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7.xml" ContentType="application/vnd.openxmlformats-officedocument.drawing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paneto\Downloads\"/>
    </mc:Choice>
  </mc:AlternateContent>
  <xr:revisionPtr revIDLastSave="0" documentId="13_ncr:1_{939EB03A-1B4A-4461-8871-3FFBA369FA0A}" xr6:coauthVersionLast="45" xr6:coauthVersionMax="45" xr10:uidLastSave="{00000000-0000-0000-0000-000000000000}"/>
  <bookViews>
    <workbookView xWindow="-108" yWindow="-108" windowWidth="23256" windowHeight="12576" tabRatio="597" firstSheet="2" activeTab="10" xr2:uid="{00000000-000D-0000-FFFF-FFFF00000000}"/>
  </bookViews>
  <sheets>
    <sheet name="Dati" sheetId="1" r:id="rId1"/>
    <sheet name="Casi_totali" sheetId="2" r:id="rId2"/>
    <sheet name="Terapia_inten" sheetId="3" r:id="rId3"/>
    <sheet name="Guariti" sheetId="4" r:id="rId4"/>
    <sheet name="Deceduti" sheetId="5" r:id="rId5"/>
    <sheet name="Ospedalizzati" sheetId="6" r:id="rId6"/>
    <sheet name="Positivi" sheetId="8" r:id="rId7"/>
    <sheet name="Quarantena" sheetId="7" r:id="rId8"/>
    <sheet name="Tamponi" sheetId="9" r:id="rId9"/>
    <sheet name="Analisi-pos" sheetId="10" r:id="rId10"/>
    <sheet name="Analisi-dead" sheetId="11" r:id="rId11"/>
    <sheet name="Coeff stime" sheetId="12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9" i="11" l="1"/>
  <c r="C49" i="11"/>
  <c r="D49" i="11" s="1"/>
  <c r="H49" i="10"/>
  <c r="C49" i="10"/>
  <c r="D49" i="10"/>
  <c r="C49" i="9"/>
  <c r="D49" i="9"/>
  <c r="E49" i="9" s="1"/>
  <c r="H49" i="9"/>
  <c r="I49" i="9"/>
  <c r="J49" i="9"/>
  <c r="K49" i="9"/>
  <c r="B49" i="7"/>
  <c r="C49" i="7" s="1"/>
  <c r="D49" i="7" s="1"/>
  <c r="E49" i="7" s="1"/>
  <c r="B49" i="8"/>
  <c r="C49" i="8" s="1"/>
  <c r="D49" i="8" s="1"/>
  <c r="E49" i="8" s="1"/>
  <c r="B49" i="6"/>
  <c r="C49" i="6" s="1"/>
  <c r="D49" i="6" s="1"/>
  <c r="E49" i="6" s="1"/>
  <c r="B49" i="5"/>
  <c r="C49" i="5" s="1"/>
  <c r="D49" i="5" s="1"/>
  <c r="E49" i="5" s="1"/>
  <c r="B49" i="4"/>
  <c r="C49" i="4" s="1"/>
  <c r="D49" i="4" s="1"/>
  <c r="E49" i="4" s="1"/>
  <c r="B49" i="3"/>
  <c r="C49" i="3" s="1"/>
  <c r="D49" i="3" s="1"/>
  <c r="E49" i="3" s="1"/>
  <c r="B49" i="2"/>
  <c r="C49" i="2" s="1"/>
  <c r="D49" i="2" s="1"/>
  <c r="E49" i="2" s="1"/>
  <c r="E49" i="11" l="1"/>
  <c r="C48" i="11"/>
  <c r="D48" i="11" s="1"/>
  <c r="E48" i="11"/>
  <c r="C48" i="10"/>
  <c r="D48" i="10" s="1"/>
  <c r="C48" i="9"/>
  <c r="D48" i="9" s="1"/>
  <c r="E48" i="9" s="1"/>
  <c r="H48" i="9"/>
  <c r="J48" i="9" s="1"/>
  <c r="I48" i="9"/>
  <c r="K48" i="9" s="1"/>
  <c r="B48" i="7"/>
  <c r="C48" i="7" s="1"/>
  <c r="D48" i="7" s="1"/>
  <c r="E48" i="7" s="1"/>
  <c r="B48" i="8"/>
  <c r="C48" i="8" s="1"/>
  <c r="D48" i="8" s="1"/>
  <c r="E48" i="8" s="1"/>
  <c r="B48" i="6"/>
  <c r="C48" i="6" s="1"/>
  <c r="D48" i="6" s="1"/>
  <c r="E48" i="6" s="1"/>
  <c r="B48" i="5"/>
  <c r="C48" i="5"/>
  <c r="D48" i="5" s="1"/>
  <c r="E48" i="5" s="1"/>
  <c r="B48" i="4"/>
  <c r="C48" i="4" s="1"/>
  <c r="D48" i="4" s="1"/>
  <c r="E48" i="4" s="1"/>
  <c r="B48" i="3"/>
  <c r="C48" i="3" s="1"/>
  <c r="D48" i="3" s="1"/>
  <c r="E48" i="3" s="1"/>
  <c r="B48" i="2"/>
  <c r="C48" i="2" s="1"/>
  <c r="D48" i="2" s="1"/>
  <c r="E48" i="2" s="1"/>
  <c r="C47" i="11" l="1"/>
  <c r="D47" i="11" s="1"/>
  <c r="C47" i="10"/>
  <c r="D47" i="10"/>
  <c r="C47" i="9"/>
  <c r="D47" i="9" s="1"/>
  <c r="E47" i="9" s="1"/>
  <c r="B47" i="5"/>
  <c r="C47" i="5" s="1"/>
  <c r="D47" i="5" s="1"/>
  <c r="E47" i="5" s="1"/>
  <c r="H47" i="9"/>
  <c r="J47" i="9" s="1"/>
  <c r="I47" i="9"/>
  <c r="K47" i="9" s="1"/>
  <c r="B47" i="7"/>
  <c r="C47" i="7" s="1"/>
  <c r="D47" i="7" s="1"/>
  <c r="E47" i="7" s="1"/>
  <c r="B47" i="8"/>
  <c r="C47" i="8" s="1"/>
  <c r="D47" i="8" s="1"/>
  <c r="E47" i="8" s="1"/>
  <c r="B47" i="6"/>
  <c r="C47" i="6" s="1"/>
  <c r="D47" i="6" s="1"/>
  <c r="E47" i="6" s="1"/>
  <c r="B47" i="4"/>
  <c r="C47" i="4" s="1"/>
  <c r="D47" i="4" s="1"/>
  <c r="E47" i="4" s="1"/>
  <c r="B47" i="3"/>
  <c r="C47" i="3" s="1"/>
  <c r="D47" i="3" s="1"/>
  <c r="E47" i="3" s="1"/>
  <c r="B47" i="2"/>
  <c r="C47" i="2" s="1"/>
  <c r="D47" i="2" s="1"/>
  <c r="E47" i="2" s="1"/>
  <c r="E47" i="11" l="1"/>
  <c r="C46" i="11"/>
  <c r="C46" i="10"/>
  <c r="C46" i="9"/>
  <c r="B46" i="7"/>
  <c r="B45" i="7"/>
  <c r="B46" i="8"/>
  <c r="B46" i="6"/>
  <c r="B46" i="5"/>
  <c r="B46" i="4"/>
  <c r="B46" i="3"/>
  <c r="B46" i="2"/>
  <c r="C46" i="5" l="1"/>
  <c r="C46" i="7"/>
  <c r="D46" i="9"/>
  <c r="I46" i="9"/>
  <c r="K46" i="9" s="1"/>
  <c r="H46" i="9"/>
  <c r="J46" i="9" s="1"/>
  <c r="C45" i="11"/>
  <c r="E46" i="11" s="1"/>
  <c r="C45" i="10"/>
  <c r="C45" i="9"/>
  <c r="H45" i="9" s="1"/>
  <c r="J45" i="9" s="1"/>
  <c r="B44" i="7"/>
  <c r="C45" i="7" s="1"/>
  <c r="B45" i="8"/>
  <c r="C46" i="8" s="1"/>
  <c r="B45" i="6"/>
  <c r="C46" i="6" s="1"/>
  <c r="B45" i="5"/>
  <c r="B45" i="4"/>
  <c r="B45" i="3"/>
  <c r="C46" i="3" s="1"/>
  <c r="B45" i="2"/>
  <c r="C46" i="4" l="1"/>
  <c r="C45" i="5"/>
  <c r="D46" i="11"/>
  <c r="D46" i="7"/>
  <c r="C46" i="2"/>
  <c r="D46" i="10"/>
  <c r="I45" i="9"/>
  <c r="K45" i="9" s="1"/>
  <c r="K5" i="10"/>
  <c r="C44" i="11"/>
  <c r="C44" i="10"/>
  <c r="C44" i="9"/>
  <c r="H44" i="9"/>
  <c r="J44" i="9" s="1"/>
  <c r="B44" i="8"/>
  <c r="C45" i="8" s="1"/>
  <c r="D46" i="8" s="1"/>
  <c r="B44" i="6"/>
  <c r="B44" i="5"/>
  <c r="B44" i="4"/>
  <c r="B44" i="3"/>
  <c r="B44" i="2"/>
  <c r="C45" i="2" s="1"/>
  <c r="D44" i="11" l="1"/>
  <c r="E45" i="11"/>
  <c r="D44" i="9"/>
  <c r="D45" i="9"/>
  <c r="C44" i="6"/>
  <c r="C45" i="6"/>
  <c r="D46" i="5"/>
  <c r="D46" i="2"/>
  <c r="C45" i="4"/>
  <c r="C45" i="3"/>
  <c r="D45" i="11"/>
  <c r="D46" i="4"/>
  <c r="D45" i="10"/>
  <c r="I44" i="9"/>
  <c r="K44" i="9" s="1"/>
  <c r="C43" i="11"/>
  <c r="E44" i="11" s="1"/>
  <c r="C43" i="10"/>
  <c r="C43" i="9"/>
  <c r="H43" i="9"/>
  <c r="J43" i="9" s="1"/>
  <c r="B43" i="7"/>
  <c r="B43" i="8"/>
  <c r="C44" i="8" s="1"/>
  <c r="B43" i="6"/>
  <c r="B43" i="5"/>
  <c r="C44" i="5" s="1"/>
  <c r="B43" i="4"/>
  <c r="B43" i="3"/>
  <c r="C44" i="3" s="1"/>
  <c r="B43" i="2"/>
  <c r="C44" i="2" s="1"/>
  <c r="D45" i="5" l="1"/>
  <c r="D45" i="2"/>
  <c r="D45" i="3"/>
  <c r="D46" i="3"/>
  <c r="E46" i="3" s="1"/>
  <c r="C44" i="7"/>
  <c r="E46" i="5"/>
  <c r="C44" i="4"/>
  <c r="E46" i="2"/>
  <c r="E46" i="4"/>
  <c r="D45" i="6"/>
  <c r="D46" i="6"/>
  <c r="C43" i="3"/>
  <c r="D44" i="3" s="1"/>
  <c r="D45" i="4"/>
  <c r="D44" i="10"/>
  <c r="E45" i="9"/>
  <c r="E46" i="9"/>
  <c r="D45" i="8"/>
  <c r="E46" i="8" s="1"/>
  <c r="C43" i="8"/>
  <c r="I43" i="9"/>
  <c r="K43" i="9" s="1"/>
  <c r="C42" i="11"/>
  <c r="C42" i="10"/>
  <c r="C42" i="9"/>
  <c r="H42" i="9" s="1"/>
  <c r="J42" i="9" s="1"/>
  <c r="I42" i="9"/>
  <c r="K42" i="9" s="1"/>
  <c r="B42" i="7"/>
  <c r="B42" i="8"/>
  <c r="B42" i="6"/>
  <c r="B42" i="5"/>
  <c r="B42" i="4"/>
  <c r="B42" i="3"/>
  <c r="B42" i="2"/>
  <c r="C43" i="5" l="1"/>
  <c r="C43" i="6"/>
  <c r="D42" i="11"/>
  <c r="D43" i="10"/>
  <c r="D45" i="7"/>
  <c r="E43" i="11"/>
  <c r="D43" i="11"/>
  <c r="E46" i="6"/>
  <c r="C43" i="7"/>
  <c r="D44" i="7" s="1"/>
  <c r="E45" i="3"/>
  <c r="C42" i="2"/>
  <c r="D43" i="9"/>
  <c r="C43" i="2"/>
  <c r="C43" i="4"/>
  <c r="D44" i="4" s="1"/>
  <c r="D44" i="8"/>
  <c r="E45" i="8" s="1"/>
  <c r="E42" i="11"/>
  <c r="C41" i="11"/>
  <c r="C41" i="10"/>
  <c r="C41" i="9"/>
  <c r="B41" i="7"/>
  <c r="B41" i="8"/>
  <c r="C42" i="8" s="1"/>
  <c r="B41" i="6"/>
  <c r="C42" i="6" s="1"/>
  <c r="B41" i="5"/>
  <c r="C42" i="5" s="1"/>
  <c r="B41" i="4"/>
  <c r="C42" i="4" s="1"/>
  <c r="B41" i="3"/>
  <c r="B41" i="2"/>
  <c r="E44" i="4" l="1"/>
  <c r="E45" i="4"/>
  <c r="D42" i="9"/>
  <c r="D43" i="6"/>
  <c r="D44" i="6"/>
  <c r="D43" i="4"/>
  <c r="E45" i="7"/>
  <c r="E46" i="7"/>
  <c r="C41" i="5"/>
  <c r="I41" i="9"/>
  <c r="K41" i="9" s="1"/>
  <c r="E43" i="9"/>
  <c r="E44" i="9"/>
  <c r="D43" i="5"/>
  <c r="D44" i="5"/>
  <c r="C41" i="7"/>
  <c r="H41" i="9"/>
  <c r="J41" i="9" s="1"/>
  <c r="D43" i="2"/>
  <c r="D44" i="2"/>
  <c r="D43" i="7"/>
  <c r="E44" i="7" s="1"/>
  <c r="C42" i="3"/>
  <c r="D42" i="10"/>
  <c r="C42" i="7"/>
  <c r="C41" i="8"/>
  <c r="D43" i="8"/>
  <c r="B40" i="2"/>
  <c r="B40" i="3"/>
  <c r="B40" i="4"/>
  <c r="C41" i="4" s="1"/>
  <c r="B40" i="5"/>
  <c r="B40" i="6"/>
  <c r="B40" i="8"/>
  <c r="B40" i="7"/>
  <c r="C40" i="9"/>
  <c r="C40" i="10"/>
  <c r="C40" i="11"/>
  <c r="D41" i="11" s="1"/>
  <c r="D42" i="4" l="1"/>
  <c r="C41" i="6"/>
  <c r="D42" i="3"/>
  <c r="D43" i="3"/>
  <c r="E44" i="5"/>
  <c r="E45" i="5"/>
  <c r="D41" i="9"/>
  <c r="E42" i="9" s="1"/>
  <c r="E44" i="6"/>
  <c r="E45" i="6"/>
  <c r="E43" i="5"/>
  <c r="E41" i="11"/>
  <c r="D42" i="7"/>
  <c r="E44" i="2"/>
  <c r="E45" i="2"/>
  <c r="C41" i="3"/>
  <c r="C41" i="2"/>
  <c r="E43" i="4"/>
  <c r="D41" i="10"/>
  <c r="D42" i="5"/>
  <c r="E44" i="8"/>
  <c r="I40" i="9"/>
  <c r="K40" i="9" s="1"/>
  <c r="D42" i="8"/>
  <c r="H40" i="9"/>
  <c r="J40" i="9" s="1"/>
  <c r="C39" i="11"/>
  <c r="C39" i="10"/>
  <c r="C39" i="9"/>
  <c r="D40" i="9" s="1"/>
  <c r="B39" i="7"/>
  <c r="B39" i="8"/>
  <c r="C40" i="8" s="1"/>
  <c r="B39" i="6"/>
  <c r="C40" i="6" s="1"/>
  <c r="B39" i="5"/>
  <c r="C40" i="5" s="1"/>
  <c r="B39" i="4"/>
  <c r="C40" i="4" s="1"/>
  <c r="B39" i="3"/>
  <c r="C40" i="3" s="1"/>
  <c r="B39" i="2"/>
  <c r="C40" i="2" s="1"/>
  <c r="D41" i="4" l="1"/>
  <c r="D39" i="11"/>
  <c r="D41" i="5"/>
  <c r="D40" i="11"/>
  <c r="E42" i="3"/>
  <c r="D39" i="10"/>
  <c r="E43" i="7"/>
  <c r="D41" i="6"/>
  <c r="D42" i="6"/>
  <c r="E40" i="11"/>
  <c r="D41" i="2"/>
  <c r="D42" i="2"/>
  <c r="I39" i="9"/>
  <c r="K39" i="9" s="1"/>
  <c r="E39" i="11"/>
  <c r="D41" i="3"/>
  <c r="D40" i="10"/>
  <c r="D39" i="9"/>
  <c r="H39" i="9"/>
  <c r="J39" i="9" s="1"/>
  <c r="C40" i="7"/>
  <c r="E41" i="9"/>
  <c r="E43" i="3"/>
  <c r="E44" i="3"/>
  <c r="E42" i="4"/>
  <c r="D41" i="8"/>
  <c r="E42" i="8"/>
  <c r="C39" i="8"/>
  <c r="E43" i="8"/>
  <c r="C38" i="11"/>
  <c r="C38" i="10"/>
  <c r="C38" i="9"/>
  <c r="I38" i="9" s="1"/>
  <c r="K38" i="9" s="1"/>
  <c r="B38" i="7"/>
  <c r="C39" i="7" s="1"/>
  <c r="B38" i="8"/>
  <c r="B38" i="6"/>
  <c r="C39" i="6" s="1"/>
  <c r="B38" i="5"/>
  <c r="C39" i="5" s="1"/>
  <c r="B38" i="4"/>
  <c r="C39" i="4" s="1"/>
  <c r="B38" i="3"/>
  <c r="C39" i="3" s="1"/>
  <c r="B38" i="2"/>
  <c r="C39" i="2" s="1"/>
  <c r="D40" i="2" l="1"/>
  <c r="D40" i="3"/>
  <c r="D40" i="5"/>
  <c r="D40" i="6"/>
  <c r="E41" i="6" s="1"/>
  <c r="D40" i="7"/>
  <c r="D41" i="7"/>
  <c r="E42" i="6"/>
  <c r="E43" i="6"/>
  <c r="E41" i="2"/>
  <c r="E41" i="3"/>
  <c r="E42" i="2"/>
  <c r="E43" i="2"/>
  <c r="E40" i="9"/>
  <c r="E41" i="5"/>
  <c r="E42" i="5"/>
  <c r="D40" i="4"/>
  <c r="E41" i="4" s="1"/>
  <c r="D40" i="8"/>
  <c r="E41" i="8" s="1"/>
  <c r="H38" i="9"/>
  <c r="J38" i="9" s="1"/>
  <c r="E41" i="7" l="1"/>
  <c r="E42" i="7"/>
  <c r="C1" i="10"/>
  <c r="C37" i="11"/>
  <c r="C37" i="10"/>
  <c r="C37" i="9"/>
  <c r="B37" i="7"/>
  <c r="C38" i="7" s="1"/>
  <c r="D39" i="7" s="1"/>
  <c r="E40" i="7" s="1"/>
  <c r="B3" i="8"/>
  <c r="B37" i="8"/>
  <c r="B37" i="6"/>
  <c r="B37" i="5"/>
  <c r="B37" i="4"/>
  <c r="B37" i="3"/>
  <c r="B37" i="2"/>
  <c r="C38" i="2" l="1"/>
  <c r="D39" i="2" s="1"/>
  <c r="H37" i="9"/>
  <c r="J37" i="9" s="1"/>
  <c r="C38" i="8"/>
  <c r="D39" i="8" s="1"/>
  <c r="D38" i="10"/>
  <c r="C38" i="6"/>
  <c r="D39" i="6" s="1"/>
  <c r="C38" i="3"/>
  <c r="D39" i="3" s="1"/>
  <c r="D38" i="9"/>
  <c r="E39" i="9" s="1"/>
  <c r="C38" i="4"/>
  <c r="D39" i="4" s="1"/>
  <c r="C38" i="5"/>
  <c r="D39" i="5" s="1"/>
  <c r="I37" i="9"/>
  <c r="K37" i="9" s="1"/>
  <c r="E38" i="11"/>
  <c r="D38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D37" i="11" s="1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D37" i="10" s="1"/>
  <c r="C8" i="9"/>
  <c r="C9" i="9"/>
  <c r="C4" i="9"/>
  <c r="C5" i="9"/>
  <c r="C6" i="9"/>
  <c r="C7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D37" i="9" s="1"/>
  <c r="C3" i="9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C37" i="7" s="1"/>
  <c r="D38" i="7" s="1"/>
  <c r="E39" i="7" s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C37" i="8" s="1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C37" i="6" s="1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C37" i="5" s="1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C37" i="4" s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C37" i="3" s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C37" i="2" s="1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E40" i="3" l="1"/>
  <c r="E40" i="5"/>
  <c r="E40" i="6"/>
  <c r="E39" i="2"/>
  <c r="E40" i="2"/>
  <c r="E40" i="4"/>
  <c r="E40" i="8"/>
  <c r="D38" i="4"/>
  <c r="E39" i="4" s="1"/>
  <c r="D38" i="3"/>
  <c r="E39" i="3" s="1"/>
  <c r="E37" i="11"/>
  <c r="D38" i="5"/>
  <c r="E39" i="5" s="1"/>
  <c r="E38" i="9"/>
  <c r="D38" i="6"/>
  <c r="E39" i="6" s="1"/>
  <c r="D38" i="2"/>
  <c r="D38" i="8"/>
  <c r="E39" i="8" s="1"/>
  <c r="L5" i="11"/>
  <c r="F6" i="11" s="1"/>
  <c r="C3" i="11"/>
  <c r="D34" i="10"/>
  <c r="D22" i="10"/>
  <c r="D18" i="10"/>
  <c r="D14" i="10"/>
  <c r="D10" i="10"/>
  <c r="D6" i="10"/>
  <c r="C3" i="10"/>
  <c r="D25" i="9"/>
  <c r="D17" i="9"/>
  <c r="C33" i="8"/>
  <c r="C31" i="8"/>
  <c r="C29" i="8"/>
  <c r="C27" i="8"/>
  <c r="C25" i="8"/>
  <c r="C23" i="8"/>
  <c r="C21" i="8"/>
  <c r="C19" i="8"/>
  <c r="C17" i="8"/>
  <c r="I16" i="9"/>
  <c r="K16" i="9" s="1"/>
  <c r="I15" i="9"/>
  <c r="K15" i="9" s="1"/>
  <c r="I14" i="9"/>
  <c r="K14" i="9" s="1"/>
  <c r="I13" i="9"/>
  <c r="K13" i="9" s="1"/>
  <c r="I12" i="9"/>
  <c r="K12" i="9" s="1"/>
  <c r="I11" i="9"/>
  <c r="K11" i="9" s="1"/>
  <c r="I10" i="9"/>
  <c r="K10" i="9" s="1"/>
  <c r="I9" i="9"/>
  <c r="K9" i="9" s="1"/>
  <c r="I8" i="9"/>
  <c r="K8" i="9" s="1"/>
  <c r="I7" i="9"/>
  <c r="K7" i="9" s="1"/>
  <c r="I6" i="9"/>
  <c r="K6" i="9" s="1"/>
  <c r="I5" i="9"/>
  <c r="K5" i="9" s="1"/>
  <c r="I4" i="9"/>
  <c r="K4" i="9" s="1"/>
  <c r="B1" i="8"/>
  <c r="C36" i="7"/>
  <c r="D37" i="7" s="1"/>
  <c r="C32" i="7"/>
  <c r="C26" i="7"/>
  <c r="C24" i="7"/>
  <c r="C22" i="7"/>
  <c r="C20" i="7"/>
  <c r="C18" i="7"/>
  <c r="C16" i="7"/>
  <c r="C14" i="7"/>
  <c r="C12" i="7"/>
  <c r="C10" i="7"/>
  <c r="C8" i="7"/>
  <c r="B3" i="7"/>
  <c r="C4" i="7" s="1"/>
  <c r="C34" i="6"/>
  <c r="C26" i="6"/>
  <c r="C22" i="6"/>
  <c r="C20" i="6"/>
  <c r="C18" i="6"/>
  <c r="C16" i="6"/>
  <c r="C14" i="6"/>
  <c r="C12" i="6"/>
  <c r="C10" i="6"/>
  <c r="C8" i="6"/>
  <c r="C6" i="6"/>
  <c r="B3" i="6"/>
  <c r="C4" i="6" s="1"/>
  <c r="C36" i="5"/>
  <c r="D37" i="5" s="1"/>
  <c r="C34" i="5"/>
  <c r="C32" i="5"/>
  <c r="C30" i="5"/>
  <c r="C28" i="5"/>
  <c r="C26" i="5"/>
  <c r="C24" i="5"/>
  <c r="C22" i="5"/>
  <c r="C20" i="5"/>
  <c r="C18" i="5"/>
  <c r="C16" i="5"/>
  <c r="C14" i="5"/>
  <c r="C12" i="5"/>
  <c r="C8" i="5"/>
  <c r="C6" i="5"/>
  <c r="B3" i="5"/>
  <c r="C4" i="5" s="1"/>
  <c r="C36" i="4"/>
  <c r="D37" i="4" s="1"/>
  <c r="C34" i="4"/>
  <c r="C32" i="4"/>
  <c r="C30" i="4"/>
  <c r="C28" i="4"/>
  <c r="C26" i="4"/>
  <c r="C24" i="4"/>
  <c r="C22" i="4"/>
  <c r="C20" i="4"/>
  <c r="C18" i="4"/>
  <c r="C16" i="4"/>
  <c r="C14" i="4"/>
  <c r="C12" i="4"/>
  <c r="C10" i="4"/>
  <c r="C8" i="4"/>
  <c r="C6" i="4"/>
  <c r="B3" i="4"/>
  <c r="C4" i="4" s="1"/>
  <c r="C36" i="3"/>
  <c r="D37" i="3" s="1"/>
  <c r="C34" i="3"/>
  <c r="C32" i="3"/>
  <c r="C30" i="3"/>
  <c r="C28" i="3"/>
  <c r="C26" i="3"/>
  <c r="C24" i="3"/>
  <c r="C22" i="3"/>
  <c r="C20" i="3"/>
  <c r="C18" i="3"/>
  <c r="C16" i="3"/>
  <c r="C14" i="3"/>
  <c r="C12" i="3"/>
  <c r="C10" i="3"/>
  <c r="C8" i="3"/>
  <c r="C6" i="3"/>
  <c r="B3" i="3"/>
  <c r="C4" i="3" s="1"/>
  <c r="C36" i="2"/>
  <c r="D37" i="2" s="1"/>
  <c r="C34" i="2"/>
  <c r="C32" i="2"/>
  <c r="C30" i="2"/>
  <c r="C28" i="2"/>
  <c r="C26" i="2"/>
  <c r="C24" i="2"/>
  <c r="C22" i="2"/>
  <c r="C20" i="2"/>
  <c r="C18" i="2"/>
  <c r="H16" i="9"/>
  <c r="J16" i="9" s="1"/>
  <c r="H15" i="9"/>
  <c r="J15" i="9" s="1"/>
  <c r="H14" i="9"/>
  <c r="J14" i="9" s="1"/>
  <c r="H13" i="9"/>
  <c r="J13" i="9" s="1"/>
  <c r="H12" i="9"/>
  <c r="J12" i="9" s="1"/>
  <c r="H11" i="9"/>
  <c r="J11" i="9" s="1"/>
  <c r="H10" i="9"/>
  <c r="J10" i="9" s="1"/>
  <c r="H9" i="9"/>
  <c r="J9" i="9" s="1"/>
  <c r="H8" i="9"/>
  <c r="J8" i="9" s="1"/>
  <c r="H7" i="9"/>
  <c r="J7" i="9" s="1"/>
  <c r="H6" i="9"/>
  <c r="J6" i="9" s="1"/>
  <c r="H5" i="9"/>
  <c r="J5" i="9" s="1"/>
  <c r="H4" i="9"/>
  <c r="J4" i="9" s="1"/>
  <c r="B3" i="2"/>
  <c r="D16" i="9"/>
  <c r="D15" i="9"/>
  <c r="D14" i="9"/>
  <c r="E14" i="9" s="1"/>
  <c r="D13" i="9"/>
  <c r="D12" i="9"/>
  <c r="D11" i="9"/>
  <c r="D10" i="9"/>
  <c r="D9" i="9"/>
  <c r="D8" i="9"/>
  <c r="D7" i="9"/>
  <c r="D6" i="9"/>
  <c r="D5" i="9"/>
  <c r="D4" i="9"/>
  <c r="C36" i="8"/>
  <c r="D37" i="8" s="1"/>
  <c r="C32" i="8"/>
  <c r="C28" i="8"/>
  <c r="C24" i="8"/>
  <c r="C20" i="8"/>
  <c r="C16" i="8"/>
  <c r="C13" i="8"/>
  <c r="C12" i="8"/>
  <c r="C8" i="8"/>
  <c r="C7" i="8"/>
  <c r="C4" i="8"/>
  <c r="C35" i="7"/>
  <c r="C31" i="7"/>
  <c r="C30" i="7"/>
  <c r="C28" i="7"/>
  <c r="C27" i="7"/>
  <c r="C23" i="7"/>
  <c r="C19" i="7"/>
  <c r="C15" i="7"/>
  <c r="C11" i="7"/>
  <c r="C7" i="7"/>
  <c r="C33" i="6"/>
  <c r="C32" i="6"/>
  <c r="C30" i="6"/>
  <c r="C29" i="6"/>
  <c r="C25" i="6"/>
  <c r="C21" i="6"/>
  <c r="C17" i="6"/>
  <c r="C13" i="6"/>
  <c r="C9" i="6"/>
  <c r="C5" i="6"/>
  <c r="C35" i="5"/>
  <c r="C31" i="5"/>
  <c r="C27" i="5"/>
  <c r="C23" i="5"/>
  <c r="C19" i="5"/>
  <c r="C15" i="5"/>
  <c r="C11" i="5"/>
  <c r="C7" i="5"/>
  <c r="C33" i="4"/>
  <c r="C29" i="4"/>
  <c r="C25" i="4"/>
  <c r="C21" i="4"/>
  <c r="C17" i="4"/>
  <c r="C13" i="4"/>
  <c r="C9" i="4"/>
  <c r="C5" i="4"/>
  <c r="C35" i="3"/>
  <c r="C31" i="3"/>
  <c r="C27" i="3"/>
  <c r="C23" i="3"/>
  <c r="C19" i="3"/>
  <c r="C15" i="3"/>
  <c r="C11" i="3"/>
  <c r="C7" i="3"/>
  <c r="C33" i="2"/>
  <c r="C29" i="2"/>
  <c r="C25" i="2"/>
  <c r="C21" i="2"/>
  <c r="C17" i="2"/>
  <c r="C13" i="2"/>
  <c r="C9" i="2"/>
  <c r="C5" i="2"/>
  <c r="E38" i="3" l="1"/>
  <c r="E38" i="7"/>
  <c r="E8" i="9"/>
  <c r="E12" i="9"/>
  <c r="E15" i="9"/>
  <c r="E38" i="5"/>
  <c r="E38" i="4"/>
  <c r="E11" i="9"/>
  <c r="E38" i="8"/>
  <c r="E38" i="2"/>
  <c r="E9" i="9"/>
  <c r="E7" i="9"/>
  <c r="E13" i="9"/>
  <c r="E6" i="9"/>
  <c r="E10" i="9"/>
  <c r="E5" i="9"/>
  <c r="D14" i="6"/>
  <c r="D36" i="7"/>
  <c r="E37" i="7" s="1"/>
  <c r="D24" i="7"/>
  <c r="C23" i="6"/>
  <c r="D23" i="6" s="1"/>
  <c r="C27" i="6"/>
  <c r="D27" i="6" s="1"/>
  <c r="C31" i="6"/>
  <c r="C35" i="6"/>
  <c r="D35" i="6" s="1"/>
  <c r="C5" i="7"/>
  <c r="D5" i="7" s="1"/>
  <c r="C10" i="2"/>
  <c r="D10" i="2" s="1"/>
  <c r="D32" i="7"/>
  <c r="C9" i="8"/>
  <c r="D9" i="8" s="1"/>
  <c r="D8" i="7"/>
  <c r="C25" i="5"/>
  <c r="D25" i="5" s="1"/>
  <c r="C5" i="8"/>
  <c r="D5" i="8" s="1"/>
  <c r="D22" i="2"/>
  <c r="D30" i="2"/>
  <c r="C21" i="5"/>
  <c r="D21" i="5" s="1"/>
  <c r="I21" i="9"/>
  <c r="K21" i="9" s="1"/>
  <c r="C29" i="7"/>
  <c r="D30" i="7" s="1"/>
  <c r="C33" i="7"/>
  <c r="D33" i="7" s="1"/>
  <c r="C34" i="8"/>
  <c r="D34" i="8" s="1"/>
  <c r="D33" i="8"/>
  <c r="D7" i="3"/>
  <c r="D16" i="3"/>
  <c r="D23" i="3"/>
  <c r="D31" i="3"/>
  <c r="D5" i="4"/>
  <c r="C17" i="5"/>
  <c r="D17" i="5" s="1"/>
  <c r="C33" i="5"/>
  <c r="D33" i="5" s="1"/>
  <c r="C15" i="8"/>
  <c r="D16" i="8" s="1"/>
  <c r="D22" i="9"/>
  <c r="D30" i="9"/>
  <c r="D7" i="10"/>
  <c r="D11" i="10"/>
  <c r="D15" i="10"/>
  <c r="D19" i="10"/>
  <c r="D23" i="10"/>
  <c r="D27" i="10"/>
  <c r="D31" i="10"/>
  <c r="D35" i="10"/>
  <c r="C9" i="5"/>
  <c r="D9" i="5" s="1"/>
  <c r="D28" i="8"/>
  <c r="C6" i="2"/>
  <c r="D6" i="2" s="1"/>
  <c r="C14" i="2"/>
  <c r="D14" i="2" s="1"/>
  <c r="D25" i="2"/>
  <c r="D33" i="2"/>
  <c r="C13" i="5"/>
  <c r="D13" i="5" s="1"/>
  <c r="C29" i="5"/>
  <c r="D29" i="5" s="1"/>
  <c r="C36" i="6"/>
  <c r="C11" i="8"/>
  <c r="D12" i="8" s="1"/>
  <c r="H17" i="9"/>
  <c r="J17" i="9" s="1"/>
  <c r="H21" i="9"/>
  <c r="J21" i="9" s="1"/>
  <c r="H33" i="9"/>
  <c r="J33" i="9" s="1"/>
  <c r="I17" i="9"/>
  <c r="K17" i="9" s="1"/>
  <c r="I33" i="9"/>
  <c r="K33" i="9" s="1"/>
  <c r="D20" i="8"/>
  <c r="D13" i="4"/>
  <c r="D21" i="4"/>
  <c r="D29" i="4"/>
  <c r="C10" i="5"/>
  <c r="D10" i="6"/>
  <c r="C15" i="6"/>
  <c r="D15" i="6" s="1"/>
  <c r="C28" i="6"/>
  <c r="D29" i="6" s="1"/>
  <c r="C17" i="7"/>
  <c r="D18" i="7" s="1"/>
  <c r="D21" i="8"/>
  <c r="C35" i="8"/>
  <c r="D36" i="8" s="1"/>
  <c r="E37" i="8" s="1"/>
  <c r="D4" i="10"/>
  <c r="D8" i="10"/>
  <c r="D12" i="10"/>
  <c r="D16" i="10"/>
  <c r="D20" i="10"/>
  <c r="D24" i="10"/>
  <c r="D28" i="10"/>
  <c r="D32" i="10"/>
  <c r="D36" i="10"/>
  <c r="D6" i="4"/>
  <c r="C5" i="5"/>
  <c r="D6" i="5" s="1"/>
  <c r="C11" i="6"/>
  <c r="D12" i="6" s="1"/>
  <c r="D17" i="6"/>
  <c r="C24" i="6"/>
  <c r="D25" i="6" s="1"/>
  <c r="C9" i="7"/>
  <c r="D9" i="7" s="1"/>
  <c r="C13" i="7"/>
  <c r="D13" i="7" s="1"/>
  <c r="D13" i="8"/>
  <c r="E13" i="8" s="1"/>
  <c r="D17" i="8"/>
  <c r="C22" i="8"/>
  <c r="D23" i="8" s="1"/>
  <c r="I24" i="9"/>
  <c r="K24" i="9" s="1"/>
  <c r="I32" i="9"/>
  <c r="K32" i="9" s="1"/>
  <c r="D5" i="10"/>
  <c r="D9" i="10"/>
  <c r="D13" i="10"/>
  <c r="D17" i="10"/>
  <c r="D21" i="10"/>
  <c r="D25" i="10"/>
  <c r="D29" i="10"/>
  <c r="D33" i="10"/>
  <c r="D32" i="6"/>
  <c r="C5" i="3"/>
  <c r="D5" i="3" s="1"/>
  <c r="D9" i="4"/>
  <c r="D17" i="4"/>
  <c r="D25" i="4"/>
  <c r="D33" i="4"/>
  <c r="D7" i="5"/>
  <c r="C7" i="6"/>
  <c r="D8" i="6" s="1"/>
  <c r="C6" i="7"/>
  <c r="D7" i="7" s="1"/>
  <c r="C34" i="7"/>
  <c r="D35" i="7" s="1"/>
  <c r="C10" i="8"/>
  <c r="C14" i="8"/>
  <c r="D14" i="8" s="1"/>
  <c r="C18" i="8"/>
  <c r="D19" i="8" s="1"/>
  <c r="I29" i="9"/>
  <c r="K29" i="9" s="1"/>
  <c r="D26" i="10"/>
  <c r="D30" i="10"/>
  <c r="D33" i="9"/>
  <c r="H25" i="9"/>
  <c r="J25" i="9" s="1"/>
  <c r="H29" i="9"/>
  <c r="J29" i="9" s="1"/>
  <c r="I25" i="9"/>
  <c r="K25" i="9" s="1"/>
  <c r="I6" i="11"/>
  <c r="D15" i="11"/>
  <c r="D19" i="11"/>
  <c r="D35" i="11"/>
  <c r="E20" i="11"/>
  <c r="E36" i="11"/>
  <c r="D11" i="11"/>
  <c r="D31" i="11"/>
  <c r="E5" i="11"/>
  <c r="E16" i="11"/>
  <c r="E32" i="11"/>
  <c r="E4" i="11"/>
  <c r="D8" i="11"/>
  <c r="D12" i="11"/>
  <c r="D16" i="11"/>
  <c r="D20" i="11"/>
  <c r="D24" i="11"/>
  <c r="D28" i="11"/>
  <c r="D32" i="11"/>
  <c r="D36" i="11"/>
  <c r="E28" i="11"/>
  <c r="E12" i="11"/>
  <c r="E9" i="11"/>
  <c r="E13" i="11"/>
  <c r="E17" i="11"/>
  <c r="E21" i="11"/>
  <c r="E25" i="11"/>
  <c r="E29" i="11"/>
  <c r="E33" i="11"/>
  <c r="E24" i="11"/>
  <c r="E8" i="11"/>
  <c r="E32" i="10"/>
  <c r="H32" i="10" s="1"/>
  <c r="E96" i="10"/>
  <c r="D18" i="4"/>
  <c r="D34" i="4"/>
  <c r="D18" i="2"/>
  <c r="D34" i="2"/>
  <c r="E34" i="2" s="1"/>
  <c r="D18" i="6"/>
  <c r="D24" i="8"/>
  <c r="D32" i="8"/>
  <c r="D10" i="4"/>
  <c r="D26" i="4"/>
  <c r="D8" i="5"/>
  <c r="D8" i="8"/>
  <c r="D26" i="2"/>
  <c r="D21" i="2"/>
  <c r="D29" i="2"/>
  <c r="D12" i="3"/>
  <c r="D20" i="3"/>
  <c r="D27" i="3"/>
  <c r="D35" i="3"/>
  <c r="D14" i="4"/>
  <c r="E14" i="4" s="1"/>
  <c r="D22" i="4"/>
  <c r="D30" i="4"/>
  <c r="D5" i="5"/>
  <c r="D18" i="5"/>
  <c r="E18" i="5" s="1"/>
  <c r="D34" i="5"/>
  <c r="E34" i="5" s="1"/>
  <c r="D5" i="6"/>
  <c r="D21" i="6"/>
  <c r="D31" i="6"/>
  <c r="D19" i="7"/>
  <c r="D28" i="7"/>
  <c r="D27" i="7"/>
  <c r="D25" i="8"/>
  <c r="E25" i="8" s="1"/>
  <c r="E26" i="11"/>
  <c r="D26" i="11"/>
  <c r="C4" i="2"/>
  <c r="D5" i="2" s="1"/>
  <c r="C7" i="2"/>
  <c r="D7" i="2" s="1"/>
  <c r="E7" i="2" s="1"/>
  <c r="C11" i="2"/>
  <c r="C15" i="2"/>
  <c r="C19" i="2"/>
  <c r="D19" i="2" s="1"/>
  <c r="C23" i="2"/>
  <c r="D23" i="2" s="1"/>
  <c r="E23" i="2" s="1"/>
  <c r="C27" i="2"/>
  <c r="D28" i="2" s="1"/>
  <c r="C31" i="2"/>
  <c r="D32" i="2" s="1"/>
  <c r="E33" i="2" s="1"/>
  <c r="C35" i="2"/>
  <c r="D35" i="2" s="1"/>
  <c r="C9" i="3"/>
  <c r="D9" i="3" s="1"/>
  <c r="C13" i="3"/>
  <c r="D13" i="3" s="1"/>
  <c r="C17" i="3"/>
  <c r="D17" i="3" s="1"/>
  <c r="C21" i="3"/>
  <c r="D21" i="3" s="1"/>
  <c r="C25" i="3"/>
  <c r="D25" i="3" s="1"/>
  <c r="C29" i="3"/>
  <c r="D29" i="3" s="1"/>
  <c r="C33" i="3"/>
  <c r="D33" i="3" s="1"/>
  <c r="C7" i="4"/>
  <c r="D7" i="4" s="1"/>
  <c r="C11" i="4"/>
  <c r="D11" i="4" s="1"/>
  <c r="C15" i="4"/>
  <c r="D16" i="4" s="1"/>
  <c r="C19" i="4"/>
  <c r="D20" i="4" s="1"/>
  <c r="C23" i="4"/>
  <c r="D23" i="4" s="1"/>
  <c r="C27" i="4"/>
  <c r="D27" i="4" s="1"/>
  <c r="C31" i="4"/>
  <c r="D32" i="4" s="1"/>
  <c r="C35" i="4"/>
  <c r="D36" i="4" s="1"/>
  <c r="E37" i="4" s="1"/>
  <c r="D15" i="5"/>
  <c r="D19" i="5"/>
  <c r="D23" i="5"/>
  <c r="D27" i="5"/>
  <c r="D31" i="5"/>
  <c r="D35" i="5"/>
  <c r="C19" i="6"/>
  <c r="D20" i="6" s="1"/>
  <c r="D26" i="6"/>
  <c r="D30" i="6"/>
  <c r="D33" i="6"/>
  <c r="E33" i="6" s="1"/>
  <c r="D12" i="7"/>
  <c r="C21" i="7"/>
  <c r="D21" i="7" s="1"/>
  <c r="C25" i="7"/>
  <c r="D25" i="7" s="1"/>
  <c r="E25" i="7" s="1"/>
  <c r="C26" i="8"/>
  <c r="D26" i="8" s="1"/>
  <c r="C30" i="8"/>
  <c r="D30" i="8" s="1"/>
  <c r="E7" i="11"/>
  <c r="E11" i="11"/>
  <c r="E15" i="11"/>
  <c r="E19" i="11"/>
  <c r="E23" i="11"/>
  <c r="E27" i="11"/>
  <c r="E31" i="11"/>
  <c r="E35" i="11"/>
  <c r="D10" i="7"/>
  <c r="E10" i="7" s="1"/>
  <c r="E18" i="11"/>
  <c r="D18" i="11"/>
  <c r="C8" i="2"/>
  <c r="D9" i="2" s="1"/>
  <c r="C12" i="2"/>
  <c r="D13" i="2" s="1"/>
  <c r="C16" i="2"/>
  <c r="D17" i="2" s="1"/>
  <c r="D6" i="6"/>
  <c r="D9" i="6"/>
  <c r="E10" i="6" s="1"/>
  <c r="D13" i="6"/>
  <c r="E14" i="6" s="1"/>
  <c r="D34" i="6"/>
  <c r="D11" i="7"/>
  <c r="D16" i="7"/>
  <c r="D20" i="7"/>
  <c r="E20" i="7" s="1"/>
  <c r="C6" i="8"/>
  <c r="D6" i="8" s="1"/>
  <c r="D27" i="11"/>
  <c r="D22" i="6"/>
  <c r="E6" i="11"/>
  <c r="D6" i="11"/>
  <c r="E10" i="11"/>
  <c r="D10" i="11"/>
  <c r="E14" i="11"/>
  <c r="D14" i="11"/>
  <c r="E22" i="11"/>
  <c r="D22" i="11"/>
  <c r="E30" i="11"/>
  <c r="D30" i="11"/>
  <c r="E34" i="11"/>
  <c r="D34" i="11"/>
  <c r="D23" i="11"/>
  <c r="D7" i="11"/>
  <c r="E53" i="10"/>
  <c r="H22" i="9"/>
  <c r="J22" i="9" s="1"/>
  <c r="H30" i="9"/>
  <c r="J30" i="9" s="1"/>
  <c r="E17" i="9"/>
  <c r="E64" i="10"/>
  <c r="D4" i="11"/>
  <c r="D33" i="11"/>
  <c r="D29" i="11"/>
  <c r="D25" i="11"/>
  <c r="D21" i="11"/>
  <c r="D17" i="11"/>
  <c r="D13" i="11"/>
  <c r="D9" i="11"/>
  <c r="D5" i="11"/>
  <c r="D29" i="8"/>
  <c r="E16" i="9"/>
  <c r="E21" i="10"/>
  <c r="H21" i="10" s="1"/>
  <c r="E85" i="10"/>
  <c r="H24" i="9"/>
  <c r="J24" i="9" s="1"/>
  <c r="H32" i="9"/>
  <c r="J32" i="9" s="1"/>
  <c r="F57" i="11"/>
  <c r="F53" i="11"/>
  <c r="F50" i="11"/>
  <c r="F46" i="11"/>
  <c r="I46" i="11" s="1"/>
  <c r="F42" i="11"/>
  <c r="I42" i="11" s="1"/>
  <c r="F38" i="11"/>
  <c r="I38" i="11" s="1"/>
  <c r="F65" i="11"/>
  <c r="F62" i="11"/>
  <c r="F56" i="11"/>
  <c r="F52" i="11"/>
  <c r="F49" i="11"/>
  <c r="F45" i="11"/>
  <c r="I45" i="11" s="1"/>
  <c r="F41" i="11"/>
  <c r="I41" i="11" s="1"/>
  <c r="F37" i="11"/>
  <c r="I37" i="11" s="1"/>
  <c r="F61" i="11"/>
  <c r="F55" i="11"/>
  <c r="F51" i="11"/>
  <c r="F48" i="11"/>
  <c r="I48" i="11" s="1"/>
  <c r="F44" i="11"/>
  <c r="I44" i="11" s="1"/>
  <c r="F40" i="11"/>
  <c r="I40" i="11" s="1"/>
  <c r="F67" i="11"/>
  <c r="F64" i="11"/>
  <c r="F60" i="11"/>
  <c r="F58" i="11"/>
  <c r="F54" i="11"/>
  <c r="F47" i="11"/>
  <c r="I47" i="11" s="1"/>
  <c r="F43" i="11"/>
  <c r="I43" i="11" s="1"/>
  <c r="F39" i="11"/>
  <c r="I39" i="11" s="1"/>
  <c r="F66" i="11"/>
  <c r="F63" i="11"/>
  <c r="F59" i="11"/>
  <c r="F5" i="11"/>
  <c r="I5" i="11" s="1"/>
  <c r="F31" i="11"/>
  <c r="I31" i="11" s="1"/>
  <c r="F28" i="11"/>
  <c r="I28" i="11" s="1"/>
  <c r="F24" i="11"/>
  <c r="I24" i="11" s="1"/>
  <c r="F22" i="11"/>
  <c r="I22" i="11" s="1"/>
  <c r="F18" i="11"/>
  <c r="I18" i="11" s="1"/>
  <c r="F15" i="11"/>
  <c r="I15" i="11" s="1"/>
  <c r="F9" i="11"/>
  <c r="I9" i="11" s="1"/>
  <c r="F36" i="11"/>
  <c r="I36" i="11" s="1"/>
  <c r="F34" i="11"/>
  <c r="I34" i="11" s="1"/>
  <c r="F30" i="11"/>
  <c r="I30" i="11" s="1"/>
  <c r="F27" i="11"/>
  <c r="I27" i="11" s="1"/>
  <c r="F21" i="11"/>
  <c r="I21" i="11" s="1"/>
  <c r="F14" i="11"/>
  <c r="I14" i="11" s="1"/>
  <c r="F11" i="11"/>
  <c r="I11" i="11" s="1"/>
  <c r="F8" i="11"/>
  <c r="I8" i="11" s="1"/>
  <c r="F3" i="11"/>
  <c r="I3" i="11" s="1"/>
  <c r="F33" i="11"/>
  <c r="I33" i="11" s="1"/>
  <c r="F26" i="11"/>
  <c r="I26" i="11" s="1"/>
  <c r="F23" i="11"/>
  <c r="I23" i="11" s="1"/>
  <c r="F20" i="11"/>
  <c r="I20" i="11" s="1"/>
  <c r="F17" i="11"/>
  <c r="I17" i="11" s="1"/>
  <c r="F13" i="11"/>
  <c r="I13" i="11" s="1"/>
  <c r="F7" i="11"/>
  <c r="I7" i="11" s="1"/>
  <c r="F4" i="11"/>
  <c r="I4" i="11" s="1"/>
  <c r="F35" i="11"/>
  <c r="I35" i="11" s="1"/>
  <c r="F32" i="11"/>
  <c r="F29" i="11"/>
  <c r="I29" i="11" s="1"/>
  <c r="F25" i="11"/>
  <c r="I25" i="11" s="1"/>
  <c r="F19" i="11"/>
  <c r="I19" i="11" s="1"/>
  <c r="F16" i="11"/>
  <c r="I16" i="11" s="1"/>
  <c r="F12" i="11"/>
  <c r="I12" i="11" s="1"/>
  <c r="F10" i="11"/>
  <c r="I10" i="11" s="1"/>
  <c r="D8" i="3"/>
  <c r="D24" i="3"/>
  <c r="D28" i="3"/>
  <c r="D32" i="3"/>
  <c r="D36" i="3"/>
  <c r="E37" i="3" s="1"/>
  <c r="H18" i="9"/>
  <c r="J18" i="9" s="1"/>
  <c r="D19" i="9"/>
  <c r="D18" i="9"/>
  <c r="E18" i="9" s="1"/>
  <c r="I18" i="9"/>
  <c r="K18" i="9" s="1"/>
  <c r="D27" i="2"/>
  <c r="D11" i="3"/>
  <c r="D15" i="3"/>
  <c r="D19" i="3"/>
  <c r="D15" i="4"/>
  <c r="D12" i="5"/>
  <c r="D16" i="5"/>
  <c r="D20" i="5"/>
  <c r="D24" i="5"/>
  <c r="D28" i="5"/>
  <c r="D32" i="5"/>
  <c r="D36" i="5"/>
  <c r="E37" i="5" s="1"/>
  <c r="E29" i="8"/>
  <c r="H26" i="9"/>
  <c r="J26" i="9" s="1"/>
  <c r="D27" i="9"/>
  <c r="D26" i="9"/>
  <c r="E26" i="9" s="1"/>
  <c r="I26" i="9"/>
  <c r="K26" i="9" s="1"/>
  <c r="H34" i="9"/>
  <c r="J34" i="9" s="1"/>
  <c r="D35" i="9"/>
  <c r="D34" i="9"/>
  <c r="I34" i="9"/>
  <c r="K34" i="9" s="1"/>
  <c r="D15" i="7"/>
  <c r="D23" i="7"/>
  <c r="D31" i="7"/>
  <c r="D11" i="8"/>
  <c r="E9" i="6"/>
  <c r="E95" i="10"/>
  <c r="E90" i="10"/>
  <c r="E87" i="10"/>
  <c r="E82" i="10"/>
  <c r="E79" i="10"/>
  <c r="E74" i="10"/>
  <c r="E71" i="10"/>
  <c r="E66" i="10"/>
  <c r="E63" i="10"/>
  <c r="E58" i="10"/>
  <c r="E55" i="10"/>
  <c r="E50" i="10"/>
  <c r="E47" i="10"/>
  <c r="H47" i="10" s="1"/>
  <c r="E42" i="10"/>
  <c r="H42" i="10" s="1"/>
  <c r="E39" i="10"/>
  <c r="H39" i="10" s="1"/>
  <c r="E34" i="10"/>
  <c r="H34" i="10" s="1"/>
  <c r="E31" i="10"/>
  <c r="H31" i="10" s="1"/>
  <c r="E26" i="10"/>
  <c r="H26" i="10" s="1"/>
  <c r="E23" i="10"/>
  <c r="H23" i="10" s="1"/>
  <c r="E18" i="10"/>
  <c r="H18" i="10" s="1"/>
  <c r="E15" i="10"/>
  <c r="H15" i="10" s="1"/>
  <c r="E13" i="10"/>
  <c r="H13" i="10" s="1"/>
  <c r="E11" i="10"/>
  <c r="H11" i="10" s="1"/>
  <c r="E9" i="10"/>
  <c r="E7" i="10"/>
  <c r="H7" i="10" s="1"/>
  <c r="E3" i="10"/>
  <c r="H3" i="10" s="1"/>
  <c r="E92" i="10"/>
  <c r="E89" i="10"/>
  <c r="E84" i="10"/>
  <c r="E81" i="10"/>
  <c r="E76" i="10"/>
  <c r="E73" i="10"/>
  <c r="E68" i="10"/>
  <c r="E65" i="10"/>
  <c r="E60" i="10"/>
  <c r="E57" i="10"/>
  <c r="E52" i="10"/>
  <c r="E49" i="10"/>
  <c r="E44" i="10"/>
  <c r="H44" i="10" s="1"/>
  <c r="E41" i="10"/>
  <c r="H41" i="10" s="1"/>
  <c r="E36" i="10"/>
  <c r="H36" i="10" s="1"/>
  <c r="E33" i="10"/>
  <c r="H33" i="10" s="1"/>
  <c r="E28" i="10"/>
  <c r="H28" i="10" s="1"/>
  <c r="E25" i="10"/>
  <c r="H25" i="10" s="1"/>
  <c r="E20" i="10"/>
  <c r="H20" i="10" s="1"/>
  <c r="E17" i="10"/>
  <c r="H17" i="10" s="1"/>
  <c r="E5" i="10"/>
  <c r="H5" i="10" s="1"/>
  <c r="E94" i="10"/>
  <c r="E91" i="10"/>
  <c r="E86" i="10"/>
  <c r="E83" i="10"/>
  <c r="E78" i="10"/>
  <c r="E75" i="10"/>
  <c r="E70" i="10"/>
  <c r="E67" i="10"/>
  <c r="E62" i="10"/>
  <c r="E59" i="10"/>
  <c r="E54" i="10"/>
  <c r="E51" i="10"/>
  <c r="E46" i="10"/>
  <c r="H46" i="10" s="1"/>
  <c r="E43" i="10"/>
  <c r="H43" i="10" s="1"/>
  <c r="E38" i="10"/>
  <c r="H38" i="10" s="1"/>
  <c r="E35" i="10"/>
  <c r="H35" i="10" s="1"/>
  <c r="E30" i="10"/>
  <c r="H30" i="10" s="1"/>
  <c r="E27" i="10"/>
  <c r="E22" i="10"/>
  <c r="H22" i="10" s="1"/>
  <c r="E19" i="10"/>
  <c r="H19" i="10" s="1"/>
  <c r="E14" i="10"/>
  <c r="H14" i="10" s="1"/>
  <c r="E12" i="10"/>
  <c r="E10" i="10"/>
  <c r="H10" i="10" s="1"/>
  <c r="E8" i="10"/>
  <c r="H8" i="10" s="1"/>
  <c r="E6" i="10"/>
  <c r="H6" i="10" s="1"/>
  <c r="E24" i="10"/>
  <c r="E45" i="10"/>
  <c r="H45" i="10" s="1"/>
  <c r="E56" i="10"/>
  <c r="E77" i="10"/>
  <c r="E88" i="10"/>
  <c r="E16" i="10"/>
  <c r="E37" i="10"/>
  <c r="H37" i="10" s="1"/>
  <c r="E48" i="10"/>
  <c r="H48" i="10" s="1"/>
  <c r="E69" i="10"/>
  <c r="E80" i="10"/>
  <c r="D21" i="9"/>
  <c r="D20" i="9"/>
  <c r="I20" i="9"/>
  <c r="K20" i="9" s="1"/>
  <c r="H20" i="9"/>
  <c r="J20" i="9" s="1"/>
  <c r="N11" i="9" s="1"/>
  <c r="D29" i="9"/>
  <c r="D28" i="9"/>
  <c r="I28" i="9"/>
  <c r="K28" i="9" s="1"/>
  <c r="H28" i="9"/>
  <c r="J28" i="9" s="1"/>
  <c r="D36" i="9"/>
  <c r="E37" i="9" s="1"/>
  <c r="I36" i="9"/>
  <c r="K36" i="9" s="1"/>
  <c r="H36" i="9"/>
  <c r="J36" i="9" s="1"/>
  <c r="E4" i="10"/>
  <c r="E29" i="10"/>
  <c r="H29" i="10" s="1"/>
  <c r="E40" i="10"/>
  <c r="H40" i="10" s="1"/>
  <c r="E61" i="10"/>
  <c r="E72" i="10"/>
  <c r="E93" i="10"/>
  <c r="I23" i="9"/>
  <c r="K23" i="9" s="1"/>
  <c r="D24" i="9"/>
  <c r="D23" i="9"/>
  <c r="H23" i="9"/>
  <c r="J23" i="9" s="1"/>
  <c r="I31" i="9"/>
  <c r="K31" i="9" s="1"/>
  <c r="D32" i="9"/>
  <c r="D31" i="9"/>
  <c r="H31" i="9"/>
  <c r="J31" i="9" s="1"/>
  <c r="I19" i="9"/>
  <c r="K19" i="9" s="1"/>
  <c r="I27" i="9"/>
  <c r="K27" i="9" s="1"/>
  <c r="I35" i="9"/>
  <c r="K35" i="9" s="1"/>
  <c r="H19" i="9"/>
  <c r="J19" i="9" s="1"/>
  <c r="I22" i="9"/>
  <c r="K22" i="9" s="1"/>
  <c r="H27" i="9"/>
  <c r="J27" i="9" s="1"/>
  <c r="I30" i="9"/>
  <c r="K30" i="9" s="1"/>
  <c r="H35" i="9"/>
  <c r="J35" i="9" s="1"/>
  <c r="E32" i="6" l="1"/>
  <c r="E21" i="8"/>
  <c r="E33" i="7"/>
  <c r="E21" i="7"/>
  <c r="E17" i="3"/>
  <c r="E30" i="4"/>
  <c r="D12" i="4"/>
  <c r="E12" i="4" s="1"/>
  <c r="E17" i="4"/>
  <c r="E18" i="6"/>
  <c r="E18" i="4"/>
  <c r="E6" i="5"/>
  <c r="D36" i="6"/>
  <c r="D37" i="6"/>
  <c r="F64" i="10"/>
  <c r="F96" i="10"/>
  <c r="G45" i="11"/>
  <c r="E23" i="9"/>
  <c r="E31" i="9"/>
  <c r="E12" i="7"/>
  <c r="D29" i="7"/>
  <c r="D35" i="8"/>
  <c r="E36" i="8" s="1"/>
  <c r="D26" i="5"/>
  <c r="E27" i="5" s="1"/>
  <c r="D10" i="5"/>
  <c r="E10" i="5" s="1"/>
  <c r="E6" i="4"/>
  <c r="D31" i="4"/>
  <c r="E31" i="4" s="1"/>
  <c r="E24" i="3"/>
  <c r="E14" i="2"/>
  <c r="D15" i="2"/>
  <c r="E15" i="2" s="1"/>
  <c r="E8" i="3"/>
  <c r="E21" i="3"/>
  <c r="E19" i="2"/>
  <c r="E22" i="4"/>
  <c r="E22" i="2"/>
  <c r="E24" i="8"/>
  <c r="D16" i="6"/>
  <c r="E17" i="6" s="1"/>
  <c r="E20" i="9"/>
  <c r="E15" i="4"/>
  <c r="D18" i="8"/>
  <c r="E18" i="8" s="1"/>
  <c r="E21" i="6"/>
  <c r="E33" i="4"/>
  <c r="E28" i="7"/>
  <c r="D6" i="3"/>
  <c r="E6" i="3" s="1"/>
  <c r="E34" i="4"/>
  <c r="D14" i="7"/>
  <c r="E14" i="7" s="1"/>
  <c r="E9" i="7"/>
  <c r="E9" i="8"/>
  <c r="E34" i="9"/>
  <c r="E22" i="6"/>
  <c r="E30" i="2"/>
  <c r="D24" i="6"/>
  <c r="E24" i="6" s="1"/>
  <c r="E21" i="4"/>
  <c r="E28" i="9"/>
  <c r="D31" i="2"/>
  <c r="E31" i="2" s="1"/>
  <c r="E23" i="4"/>
  <c r="D11" i="5"/>
  <c r="E7" i="4"/>
  <c r="E35" i="2"/>
  <c r="E6" i="2"/>
  <c r="D14" i="5"/>
  <c r="E14" i="5" s="1"/>
  <c r="E26" i="2"/>
  <c r="E26" i="4"/>
  <c r="D28" i="6"/>
  <c r="E29" i="6" s="1"/>
  <c r="D10" i="8"/>
  <c r="E10" i="8" s="1"/>
  <c r="D6" i="7"/>
  <c r="E6" i="7" s="1"/>
  <c r="D24" i="2"/>
  <c r="E24" i="2" s="1"/>
  <c r="D35" i="4"/>
  <c r="E35" i="4" s="1"/>
  <c r="D28" i="4"/>
  <c r="E28" i="4" s="1"/>
  <c r="E28" i="3"/>
  <c r="D11" i="2"/>
  <c r="E11" i="2" s="1"/>
  <c r="D22" i="5"/>
  <c r="E22" i="5" s="1"/>
  <c r="E33" i="8"/>
  <c r="D34" i="7"/>
  <c r="E34" i="7" s="1"/>
  <c r="E34" i="8"/>
  <c r="E29" i="7"/>
  <c r="E11" i="4"/>
  <c r="E13" i="7"/>
  <c r="E27" i="2"/>
  <c r="D8" i="4"/>
  <c r="E8" i="4" s="1"/>
  <c r="D20" i="2"/>
  <c r="E20" i="2" s="1"/>
  <c r="D15" i="8"/>
  <c r="E15" i="8" s="1"/>
  <c r="E30" i="7"/>
  <c r="E27" i="4"/>
  <c r="D22" i="8"/>
  <c r="E22" i="8" s="1"/>
  <c r="E35" i="5"/>
  <c r="E19" i="5"/>
  <c r="D30" i="5"/>
  <c r="E30" i="5" s="1"/>
  <c r="E7" i="5"/>
  <c r="E17" i="8"/>
  <c r="D27" i="8"/>
  <c r="E27" i="8" s="1"/>
  <c r="D19" i="6"/>
  <c r="E19" i="6" s="1"/>
  <c r="E13" i="6"/>
  <c r="E36" i="3"/>
  <c r="D12" i="2"/>
  <c r="E13" i="2" s="1"/>
  <c r="E36" i="7"/>
  <c r="D11" i="6"/>
  <c r="E11" i="6" s="1"/>
  <c r="E36" i="5"/>
  <c r="D19" i="4"/>
  <c r="E19" i="4" s="1"/>
  <c r="D24" i="4"/>
  <c r="E24" i="4" s="1"/>
  <c r="E32" i="3"/>
  <c r="D36" i="2"/>
  <c r="E29" i="2"/>
  <c r="D17" i="7"/>
  <c r="E17" i="7" s="1"/>
  <c r="E6" i="8"/>
  <c r="E34" i="6"/>
  <c r="E26" i="5"/>
  <c r="D7" i="6"/>
  <c r="E8" i="6" s="1"/>
  <c r="E9" i="5"/>
  <c r="E15" i="6"/>
  <c r="D8" i="2"/>
  <c r="E8" i="2" s="1"/>
  <c r="E11" i="7"/>
  <c r="E6" i="6"/>
  <c r="E13" i="3"/>
  <c r="E19" i="7"/>
  <c r="E10" i="4"/>
  <c r="E14" i="8"/>
  <c r="E36" i="9"/>
  <c r="D16" i="2"/>
  <c r="E16" i="2" s="1"/>
  <c r="E26" i="8"/>
  <c r="E26" i="6"/>
  <c r="E8" i="5"/>
  <c r="H32" i="11"/>
  <c r="G67" i="11"/>
  <c r="G52" i="11"/>
  <c r="G38" i="11"/>
  <c r="H66" i="11"/>
  <c r="I32" i="11"/>
  <c r="L9" i="11" s="1"/>
  <c r="H15" i="11"/>
  <c r="G66" i="11"/>
  <c r="G53" i="11"/>
  <c r="H45" i="11"/>
  <c r="H12" i="11"/>
  <c r="H29" i="11"/>
  <c r="H23" i="11"/>
  <c r="H26" i="11"/>
  <c r="H11" i="11"/>
  <c r="G56" i="10"/>
  <c r="G40" i="10"/>
  <c r="G72" i="10"/>
  <c r="G88" i="10"/>
  <c r="G43" i="10"/>
  <c r="G59" i="10"/>
  <c r="G75" i="10"/>
  <c r="G91" i="10"/>
  <c r="G49" i="10"/>
  <c r="G9" i="10"/>
  <c r="H9" i="10"/>
  <c r="G16" i="10"/>
  <c r="H16" i="10"/>
  <c r="G12" i="10"/>
  <c r="H12" i="10"/>
  <c r="G4" i="10"/>
  <c r="H4" i="10"/>
  <c r="G80" i="10"/>
  <c r="G24" i="10"/>
  <c r="H24" i="10"/>
  <c r="G27" i="10"/>
  <c r="H27" i="10"/>
  <c r="F61" i="10"/>
  <c r="G61" i="10"/>
  <c r="F69" i="10"/>
  <c r="G69" i="10"/>
  <c r="F6" i="10"/>
  <c r="G6" i="10"/>
  <c r="F30" i="10"/>
  <c r="G30" i="10"/>
  <c r="F94" i="10"/>
  <c r="G94" i="10"/>
  <c r="F93" i="10"/>
  <c r="G93" i="10"/>
  <c r="F29" i="10"/>
  <c r="G29" i="10"/>
  <c r="G37" i="10"/>
  <c r="F45" i="10"/>
  <c r="G45" i="10"/>
  <c r="F10" i="10"/>
  <c r="G10" i="10"/>
  <c r="F22" i="10"/>
  <c r="G22" i="10"/>
  <c r="G38" i="10"/>
  <c r="F54" i="10"/>
  <c r="G54" i="10"/>
  <c r="G70" i="10"/>
  <c r="F86" i="10"/>
  <c r="G86" i="10"/>
  <c r="F5" i="10"/>
  <c r="G5" i="10"/>
  <c r="F28" i="10"/>
  <c r="G28" i="10"/>
  <c r="F44" i="10"/>
  <c r="G44" i="10"/>
  <c r="F60" i="10"/>
  <c r="G60" i="10"/>
  <c r="F76" i="10"/>
  <c r="G76" i="10"/>
  <c r="F92" i="10"/>
  <c r="G92" i="10"/>
  <c r="G7" i="10"/>
  <c r="G15" i="10"/>
  <c r="G31" i="10"/>
  <c r="G47" i="10"/>
  <c r="G63" i="10"/>
  <c r="G79" i="10"/>
  <c r="G95" i="10"/>
  <c r="E36" i="4"/>
  <c r="H10" i="11"/>
  <c r="H25" i="11"/>
  <c r="G4" i="11"/>
  <c r="H4" i="11"/>
  <c r="H20" i="11"/>
  <c r="H21" i="11"/>
  <c r="G37" i="11"/>
  <c r="H36" i="11"/>
  <c r="H22" i="11"/>
  <c r="G6" i="11"/>
  <c r="H5" i="11"/>
  <c r="H6" i="11"/>
  <c r="H63" i="11"/>
  <c r="G48" i="11"/>
  <c r="H47" i="11"/>
  <c r="H64" i="11"/>
  <c r="H48" i="11"/>
  <c r="H37" i="11"/>
  <c r="H52" i="11"/>
  <c r="H38" i="11"/>
  <c r="H53" i="11"/>
  <c r="G85" i="10"/>
  <c r="G32" i="10"/>
  <c r="E10" i="2"/>
  <c r="D22" i="7"/>
  <c r="E22" i="7" s="1"/>
  <c r="E23" i="6"/>
  <c r="D30" i="3"/>
  <c r="D10" i="3"/>
  <c r="E10" i="3" s="1"/>
  <c r="E18" i="2"/>
  <c r="G17" i="10"/>
  <c r="F33" i="10"/>
  <c r="G33" i="10"/>
  <c r="F65" i="10"/>
  <c r="G65" i="10"/>
  <c r="G81" i="10"/>
  <c r="G18" i="10"/>
  <c r="G34" i="10"/>
  <c r="G50" i="10"/>
  <c r="G66" i="10"/>
  <c r="G82" i="10"/>
  <c r="E25" i="2"/>
  <c r="E29" i="3"/>
  <c r="G7" i="11"/>
  <c r="H7" i="11"/>
  <c r="H8" i="11"/>
  <c r="H27" i="11"/>
  <c r="H9" i="11"/>
  <c r="H24" i="11"/>
  <c r="G54" i="11"/>
  <c r="H54" i="11"/>
  <c r="H67" i="11"/>
  <c r="G51" i="11"/>
  <c r="H51" i="11"/>
  <c r="H41" i="11"/>
  <c r="H56" i="11"/>
  <c r="H42" i="11"/>
  <c r="H57" i="11"/>
  <c r="G21" i="10"/>
  <c r="D18" i="3"/>
  <c r="E18" i="3" s="1"/>
  <c r="D7" i="8"/>
  <c r="D26" i="3"/>
  <c r="E26" i="3" s="1"/>
  <c r="G62" i="10"/>
  <c r="F36" i="10"/>
  <c r="G36" i="10"/>
  <c r="F52" i="10"/>
  <c r="G52" i="10"/>
  <c r="F68" i="10"/>
  <c r="G68" i="10"/>
  <c r="F84" i="10"/>
  <c r="G84" i="10"/>
  <c r="F11" i="10"/>
  <c r="G11" i="10"/>
  <c r="F23" i="10"/>
  <c r="G23" i="10"/>
  <c r="F39" i="10"/>
  <c r="G39" i="10"/>
  <c r="F55" i="10"/>
  <c r="G55" i="10"/>
  <c r="F71" i="10"/>
  <c r="G71" i="10"/>
  <c r="F87" i="10"/>
  <c r="G87" i="10"/>
  <c r="G16" i="11"/>
  <c r="H16" i="11"/>
  <c r="H13" i="11"/>
  <c r="H30" i="11"/>
  <c r="H28" i="11"/>
  <c r="G39" i="11"/>
  <c r="H39" i="11"/>
  <c r="G58" i="11"/>
  <c r="H58" i="11"/>
  <c r="G41" i="11"/>
  <c r="H40" i="11"/>
  <c r="G55" i="11"/>
  <c r="H55" i="11"/>
  <c r="G62" i="11"/>
  <c r="H62" i="11"/>
  <c r="H46" i="11"/>
  <c r="G64" i="10"/>
  <c r="E30" i="8"/>
  <c r="E30" i="6"/>
  <c r="E31" i="6"/>
  <c r="E7" i="6"/>
  <c r="D22" i="3"/>
  <c r="F77" i="10"/>
  <c r="G77" i="10"/>
  <c r="F14" i="10"/>
  <c r="G14" i="10"/>
  <c r="F46" i="10"/>
  <c r="G46" i="10"/>
  <c r="G78" i="10"/>
  <c r="F20" i="10"/>
  <c r="G20" i="10"/>
  <c r="F48" i="10"/>
  <c r="G48" i="10"/>
  <c r="F8" i="10"/>
  <c r="G8" i="10"/>
  <c r="F19" i="10"/>
  <c r="G19" i="10"/>
  <c r="F35" i="10"/>
  <c r="G35" i="10"/>
  <c r="F51" i="10"/>
  <c r="G51" i="10"/>
  <c r="F67" i="10"/>
  <c r="G67" i="10"/>
  <c r="F83" i="10"/>
  <c r="G83" i="10"/>
  <c r="F25" i="10"/>
  <c r="G25" i="10"/>
  <c r="G41" i="10"/>
  <c r="G57" i="10"/>
  <c r="F73" i="10"/>
  <c r="G73" i="10"/>
  <c r="F89" i="10"/>
  <c r="G89" i="10"/>
  <c r="F13" i="10"/>
  <c r="G13" i="10"/>
  <c r="G26" i="10"/>
  <c r="G42" i="10"/>
  <c r="G58" i="10"/>
  <c r="G74" i="10"/>
  <c r="G90" i="10"/>
  <c r="E19" i="3"/>
  <c r="E33" i="3"/>
  <c r="G19" i="11"/>
  <c r="H19" i="11"/>
  <c r="G35" i="11"/>
  <c r="H35" i="11"/>
  <c r="H17" i="11"/>
  <c r="H33" i="11"/>
  <c r="H14" i="11"/>
  <c r="H34" i="11"/>
  <c r="H18" i="11"/>
  <c r="H31" i="11"/>
  <c r="H59" i="11"/>
  <c r="G43" i="11"/>
  <c r="H43" i="11"/>
  <c r="H60" i="11"/>
  <c r="H44" i="11"/>
  <c r="H61" i="11"/>
  <c r="H49" i="11"/>
  <c r="H65" i="11"/>
  <c r="H50" i="11"/>
  <c r="G53" i="10"/>
  <c r="G96" i="10"/>
  <c r="E7" i="3"/>
  <c r="D31" i="8"/>
  <c r="D26" i="7"/>
  <c r="E26" i="7" s="1"/>
  <c r="D34" i="3"/>
  <c r="E34" i="3" s="1"/>
  <c r="D14" i="3"/>
  <c r="E14" i="3" s="1"/>
  <c r="G44" i="11"/>
  <c r="G32" i="11"/>
  <c r="G40" i="11"/>
  <c r="G23" i="11"/>
  <c r="G17" i="11"/>
  <c r="G59" i="11"/>
  <c r="G61" i="11"/>
  <c r="G49" i="11"/>
  <c r="G65" i="11"/>
  <c r="G50" i="11"/>
  <c r="G46" i="11"/>
  <c r="G56" i="11"/>
  <c r="G60" i="11"/>
  <c r="G47" i="11"/>
  <c r="G64" i="11"/>
  <c r="G12" i="11"/>
  <c r="G29" i="11"/>
  <c r="G27" i="11"/>
  <c r="G9" i="11"/>
  <c r="G63" i="11"/>
  <c r="G42" i="11"/>
  <c r="G57" i="11"/>
  <c r="G8" i="11"/>
  <c r="G24" i="11"/>
  <c r="G13" i="11"/>
  <c r="G26" i="11"/>
  <c r="G11" i="11"/>
  <c r="G30" i="11"/>
  <c r="G15" i="11"/>
  <c r="G28" i="11"/>
  <c r="G33" i="11"/>
  <c r="G14" i="11"/>
  <c r="G34" i="11"/>
  <c r="G18" i="11"/>
  <c r="G31" i="11"/>
  <c r="G10" i="11"/>
  <c r="G25" i="11"/>
  <c r="G20" i="11"/>
  <c r="G21" i="11"/>
  <c r="G36" i="11"/>
  <c r="G22" i="11"/>
  <c r="G5" i="11"/>
  <c r="F78" i="10"/>
  <c r="E19" i="8"/>
  <c r="E20" i="8"/>
  <c r="E35" i="6"/>
  <c r="E36" i="6"/>
  <c r="E20" i="6"/>
  <c r="E24" i="9"/>
  <c r="E25" i="9"/>
  <c r="F40" i="10"/>
  <c r="F57" i="10"/>
  <c r="F42" i="10"/>
  <c r="F74" i="10"/>
  <c r="F53" i="10"/>
  <c r="E31" i="7"/>
  <c r="E32" i="7"/>
  <c r="E29" i="5"/>
  <c r="E28" i="5"/>
  <c r="E12" i="3"/>
  <c r="E32" i="4"/>
  <c r="E30" i="9"/>
  <c r="E29" i="9"/>
  <c r="F62" i="10"/>
  <c r="E35" i="8"/>
  <c r="E17" i="5"/>
  <c r="E16" i="5"/>
  <c r="F21" i="10"/>
  <c r="E16" i="3"/>
  <c r="E32" i="9"/>
  <c r="E33" i="9"/>
  <c r="F56" i="10"/>
  <c r="F41" i="10"/>
  <c r="F26" i="10"/>
  <c r="F58" i="10"/>
  <c r="F90" i="10"/>
  <c r="E15" i="7"/>
  <c r="E16" i="7"/>
  <c r="E13" i="5"/>
  <c r="E21" i="2"/>
  <c r="E22" i="9"/>
  <c r="E21" i="9"/>
  <c r="F37" i="10"/>
  <c r="F38" i="10"/>
  <c r="F70" i="10"/>
  <c r="F7" i="10"/>
  <c r="F15" i="10"/>
  <c r="F31" i="10"/>
  <c r="F47" i="10"/>
  <c r="F63" i="10"/>
  <c r="F79" i="10"/>
  <c r="F95" i="10"/>
  <c r="E12" i="8"/>
  <c r="E27" i="6"/>
  <c r="E35" i="9"/>
  <c r="E27" i="9"/>
  <c r="F32" i="10"/>
  <c r="E24" i="5"/>
  <c r="E25" i="5"/>
  <c r="E19" i="9"/>
  <c r="E25" i="4"/>
  <c r="E25" i="3"/>
  <c r="F72" i="10"/>
  <c r="F4" i="10"/>
  <c r="F80" i="10"/>
  <c r="F16" i="10"/>
  <c r="F88" i="10"/>
  <c r="F24" i="10"/>
  <c r="F12" i="10"/>
  <c r="F27" i="10"/>
  <c r="F43" i="10"/>
  <c r="F59" i="10"/>
  <c r="F75" i="10"/>
  <c r="F91" i="10"/>
  <c r="F17" i="10"/>
  <c r="F49" i="10"/>
  <c r="F81" i="10"/>
  <c r="F9" i="10"/>
  <c r="F18" i="10"/>
  <c r="F34" i="10"/>
  <c r="F50" i="10"/>
  <c r="F66" i="10"/>
  <c r="F82" i="10"/>
  <c r="F85" i="10"/>
  <c r="E23" i="7"/>
  <c r="E24" i="7"/>
  <c r="E8" i="7"/>
  <c r="E32" i="5"/>
  <c r="E33" i="5"/>
  <c r="E20" i="5"/>
  <c r="E21" i="5"/>
  <c r="E20" i="3"/>
  <c r="E16" i="4"/>
  <c r="E28" i="2"/>
  <c r="E20" i="4"/>
  <c r="E9" i="3"/>
  <c r="E28" i="8" l="1"/>
  <c r="E27" i="3"/>
  <c r="E13" i="4"/>
  <c r="E16" i="6"/>
  <c r="E36" i="2"/>
  <c r="E37" i="2"/>
  <c r="E37" i="6"/>
  <c r="E38" i="6"/>
  <c r="E9" i="4"/>
  <c r="E28" i="6"/>
  <c r="E11" i="5"/>
  <c r="K12" i="10"/>
  <c r="E7" i="7"/>
  <c r="E25" i="6"/>
  <c r="E31" i="5"/>
  <c r="E23" i="5"/>
  <c r="E32" i="2"/>
  <c r="E12" i="6"/>
  <c r="E11" i="8"/>
  <c r="E12" i="5"/>
  <c r="E29" i="4"/>
  <c r="E23" i="8"/>
  <c r="E15" i="5"/>
  <c r="E12" i="2"/>
  <c r="E35" i="7"/>
  <c r="E17" i="2"/>
  <c r="E18" i="7"/>
  <c r="E16" i="8"/>
  <c r="E11" i="3"/>
  <c r="E9" i="2"/>
  <c r="L12" i="11"/>
  <c r="L8" i="11"/>
  <c r="K9" i="10"/>
  <c r="K8" i="10"/>
  <c r="E7" i="8"/>
  <c r="E8" i="8"/>
  <c r="E31" i="3"/>
  <c r="E30" i="3"/>
  <c r="E27" i="7"/>
  <c r="E23" i="3"/>
  <c r="E22" i="3"/>
  <c r="E15" i="3"/>
  <c r="E31" i="8"/>
  <c r="E32" i="8"/>
  <c r="E35" i="3"/>
  <c r="L13" i="11" l="1"/>
</calcChain>
</file>

<file path=xl/sharedStrings.xml><?xml version="1.0" encoding="utf-8"?>
<sst xmlns="http://schemas.openxmlformats.org/spreadsheetml/2006/main" count="140" uniqueCount="39">
  <si>
    <t>data</t>
  </si>
  <si>
    <t>stato</t>
  </si>
  <si>
    <t>ricoverati_con_sintomi</t>
  </si>
  <si>
    <t>terapia_intensiva</t>
  </si>
  <si>
    <t>ospedalizzati</t>
  </si>
  <si>
    <t>isolamento_domiciliare</t>
  </si>
  <si>
    <t>attualmente_positivi</t>
  </si>
  <si>
    <t>nuovi_attualmente_positivi</t>
  </si>
  <si>
    <t>dimessi_guariti</t>
  </si>
  <si>
    <t>deceduti</t>
  </si>
  <si>
    <t>totale_casi</t>
  </si>
  <si>
    <t>tamponi</t>
  </si>
  <si>
    <t>d1</t>
  </si>
  <si>
    <t>d2</t>
  </si>
  <si>
    <t>d3</t>
  </si>
  <si>
    <t>Ospedalizzati</t>
  </si>
  <si>
    <t>tamp/casi tot</t>
  </si>
  <si>
    <t>tamp/positivi</t>
  </si>
  <si>
    <t>casi tot/tamp %</t>
  </si>
  <si>
    <t>positivi/ tamp %</t>
  </si>
  <si>
    <t>stima</t>
  </si>
  <si>
    <t>10xstima'</t>
  </si>
  <si>
    <t>K</t>
  </si>
  <si>
    <t>P0</t>
  </si>
  <si>
    <t>r</t>
  </si>
  <si>
    <t>q</t>
  </si>
  <si>
    <t>stima'</t>
  </si>
  <si>
    <t>deceduti'</t>
  </si>
  <si>
    <t>10xdeceduti'</t>
  </si>
  <si>
    <t>err stima</t>
  </si>
  <si>
    <t>media err</t>
  </si>
  <si>
    <t>dev</t>
  </si>
  <si>
    <t>Day max</t>
  </si>
  <si>
    <t>Delta Day max</t>
  </si>
  <si>
    <t>attualmente_positivi'</t>
  </si>
  <si>
    <t>Liguria</t>
  </si>
  <si>
    <t>Coeff positivi</t>
  </si>
  <si>
    <t>Coeff morti</t>
  </si>
  <si>
    <t>nuovi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</si>
</sst>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;@"/>
    <numFmt numFmtId="165" formatCode="0.0"/>
  </numFmts>
  <fonts count="18">
    <font>
      <sz val="11"/>
      <color rgb="FF000000"/>
      <name val="Liberation Sans"/>
    </font>
    <font>
      <sz val="11"/>
      <color rgb="FF000000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sz val="10"/>
      <color rgb="FF000000"/>
      <name val="Liberation Serif"/>
    </font>
    <font>
      <sz val="10"/>
      <color rgb="FF000000"/>
      <name val="Liberation Serif"/>
    </font>
    <font>
      <b/>
      <sz val="11"/>
      <color rgb="FF000000"/>
      <name val="Liberation Sans"/>
    </font>
    <font>
      <sz val="10"/>
      <color rgb="FF000000"/>
      <name val="Arial Unicode MS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9FF66"/>
        <bgColor rgb="FF99FF66"/>
      </patternFill>
    </fill>
  </fills>
  <borders count="3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8">
    <xf numFmtId="0" fontId="0" fillId="0" borderId="0"/>
    <xf numFmtId="0" fontId="2" fillId="0" borderId="0" applyNumberFormat="0" applyBorder="0" applyProtection="0"/>
    <xf numFmtId="0" fontId="3" fillId="2" borderId="0" applyNumberFormat="0" applyBorder="0" applyProtection="0"/>
    <xf numFmtId="0" fontId="3" fillId="3" borderId="0" applyNumberFormat="0" applyBorder="0" applyProtection="0"/>
    <xf numFmtId="0" fontId="2" fillId="4" borderId="0" applyNumberFormat="0" applyBorder="0" applyProtection="0"/>
    <xf numFmtId="0" fontId="4" fillId="5" borderId="0" applyNumberFormat="0" applyBorder="0" applyProtection="0"/>
    <xf numFmtId="0" fontId="5" fillId="6" borderId="0" applyNumberFormat="0" applyBorder="0" applyProtection="0"/>
    <xf numFmtId="0" fontId="6" fillId="0" borderId="0" applyNumberFormat="0" applyBorder="0" applyProtection="0"/>
    <xf numFmtId="0" fontId="7" fillId="7" borderId="0" applyNumberFormat="0" applyBorder="0" applyProtection="0"/>
    <xf numFmtId="0" fontId="8" fillId="0" borderId="0" applyNumberFormat="0" applyBorder="0" applyProtection="0"/>
    <xf numFmtId="0" fontId="9" fillId="0" borderId="0" applyNumberFormat="0" applyBorder="0" applyProtection="0"/>
    <xf numFmtId="0" fontId="10" fillId="0" borderId="0" applyNumberFormat="0" applyBorder="0" applyProtection="0"/>
    <xf numFmtId="0" fontId="11" fillId="0" borderId="0" applyNumberFormat="0" applyBorder="0" applyProtection="0"/>
    <xf numFmtId="0" fontId="12" fillId="8" borderId="0" applyNumberFormat="0" applyBorder="0" applyProtection="0"/>
    <xf numFmtId="0" fontId="13" fillId="8" borderId="1" applyNumberFormat="0" applyProtection="0"/>
    <xf numFmtId="0" fontId="1" fillId="0" borderId="0" applyNumberFormat="0" applyFont="0" applyBorder="0" applyProtection="0"/>
    <xf numFmtId="0" fontId="1" fillId="0" borderId="0" applyNumberFormat="0" applyFont="0" applyBorder="0" applyProtection="0"/>
    <xf numFmtId="0" fontId="4" fillId="0" borderId="0" applyNumberFormat="0" applyBorder="0" applyProtection="0"/>
  </cellStyleXfs>
  <cellXfs count="21">
    <xf numFmtId="0" fontId="0" fillId="0" borderId="0" xfId="0"/>
    <xf numFmtId="0" fontId="14" fillId="0" borderId="0" xfId="0" applyFont="1" applyAlignment="1">
      <alignment horizontal="center" wrapText="1"/>
    </xf>
    <xf numFmtId="164" fontId="15" fillId="0" borderId="0" xfId="0" applyNumberFormat="1" applyFont="1" applyAlignment="1">
      <alignment wrapText="1"/>
    </xf>
    <xf numFmtId="0" fontId="15" fillId="0" borderId="0" xfId="0" applyFont="1" applyAlignment="1">
      <alignment wrapText="1"/>
    </xf>
    <xf numFmtId="0" fontId="16" fillId="0" borderId="0" xfId="0" applyFont="1"/>
    <xf numFmtId="2" fontId="0" fillId="0" borderId="0" xfId="0" applyNumberFormat="1"/>
    <xf numFmtId="165" fontId="0" fillId="0" borderId="0" xfId="0" applyNumberFormat="1"/>
    <xf numFmtId="2" fontId="14" fillId="0" borderId="0" xfId="0" applyNumberFormat="1" applyFont="1" applyAlignment="1">
      <alignment horizontal="center" wrapText="1"/>
    </xf>
    <xf numFmtId="0" fontId="16" fillId="0" borderId="0" xfId="0" applyFont="1" applyAlignment="1">
      <alignment horizontal="center"/>
    </xf>
    <xf numFmtId="0" fontId="0" fillId="8" borderId="2" xfId="0" applyFill="1" applyBorder="1"/>
    <xf numFmtId="1" fontId="15" fillId="0" borderId="0" xfId="0" applyNumberFormat="1" applyFont="1" applyAlignment="1">
      <alignment wrapText="1"/>
    </xf>
    <xf numFmtId="1" fontId="0" fillId="0" borderId="0" xfId="0" applyNumberFormat="1"/>
    <xf numFmtId="0" fontId="16" fillId="0" borderId="0" xfId="0" applyFont="1" applyFill="1" applyBorder="1"/>
    <xf numFmtId="0" fontId="17" fillId="0" borderId="0" xfId="0" applyFont="1" applyAlignment="1">
      <alignment vertical="center"/>
    </xf>
    <xf numFmtId="1" fontId="17" fillId="0" borderId="0" xfId="0" applyNumberFormat="1" applyFont="1" applyAlignment="1">
      <alignment vertical="center"/>
    </xf>
    <xf numFmtId="2" fontId="0" fillId="9" borderId="2" xfId="0" applyNumberFormat="1" applyFill="1" applyBorder="1"/>
    <xf numFmtId="1" fontId="14" fillId="0" borderId="0" xfId="0" applyNumberFormat="1" applyFont="1" applyAlignment="1">
      <alignment horizontal="center" wrapText="1"/>
    </xf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 wrapText="1"/>
    </xf>
    <xf numFmtId="14" fontId="0" fillId="0" borderId="0" xfId="0" applyNumberFormat="1"/>
    <xf numFmtId="0" fontId="0" fillId="0" borderId="0" xfId="0" applyAlignment="1">
      <alignment horizontal="center"/>
    </xf>
  </cellXfs>
  <cellStyles count="18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 (user)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e" xfId="0" builtinId="0" customBuiltin="1"/>
    <cellStyle name="Note" xfId="14" xr:uid="{00000000-0005-0000-0000-00000E000000}"/>
    <cellStyle name="Status" xfId="15" xr:uid="{00000000-0005-0000-0000-00000F000000}"/>
    <cellStyle name="Text" xfId="16" xr:uid="{00000000-0005-0000-0000-000010000000}"/>
    <cellStyle name="Warning" xfId="17" xr:uid="{00000000-0005-0000-0000-00001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Casi_totali!$B$3:$B$52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3E-40F0-9E8C-9EF9C90866EF}"/>
            </c:ext>
          </c:extLst>
        </c:ser>
        <c:ser>
          <c:idx val="1"/>
          <c:order val="1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Casi_totali!$C$3:$C$52</c:f>
              <c:numCache>
                <c:formatCode>General</c:formatCode>
                <c:ptCount val="5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3E-40F0-9E8C-9EF9C90866EF}"/>
            </c:ext>
          </c:extLst>
        </c:ser>
        <c:ser>
          <c:idx val="2"/>
          <c:order val="2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Casi_totali!$A$3:$A$52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Casi_totali!$D$3:$D$52</c:f>
              <c:numCache>
                <c:formatCode>General</c:formatCode>
                <c:ptCount val="50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  <c:pt idx="41">
                  <c:v>8</c:v>
                </c:pt>
                <c:pt idx="42">
                  <c:v>-146</c:v>
                </c:pt>
                <c:pt idx="43">
                  <c:v>108</c:v>
                </c:pt>
                <c:pt idx="44">
                  <c:v>-59</c:v>
                </c:pt>
                <c:pt idx="45">
                  <c:v>-35</c:v>
                </c:pt>
                <c:pt idx="46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3E-40F0-9E8C-9EF9C908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041904"/>
        <c:axId val="335038952"/>
      </c:scatterChart>
      <c:valAx>
        <c:axId val="3350389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41904"/>
        <c:crossesAt val="0"/>
        <c:crossBetween val="midCat"/>
      </c:valAx>
      <c:valAx>
        <c:axId val="33504190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89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Ospedalizzati!$C$3:$C$50</c:f>
              <c:numCache>
                <c:formatCode>General</c:formatCode>
                <c:ptCount val="48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266-463F-907E-210A5721BEEE}"/>
            </c:ext>
          </c:extLst>
        </c:ser>
        <c:ser>
          <c:idx val="1"/>
          <c:order val="1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Ospedalizzati!$D$3:$D$50</c:f>
              <c:numCache>
                <c:formatCode>General</c:formatCode>
                <c:ptCount val="48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  <c:pt idx="42">
                  <c:v>11</c:v>
                </c:pt>
                <c:pt idx="43">
                  <c:v>-69</c:v>
                </c:pt>
                <c:pt idx="44">
                  <c:v>73</c:v>
                </c:pt>
                <c:pt idx="45">
                  <c:v>-21</c:v>
                </c:pt>
                <c:pt idx="46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266-463F-907E-210A5721B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120"/>
        <c:axId val="449721872"/>
      </c:scatterChart>
      <c:valAx>
        <c:axId val="44972187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120"/>
        <c:crossesAt val="0"/>
        <c:crossBetween val="midCat"/>
      </c:valAx>
      <c:valAx>
        <c:axId val="44972712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187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8.8266237382315302E-3"/>
          <c:y val="1.9592228642233873E-2"/>
          <c:w val="0.71193201414692342"/>
          <c:h val="0.96081554271553227"/>
        </c:manualLayout>
      </c:layout>
      <c:scatterChart>
        <c:scatterStyle val="lineMarker"/>
        <c:varyColors val="0"/>
        <c:ser>
          <c:idx val="0"/>
          <c:order val="0"/>
          <c:tx>
            <c:strRef>
              <c:f>Positivi!$B$1</c:f>
              <c:strCache>
                <c:ptCount val="1"/>
                <c:pt idx="0">
                  <c:v>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Positivi!$B$3:$B$51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69-4BEC-85DC-2F296BC3AB97}"/>
            </c:ext>
          </c:extLst>
        </c:ser>
        <c:ser>
          <c:idx val="1"/>
          <c:order val="1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Positivi!$C$3:$C$51</c:f>
              <c:numCache>
                <c:formatCode>General</c:formatCode>
                <c:ptCount val="49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69-4BEC-85DC-2F296BC3AB97}"/>
            </c:ext>
          </c:extLst>
        </c:ser>
        <c:ser>
          <c:idx val="2"/>
          <c:order val="2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Positivi!$A$3:$A$51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Positivi!$D$3:$D$51</c:f>
              <c:numCache>
                <c:formatCode>General</c:formatCode>
                <c:ptCount val="49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  <c:pt idx="42">
                  <c:v>-175</c:v>
                </c:pt>
                <c:pt idx="43">
                  <c:v>71</c:v>
                </c:pt>
                <c:pt idx="44">
                  <c:v>-62</c:v>
                </c:pt>
                <c:pt idx="45">
                  <c:v>-25</c:v>
                </c:pt>
                <c:pt idx="4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69-4BEC-85DC-2F296BC3A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2536"/>
        <c:axId val="448911552"/>
      </c:scatterChart>
      <c:valAx>
        <c:axId val="44891155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2536"/>
        <c:crossesAt val="0"/>
        <c:crossBetween val="midCat"/>
      </c:valAx>
      <c:valAx>
        <c:axId val="44891253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55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Positivi!$C$1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Positivi!$A$3:$A$52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Positivi!$C$3:$C$52</c:f>
              <c:numCache>
                <c:formatCode>General</c:formatCode>
                <c:ptCount val="50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9EA-4003-816D-0C26CFCA6A80}"/>
            </c:ext>
          </c:extLst>
        </c:ser>
        <c:ser>
          <c:idx val="1"/>
          <c:order val="1"/>
          <c:tx>
            <c:strRef>
              <c:f>Positivi!$D$1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Positivi!$A$3:$A$52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Positivi!$D$3:$D$52</c:f>
              <c:numCache>
                <c:formatCode>General</c:formatCode>
                <c:ptCount val="50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19</c:v>
                </c:pt>
                <c:pt idx="6">
                  <c:v>-36</c:v>
                </c:pt>
                <c:pt idx="7">
                  <c:v>14</c:v>
                </c:pt>
                <c:pt idx="8">
                  <c:v>4</c:v>
                </c:pt>
                <c:pt idx="9">
                  <c:v>1</c:v>
                </c:pt>
                <c:pt idx="10">
                  <c:v>-2</c:v>
                </c:pt>
                <c:pt idx="11">
                  <c:v>3</c:v>
                </c:pt>
                <c:pt idx="12">
                  <c:v>15</c:v>
                </c:pt>
                <c:pt idx="13">
                  <c:v>7</c:v>
                </c:pt>
                <c:pt idx="14">
                  <c:v>5</c:v>
                </c:pt>
                <c:pt idx="15">
                  <c:v>1</c:v>
                </c:pt>
                <c:pt idx="16">
                  <c:v>22</c:v>
                </c:pt>
                <c:pt idx="17">
                  <c:v>9</c:v>
                </c:pt>
                <c:pt idx="18">
                  <c:v>-1</c:v>
                </c:pt>
                <c:pt idx="19">
                  <c:v>19</c:v>
                </c:pt>
                <c:pt idx="20">
                  <c:v>29</c:v>
                </c:pt>
                <c:pt idx="21">
                  <c:v>-27</c:v>
                </c:pt>
                <c:pt idx="22">
                  <c:v>4</c:v>
                </c:pt>
                <c:pt idx="23">
                  <c:v>-3</c:v>
                </c:pt>
                <c:pt idx="24">
                  <c:v>56</c:v>
                </c:pt>
                <c:pt idx="25">
                  <c:v>-21</c:v>
                </c:pt>
                <c:pt idx="26">
                  <c:v>40</c:v>
                </c:pt>
                <c:pt idx="27">
                  <c:v>34</c:v>
                </c:pt>
                <c:pt idx="28">
                  <c:v>10</c:v>
                </c:pt>
                <c:pt idx="29">
                  <c:v>-63</c:v>
                </c:pt>
                <c:pt idx="30">
                  <c:v>-5</c:v>
                </c:pt>
                <c:pt idx="31">
                  <c:v>67</c:v>
                </c:pt>
                <c:pt idx="32">
                  <c:v>-168</c:v>
                </c:pt>
                <c:pt idx="33">
                  <c:v>-7</c:v>
                </c:pt>
                <c:pt idx="34">
                  <c:v>167</c:v>
                </c:pt>
                <c:pt idx="35">
                  <c:v>-89</c:v>
                </c:pt>
                <c:pt idx="36">
                  <c:v>21</c:v>
                </c:pt>
                <c:pt idx="37">
                  <c:v>12</c:v>
                </c:pt>
                <c:pt idx="38">
                  <c:v>-122</c:v>
                </c:pt>
                <c:pt idx="39">
                  <c:v>71</c:v>
                </c:pt>
                <c:pt idx="40">
                  <c:v>62</c:v>
                </c:pt>
                <c:pt idx="41">
                  <c:v>51</c:v>
                </c:pt>
                <c:pt idx="42">
                  <c:v>-175</c:v>
                </c:pt>
                <c:pt idx="43">
                  <c:v>71</c:v>
                </c:pt>
                <c:pt idx="44">
                  <c:v>-62</c:v>
                </c:pt>
                <c:pt idx="45">
                  <c:v>-25</c:v>
                </c:pt>
                <c:pt idx="46">
                  <c:v>40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9EA-4003-816D-0C26CFCA6A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11880"/>
        <c:axId val="448908600"/>
      </c:scatterChart>
      <c:valAx>
        <c:axId val="44890860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11880"/>
        <c:crossesAt val="0"/>
        <c:crossBetween val="midCat"/>
      </c:valAx>
      <c:valAx>
        <c:axId val="44891188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90860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Positivi!$A$3:$A$51</c:f>
              <c:numCache>
                <c:formatCode>d/m;@</c:formatCode>
                <c:ptCount val="49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Positivi!$B$3:$B$51</c:f>
              <c:numCache>
                <c:formatCode>General</c:formatCode>
                <c:ptCount val="49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462-4A47-BDA1-FE0B63050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908928"/>
        <c:axId val="448915816"/>
      </c:scatterChart>
      <c:valAx>
        <c:axId val="44891581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08928"/>
        <c:crosses val="autoZero"/>
        <c:crossBetween val="midCat"/>
      </c:valAx>
      <c:valAx>
        <c:axId val="44890892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91581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Quarantena!$B$1</c:f>
              <c:strCache>
                <c:ptCount val="1"/>
                <c:pt idx="0">
                  <c:v>isolamento_domiciliare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Quarantena!$B$3:$B$53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10</c:v>
                </c:pt>
                <c:pt idx="5">
                  <c:v>33</c:v>
                </c:pt>
                <c:pt idx="6">
                  <c:v>8</c:v>
                </c:pt>
                <c:pt idx="7">
                  <c:v>5</c:v>
                </c:pt>
                <c:pt idx="8">
                  <c:v>5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17</c:v>
                </c:pt>
                <c:pt idx="14">
                  <c:v>20</c:v>
                </c:pt>
                <c:pt idx="15">
                  <c:v>42</c:v>
                </c:pt>
                <c:pt idx="16">
                  <c:v>73</c:v>
                </c:pt>
                <c:pt idx="17">
                  <c:v>107</c:v>
                </c:pt>
                <c:pt idx="18">
                  <c:v>132</c:v>
                </c:pt>
                <c:pt idx="19">
                  <c:v>109</c:v>
                </c:pt>
                <c:pt idx="20">
                  <c:v>174</c:v>
                </c:pt>
                <c:pt idx="21">
                  <c:v>247</c:v>
                </c:pt>
                <c:pt idx="22">
                  <c:v>277</c:v>
                </c:pt>
                <c:pt idx="23">
                  <c:v>243</c:v>
                </c:pt>
                <c:pt idx="24">
                  <c:v>280</c:v>
                </c:pt>
                <c:pt idx="25">
                  <c:v>307</c:v>
                </c:pt>
                <c:pt idx="26">
                  <c:v>432</c:v>
                </c:pt>
                <c:pt idx="27">
                  <c:v>483</c:v>
                </c:pt>
                <c:pt idx="28">
                  <c:v>659</c:v>
                </c:pt>
                <c:pt idx="29">
                  <c:v>742</c:v>
                </c:pt>
                <c:pt idx="30">
                  <c:v>752</c:v>
                </c:pt>
                <c:pt idx="31">
                  <c:v>875</c:v>
                </c:pt>
                <c:pt idx="32">
                  <c:v>880</c:v>
                </c:pt>
                <c:pt idx="33">
                  <c:v>888</c:v>
                </c:pt>
                <c:pt idx="34">
                  <c:v>1036</c:v>
                </c:pt>
                <c:pt idx="35">
                  <c:v>1066</c:v>
                </c:pt>
                <c:pt idx="36">
                  <c:v>1176</c:v>
                </c:pt>
                <c:pt idx="37">
                  <c:v>1352</c:v>
                </c:pt>
                <c:pt idx="38">
                  <c:v>1368</c:v>
                </c:pt>
                <c:pt idx="39">
                  <c:v>1426</c:v>
                </c:pt>
                <c:pt idx="40">
                  <c:v>1604</c:v>
                </c:pt>
                <c:pt idx="41">
                  <c:v>1802</c:v>
                </c:pt>
                <c:pt idx="42">
                  <c:v>1814</c:v>
                </c:pt>
                <c:pt idx="43">
                  <c:v>1966</c:v>
                </c:pt>
                <c:pt idx="44">
                  <c:v>1983</c:v>
                </c:pt>
                <c:pt idx="45">
                  <c:v>1996</c:v>
                </c:pt>
                <c:pt idx="46">
                  <c:v>2074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99-47D0-BE79-F70ADAE9B5C1}"/>
            </c:ext>
          </c:extLst>
        </c:ser>
        <c:ser>
          <c:idx val="1"/>
          <c:order val="1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Quarantena!$C$3:$C$53</c:f>
              <c:numCache>
                <c:formatCode>General</c:formatCode>
                <c:ptCount val="51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99-47D0-BE79-F70ADAE9B5C1}"/>
            </c:ext>
          </c:extLst>
        </c:ser>
        <c:ser>
          <c:idx val="2"/>
          <c:order val="2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Quarantena!$A$3:$A$53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Quarantena!$D$3:$D$53</c:f>
              <c:numCache>
                <c:formatCode>General</c:formatCode>
                <c:ptCount val="51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  <c:pt idx="44">
                  <c:v>-135</c:v>
                </c:pt>
                <c:pt idx="45">
                  <c:v>-4</c:v>
                </c:pt>
                <c:pt idx="46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799-47D0-BE79-F70ADAE9B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5152"/>
        <c:axId val="449724496"/>
      </c:scatterChart>
      <c:valAx>
        <c:axId val="4497244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5152"/>
        <c:crossesAt val="0"/>
        <c:crossBetween val="midCat"/>
      </c:valAx>
      <c:valAx>
        <c:axId val="44972515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44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Quarantena!$C$1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Quarantena!$A$3:$A$50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Quarantena!$C$3:$C$50</c:f>
              <c:numCache>
                <c:formatCode>General</c:formatCode>
                <c:ptCount val="48"/>
                <c:pt idx="1">
                  <c:v>0</c:v>
                </c:pt>
                <c:pt idx="2">
                  <c:v>5</c:v>
                </c:pt>
                <c:pt idx="3">
                  <c:v>5</c:v>
                </c:pt>
                <c:pt idx="4">
                  <c:v>0</c:v>
                </c:pt>
                <c:pt idx="5">
                  <c:v>23</c:v>
                </c:pt>
                <c:pt idx="6">
                  <c:v>-25</c:v>
                </c:pt>
                <c:pt idx="7">
                  <c:v>-3</c:v>
                </c:pt>
                <c:pt idx="8">
                  <c:v>0</c:v>
                </c:pt>
                <c:pt idx="9">
                  <c:v>3</c:v>
                </c:pt>
                <c:pt idx="10">
                  <c:v>-1</c:v>
                </c:pt>
                <c:pt idx="11">
                  <c:v>0</c:v>
                </c:pt>
                <c:pt idx="12">
                  <c:v>3</c:v>
                </c:pt>
                <c:pt idx="13">
                  <c:v>7</c:v>
                </c:pt>
                <c:pt idx="14">
                  <c:v>3</c:v>
                </c:pt>
                <c:pt idx="15">
                  <c:v>22</c:v>
                </c:pt>
                <c:pt idx="16">
                  <c:v>31</c:v>
                </c:pt>
                <c:pt idx="17">
                  <c:v>34</c:v>
                </c:pt>
                <c:pt idx="18">
                  <c:v>25</c:v>
                </c:pt>
                <c:pt idx="19">
                  <c:v>-23</c:v>
                </c:pt>
                <c:pt idx="20">
                  <c:v>65</c:v>
                </c:pt>
                <c:pt idx="21">
                  <c:v>73</c:v>
                </c:pt>
                <c:pt idx="22">
                  <c:v>30</c:v>
                </c:pt>
                <c:pt idx="23">
                  <c:v>-34</c:v>
                </c:pt>
                <c:pt idx="24">
                  <c:v>37</c:v>
                </c:pt>
                <c:pt idx="25">
                  <c:v>27</c:v>
                </c:pt>
                <c:pt idx="26">
                  <c:v>125</c:v>
                </c:pt>
                <c:pt idx="27">
                  <c:v>51</c:v>
                </c:pt>
                <c:pt idx="28">
                  <c:v>176</c:v>
                </c:pt>
                <c:pt idx="29">
                  <c:v>83</c:v>
                </c:pt>
                <c:pt idx="30">
                  <c:v>10</c:v>
                </c:pt>
                <c:pt idx="31">
                  <c:v>123</c:v>
                </c:pt>
                <c:pt idx="32">
                  <c:v>5</c:v>
                </c:pt>
                <c:pt idx="33">
                  <c:v>8</c:v>
                </c:pt>
                <c:pt idx="34">
                  <c:v>148</c:v>
                </c:pt>
                <c:pt idx="35">
                  <c:v>30</c:v>
                </c:pt>
                <c:pt idx="36">
                  <c:v>110</c:v>
                </c:pt>
                <c:pt idx="37">
                  <c:v>176</c:v>
                </c:pt>
                <c:pt idx="38">
                  <c:v>16</c:v>
                </c:pt>
                <c:pt idx="39">
                  <c:v>58</c:v>
                </c:pt>
                <c:pt idx="40">
                  <c:v>178</c:v>
                </c:pt>
                <c:pt idx="41">
                  <c:v>198</c:v>
                </c:pt>
                <c:pt idx="42">
                  <c:v>12</c:v>
                </c:pt>
                <c:pt idx="43">
                  <c:v>152</c:v>
                </c:pt>
                <c:pt idx="44">
                  <c:v>17</c:v>
                </c:pt>
                <c:pt idx="45">
                  <c:v>13</c:v>
                </c:pt>
                <c:pt idx="46">
                  <c:v>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18-434A-9E11-CD47B3A49246}"/>
            </c:ext>
          </c:extLst>
        </c:ser>
        <c:ser>
          <c:idx val="1"/>
          <c:order val="1"/>
          <c:tx>
            <c:strRef>
              <c:f>Quarantena!$D$1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Quarantena!$A$3:$A$50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Quarantena!$D$3:$D$50</c:f>
              <c:numCache>
                <c:formatCode>General</c:formatCode>
                <c:ptCount val="48"/>
                <c:pt idx="2">
                  <c:v>5</c:v>
                </c:pt>
                <c:pt idx="3">
                  <c:v>0</c:v>
                </c:pt>
                <c:pt idx="4">
                  <c:v>-5</c:v>
                </c:pt>
                <c:pt idx="5">
                  <c:v>23</c:v>
                </c:pt>
                <c:pt idx="6">
                  <c:v>-48</c:v>
                </c:pt>
                <c:pt idx="7">
                  <c:v>22</c:v>
                </c:pt>
                <c:pt idx="8">
                  <c:v>3</c:v>
                </c:pt>
                <c:pt idx="9">
                  <c:v>3</c:v>
                </c:pt>
                <c:pt idx="10">
                  <c:v>-4</c:v>
                </c:pt>
                <c:pt idx="11">
                  <c:v>1</c:v>
                </c:pt>
                <c:pt idx="12">
                  <c:v>3</c:v>
                </c:pt>
                <c:pt idx="13">
                  <c:v>4</c:v>
                </c:pt>
                <c:pt idx="14">
                  <c:v>-4</c:v>
                </c:pt>
                <c:pt idx="15">
                  <c:v>19</c:v>
                </c:pt>
                <c:pt idx="16">
                  <c:v>9</c:v>
                </c:pt>
                <c:pt idx="17">
                  <c:v>3</c:v>
                </c:pt>
                <c:pt idx="18">
                  <c:v>-9</c:v>
                </c:pt>
                <c:pt idx="19">
                  <c:v>-48</c:v>
                </c:pt>
                <c:pt idx="20">
                  <c:v>88</c:v>
                </c:pt>
                <c:pt idx="21">
                  <c:v>8</c:v>
                </c:pt>
                <c:pt idx="22">
                  <c:v>-43</c:v>
                </c:pt>
                <c:pt idx="23">
                  <c:v>-64</c:v>
                </c:pt>
                <c:pt idx="24">
                  <c:v>71</c:v>
                </c:pt>
                <c:pt idx="25">
                  <c:v>-10</c:v>
                </c:pt>
                <c:pt idx="26">
                  <c:v>98</c:v>
                </c:pt>
                <c:pt idx="27">
                  <c:v>-74</c:v>
                </c:pt>
                <c:pt idx="28">
                  <c:v>125</c:v>
                </c:pt>
                <c:pt idx="29">
                  <c:v>-93</c:v>
                </c:pt>
                <c:pt idx="30">
                  <c:v>-73</c:v>
                </c:pt>
                <c:pt idx="31">
                  <c:v>113</c:v>
                </c:pt>
                <c:pt idx="32">
                  <c:v>-118</c:v>
                </c:pt>
                <c:pt idx="33">
                  <c:v>3</c:v>
                </c:pt>
                <c:pt idx="34">
                  <c:v>140</c:v>
                </c:pt>
                <c:pt idx="35">
                  <c:v>-118</c:v>
                </c:pt>
                <c:pt idx="36">
                  <c:v>80</c:v>
                </c:pt>
                <c:pt idx="37">
                  <c:v>66</c:v>
                </c:pt>
                <c:pt idx="38">
                  <c:v>-160</c:v>
                </c:pt>
                <c:pt idx="39">
                  <c:v>42</c:v>
                </c:pt>
                <c:pt idx="40">
                  <c:v>120</c:v>
                </c:pt>
                <c:pt idx="41">
                  <c:v>20</c:v>
                </c:pt>
                <c:pt idx="42">
                  <c:v>-186</c:v>
                </c:pt>
                <c:pt idx="43">
                  <c:v>140</c:v>
                </c:pt>
                <c:pt idx="44">
                  <c:v>-135</c:v>
                </c:pt>
                <c:pt idx="45">
                  <c:v>-4</c:v>
                </c:pt>
                <c:pt idx="46">
                  <c:v>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618-434A-9E11-CD47B3A492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7776"/>
        <c:axId val="449726792"/>
      </c:scatterChart>
      <c:valAx>
        <c:axId val="44972679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7776"/>
        <c:crossesAt val="0"/>
        <c:crossBetween val="midCat"/>
      </c:valAx>
      <c:valAx>
        <c:axId val="44972777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679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Tamponi!$C$1</c:f>
              <c:strCache>
                <c:ptCount val="1"/>
                <c:pt idx="0">
                  <c:v>tamponi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Tamponi!$A$3:$A$51</c:f>
              <c:numCache>
                <c:formatCode>d/m;@</c:formatCode>
                <c:ptCount val="49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Tamponi!$C$3:$C$51</c:f>
              <c:numCache>
                <c:formatCode>General</c:formatCode>
                <c:ptCount val="49"/>
                <c:pt idx="0">
                  <c:v>1</c:v>
                </c:pt>
                <c:pt idx="1">
                  <c:v>39</c:v>
                </c:pt>
                <c:pt idx="2">
                  <c:v>66</c:v>
                </c:pt>
                <c:pt idx="3">
                  <c:v>78</c:v>
                </c:pt>
                <c:pt idx="4">
                  <c:v>112</c:v>
                </c:pt>
                <c:pt idx="5">
                  <c:v>121</c:v>
                </c:pt>
                <c:pt idx="6">
                  <c:v>121</c:v>
                </c:pt>
                <c:pt idx="7">
                  <c:v>121</c:v>
                </c:pt>
                <c:pt idx="8">
                  <c:v>121</c:v>
                </c:pt>
                <c:pt idx="9">
                  <c:v>133</c:v>
                </c:pt>
                <c:pt idx="10">
                  <c:v>146</c:v>
                </c:pt>
                <c:pt idx="11">
                  <c:v>229</c:v>
                </c:pt>
                <c:pt idx="12">
                  <c:v>331</c:v>
                </c:pt>
                <c:pt idx="13">
                  <c:v>401</c:v>
                </c:pt>
                <c:pt idx="14">
                  <c:v>611</c:v>
                </c:pt>
                <c:pt idx="15">
                  <c:v>694</c:v>
                </c:pt>
                <c:pt idx="16">
                  <c:v>1025</c:v>
                </c:pt>
                <c:pt idx="17">
                  <c:v>1174</c:v>
                </c:pt>
                <c:pt idx="18">
                  <c:v>1442</c:v>
                </c:pt>
                <c:pt idx="19">
                  <c:v>1750</c:v>
                </c:pt>
                <c:pt idx="20">
                  <c:v>1973</c:v>
                </c:pt>
                <c:pt idx="21">
                  <c:v>2189</c:v>
                </c:pt>
                <c:pt idx="22">
                  <c:v>2509</c:v>
                </c:pt>
                <c:pt idx="23">
                  <c:v>2912</c:v>
                </c:pt>
                <c:pt idx="24">
                  <c:v>3348</c:v>
                </c:pt>
                <c:pt idx="25">
                  <c:v>3794</c:v>
                </c:pt>
                <c:pt idx="26">
                  <c:v>4304</c:v>
                </c:pt>
                <c:pt idx="27">
                  <c:v>4995</c:v>
                </c:pt>
                <c:pt idx="28">
                  <c:v>5538</c:v>
                </c:pt>
                <c:pt idx="29">
                  <c:v>5992</c:v>
                </c:pt>
                <c:pt idx="30">
                  <c:v>6602</c:v>
                </c:pt>
                <c:pt idx="31">
                  <c:v>7304</c:v>
                </c:pt>
                <c:pt idx="32">
                  <c:v>7804</c:v>
                </c:pt>
                <c:pt idx="33">
                  <c:v>8177</c:v>
                </c:pt>
                <c:pt idx="34">
                  <c:v>9100</c:v>
                </c:pt>
                <c:pt idx="35">
                  <c:v>9677</c:v>
                </c:pt>
                <c:pt idx="36">
                  <c:v>10376</c:v>
                </c:pt>
                <c:pt idx="37">
                  <c:v>11334</c:v>
                </c:pt>
                <c:pt idx="38">
                  <c:v>12069</c:v>
                </c:pt>
                <c:pt idx="39">
                  <c:v>12934</c:v>
                </c:pt>
                <c:pt idx="40">
                  <c:v>14087</c:v>
                </c:pt>
                <c:pt idx="41">
                  <c:v>15047</c:v>
                </c:pt>
                <c:pt idx="42">
                  <c:v>15533</c:v>
                </c:pt>
                <c:pt idx="43">
                  <c:v>16579</c:v>
                </c:pt>
                <c:pt idx="44">
                  <c:v>17521</c:v>
                </c:pt>
                <c:pt idx="45">
                  <c:v>18446</c:v>
                </c:pt>
                <c:pt idx="46">
                  <c:v>19514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5A-4D63-B961-D53B46C5C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3208"/>
        <c:axId val="450673536"/>
      </c:scatterChart>
      <c:valAx>
        <c:axId val="450673536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208"/>
        <c:crosses val="autoZero"/>
        <c:crossBetween val="midCat"/>
      </c:valAx>
      <c:valAx>
        <c:axId val="450673208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53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d1 tamponi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Tamponi!$A$3:$A$52</c:f>
              <c:numCache>
                <c:formatCode>d/m;@</c:formatCode>
                <c:ptCount val="50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Tamponi!$D$3:$D$52</c:f>
              <c:numCache>
                <c:formatCode>General</c:formatCode>
                <c:ptCount val="50"/>
                <c:pt idx="1">
                  <c:v>38</c:v>
                </c:pt>
                <c:pt idx="2">
                  <c:v>27</c:v>
                </c:pt>
                <c:pt idx="3">
                  <c:v>12</c:v>
                </c:pt>
                <c:pt idx="4">
                  <c:v>34</c:v>
                </c:pt>
                <c:pt idx="5">
                  <c:v>9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12</c:v>
                </c:pt>
                <c:pt idx="10">
                  <c:v>13</c:v>
                </c:pt>
                <c:pt idx="11">
                  <c:v>83</c:v>
                </c:pt>
                <c:pt idx="12">
                  <c:v>102</c:v>
                </c:pt>
                <c:pt idx="13">
                  <c:v>70</c:v>
                </c:pt>
                <c:pt idx="14">
                  <c:v>210</c:v>
                </c:pt>
                <c:pt idx="15">
                  <c:v>83</c:v>
                </c:pt>
                <c:pt idx="16">
                  <c:v>331</c:v>
                </c:pt>
                <c:pt idx="17">
                  <c:v>149</c:v>
                </c:pt>
                <c:pt idx="18">
                  <c:v>268</c:v>
                </c:pt>
                <c:pt idx="19">
                  <c:v>308</c:v>
                </c:pt>
                <c:pt idx="20">
                  <c:v>223</c:v>
                </c:pt>
                <c:pt idx="21">
                  <c:v>216</c:v>
                </c:pt>
                <c:pt idx="22">
                  <c:v>320</c:v>
                </c:pt>
                <c:pt idx="23">
                  <c:v>403</c:v>
                </c:pt>
                <c:pt idx="24">
                  <c:v>436</c:v>
                </c:pt>
                <c:pt idx="25">
                  <c:v>446</c:v>
                </c:pt>
                <c:pt idx="26">
                  <c:v>510</c:v>
                </c:pt>
                <c:pt idx="27">
                  <c:v>691</c:v>
                </c:pt>
                <c:pt idx="28">
                  <c:v>543</c:v>
                </c:pt>
                <c:pt idx="29">
                  <c:v>454</c:v>
                </c:pt>
                <c:pt idx="30">
                  <c:v>610</c:v>
                </c:pt>
                <c:pt idx="31">
                  <c:v>702</c:v>
                </c:pt>
                <c:pt idx="32">
                  <c:v>500</c:v>
                </c:pt>
                <c:pt idx="33">
                  <c:v>373</c:v>
                </c:pt>
                <c:pt idx="34">
                  <c:v>923</c:v>
                </c:pt>
                <c:pt idx="35">
                  <c:v>577</c:v>
                </c:pt>
                <c:pt idx="36">
                  <c:v>699</c:v>
                </c:pt>
                <c:pt idx="37">
                  <c:v>958</c:v>
                </c:pt>
                <c:pt idx="38">
                  <c:v>735</c:v>
                </c:pt>
                <c:pt idx="39">
                  <c:v>865</c:v>
                </c:pt>
                <c:pt idx="40">
                  <c:v>1153</c:v>
                </c:pt>
                <c:pt idx="41">
                  <c:v>960</c:v>
                </c:pt>
                <c:pt idx="42">
                  <c:v>486</c:v>
                </c:pt>
                <c:pt idx="43">
                  <c:v>1046</c:v>
                </c:pt>
                <c:pt idx="44">
                  <c:v>942</c:v>
                </c:pt>
                <c:pt idx="45">
                  <c:v>925</c:v>
                </c:pt>
                <c:pt idx="46">
                  <c:v>1068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D-439F-8C81-34DEBAB25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6160"/>
        <c:axId val="450674192"/>
      </c:scatterChart>
      <c:valAx>
        <c:axId val="450674192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6160"/>
        <c:crosses val="autoZero"/>
        <c:crossBetween val="midCat"/>
      </c:valAx>
      <c:valAx>
        <c:axId val="450676160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419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casi/ tamponi %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Tamponi!$J$1</c:f>
              <c:strCache>
                <c:ptCount val="1"/>
                <c:pt idx="0">
                  <c:v>casi tot/tamp %</c:v>
                </c:pt>
              </c:strCache>
            </c:strRef>
          </c:tx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Tamponi!$A$3:$A$50</c:f>
              <c:numCache>
                <c:formatCode>d/m;@</c:formatCode>
                <c:ptCount val="48"/>
                <c:pt idx="0">
                  <c:v>43885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Tamponi!$J$3:$J$50</c:f>
              <c:numCache>
                <c:formatCode>0.0</c:formatCode>
                <c:ptCount val="48"/>
                <c:pt idx="1">
                  <c:v>2.5641025641025643</c:v>
                </c:pt>
                <c:pt idx="2">
                  <c:v>16.666666666666668</c:v>
                </c:pt>
                <c:pt idx="3">
                  <c:v>24.358974358974358</c:v>
                </c:pt>
                <c:pt idx="4">
                  <c:v>16.964285714285715</c:v>
                </c:pt>
                <c:pt idx="5">
                  <c:v>34.710743801652896</c:v>
                </c:pt>
                <c:pt idx="6">
                  <c:v>20.66115702479339</c:v>
                </c:pt>
                <c:pt idx="7">
                  <c:v>18.181818181818183</c:v>
                </c:pt>
                <c:pt idx="8">
                  <c:v>19.834710743801651</c:v>
                </c:pt>
                <c:pt idx="9">
                  <c:v>19.548872180451131</c:v>
                </c:pt>
                <c:pt idx="10">
                  <c:v>19.17808219178082</c:v>
                </c:pt>
                <c:pt idx="11">
                  <c:v>13.973799126637555</c:v>
                </c:pt>
                <c:pt idx="12">
                  <c:v>15.407854984894259</c:v>
                </c:pt>
                <c:pt idx="13">
                  <c:v>19.451371571072318</c:v>
                </c:pt>
                <c:pt idx="14">
                  <c:v>17.839607201309327</c:v>
                </c:pt>
                <c:pt idx="15">
                  <c:v>20.317002881844381</c:v>
                </c:pt>
                <c:pt idx="16">
                  <c:v>18.926829268292682</c:v>
                </c:pt>
                <c:pt idx="17">
                  <c:v>23.339011925042588</c:v>
                </c:pt>
                <c:pt idx="18">
                  <c:v>23.925104022191398</c:v>
                </c:pt>
                <c:pt idx="19">
                  <c:v>26.457142857142859</c:v>
                </c:pt>
                <c:pt idx="20">
                  <c:v>28.33248859604663</c:v>
                </c:pt>
                <c:pt idx="21">
                  <c:v>30.470534490634993</c:v>
                </c:pt>
                <c:pt idx="22">
                  <c:v>31.008369868473498</c:v>
                </c:pt>
                <c:pt idx="23">
                  <c:v>30.460164835164836</c:v>
                </c:pt>
                <c:pt idx="24">
                  <c:v>31.630824372759857</c:v>
                </c:pt>
                <c:pt idx="25">
                  <c:v>32.182393252503957</c:v>
                </c:pt>
                <c:pt idx="26">
                  <c:v>33.364312267657994</c:v>
                </c:pt>
                <c:pt idx="27">
                  <c:v>33.333333333333336</c:v>
                </c:pt>
                <c:pt idx="28">
                  <c:v>34.741784037558681</c:v>
                </c:pt>
                <c:pt idx="29">
                  <c:v>35.313751668891854</c:v>
                </c:pt>
                <c:pt idx="30">
                  <c:v>34.913662526507117</c:v>
                </c:pt>
                <c:pt idx="31">
                  <c:v>35.145125958378969</c:v>
                </c:pt>
                <c:pt idx="32">
                  <c:v>34.546386468477706</c:v>
                </c:pt>
                <c:pt idx="33">
                  <c:v>34.511434511434508</c:v>
                </c:pt>
                <c:pt idx="34">
                  <c:v>33.802197802197803</c:v>
                </c:pt>
                <c:pt idx="35">
                  <c:v>33.243773896868866</c:v>
                </c:pt>
                <c:pt idx="36">
                  <c:v>32.922127987663842</c:v>
                </c:pt>
                <c:pt idx="37">
                  <c:v>32.292218104817366</c:v>
                </c:pt>
                <c:pt idx="38">
                  <c:v>31.33648189576601</c:v>
                </c:pt>
                <c:pt idx="39">
                  <c:v>30.655636307406837</c:v>
                </c:pt>
                <c:pt idx="40">
                  <c:v>29.836019024632641</c:v>
                </c:pt>
                <c:pt idx="41">
                  <c:v>29.567355619060276</c:v>
                </c:pt>
                <c:pt idx="42">
                  <c:v>29.286036181033928</c:v>
                </c:pt>
                <c:pt idx="43">
                  <c:v>28.692924784365765</c:v>
                </c:pt>
                <c:pt idx="44">
                  <c:v>28.000684892414817</c:v>
                </c:pt>
                <c:pt idx="45">
                  <c:v>27.214572264989702</c:v>
                </c:pt>
                <c:pt idx="46">
                  <c:v>26.601414369170854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D11-4DD8-A2C5-0BDA2C67FDE4}"/>
            </c:ext>
          </c:extLst>
        </c:ser>
        <c:ser>
          <c:idx val="1"/>
          <c:order val="1"/>
          <c:tx>
            <c:strRef>
              <c:f>Tamponi!$K$1</c:f>
              <c:strCache>
                <c:ptCount val="1"/>
                <c:pt idx="0">
                  <c:v>positivi/ tamp %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Tamponi!$A$2:$A$50</c:f>
              <c:numCache>
                <c:formatCode>d/m;@</c:formatCode>
                <c:ptCount val="49"/>
                <c:pt idx="1">
                  <c:v>43885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</c:numCache>
            </c:numRef>
          </c:xVal>
          <c:yVal>
            <c:numRef>
              <c:f>Tamponi!$K$2:$K$50</c:f>
              <c:numCache>
                <c:formatCode>0.0</c:formatCode>
                <c:ptCount val="49"/>
                <c:pt idx="2">
                  <c:v>2.5641025641025643</c:v>
                </c:pt>
                <c:pt idx="3">
                  <c:v>16.666666666666668</c:v>
                </c:pt>
                <c:pt idx="4">
                  <c:v>24.358974358974358</c:v>
                </c:pt>
                <c:pt idx="5">
                  <c:v>16.964285714285715</c:v>
                </c:pt>
                <c:pt idx="6">
                  <c:v>31.404958677685951</c:v>
                </c:pt>
                <c:pt idx="7">
                  <c:v>17.355371900826448</c:v>
                </c:pt>
                <c:pt idx="8">
                  <c:v>14.87603305785124</c:v>
                </c:pt>
                <c:pt idx="9">
                  <c:v>15.702479338842975</c:v>
                </c:pt>
                <c:pt idx="10">
                  <c:v>15.789473684210527</c:v>
                </c:pt>
                <c:pt idx="11">
                  <c:v>14.383561643835616</c:v>
                </c:pt>
                <c:pt idx="12">
                  <c:v>10.480349344978167</c:v>
                </c:pt>
                <c:pt idx="13">
                  <c:v>12.688821752265861</c:v>
                </c:pt>
                <c:pt idx="14">
                  <c:v>16.708229426433917</c:v>
                </c:pt>
                <c:pt idx="15">
                  <c:v>15.875613747954175</c:v>
                </c:pt>
                <c:pt idx="16">
                  <c:v>18.443804034582133</c:v>
                </c:pt>
                <c:pt idx="17">
                  <c:v>17.658536585365855</c:v>
                </c:pt>
                <c:pt idx="18">
                  <c:v>20.698466780238498</c:v>
                </c:pt>
                <c:pt idx="19">
                  <c:v>21.081830790568656</c:v>
                </c:pt>
                <c:pt idx="20">
                  <c:v>21.942857142857143</c:v>
                </c:pt>
                <c:pt idx="21">
                  <c:v>24.987328940699445</c:v>
                </c:pt>
                <c:pt idx="22">
                  <c:v>26.267702147099133</c:v>
                </c:pt>
                <c:pt idx="23">
                  <c:v>26.345157433240335</c:v>
                </c:pt>
                <c:pt idx="24">
                  <c:v>25.549450549450547</c:v>
                </c:pt>
                <c:pt idx="25">
                  <c:v>26.373954599761053</c:v>
                </c:pt>
                <c:pt idx="26">
                  <c:v>26.383763837638377</c:v>
                </c:pt>
                <c:pt idx="27">
                  <c:v>26.928438661710036</c:v>
                </c:pt>
                <c:pt idx="28">
                  <c:v>27.047047047047045</c:v>
                </c:pt>
                <c:pt idx="29">
                  <c:v>28.042614662332973</c:v>
                </c:pt>
                <c:pt idx="30">
                  <c:v>28.237650200267023</c:v>
                </c:pt>
                <c:pt idx="31">
                  <c:v>27.658285368070281</c:v>
                </c:pt>
                <c:pt idx="32">
                  <c:v>27.751916757940851</c:v>
                </c:pt>
                <c:pt idx="33">
                  <c:v>26.396719630958483</c:v>
                </c:pt>
                <c:pt idx="34">
                  <c:v>25.51057845175492</c:v>
                </c:pt>
                <c:pt idx="35">
                  <c:v>25.043956043956044</c:v>
                </c:pt>
                <c:pt idx="36">
                  <c:v>24.625400434018808</c:v>
                </c:pt>
                <c:pt idx="37">
                  <c:v>24.171164225134923</c:v>
                </c:pt>
                <c:pt idx="38">
                  <c:v>23.336862537497794</c:v>
                </c:pt>
                <c:pt idx="39">
                  <c:v>22.039937028751346</c:v>
                </c:pt>
                <c:pt idx="40">
                  <c:v>21.230864388433584</c:v>
                </c:pt>
                <c:pt idx="41">
                  <c:v>20.543763753815576</c:v>
                </c:pt>
                <c:pt idx="42">
                  <c:v>20.555592476905694</c:v>
                </c:pt>
                <c:pt idx="43">
                  <c:v>20.066954226485546</c:v>
                </c:pt>
                <c:pt idx="44">
                  <c:v>19.373906749502382</c:v>
                </c:pt>
                <c:pt idx="45">
                  <c:v>18.520632383996347</c:v>
                </c:pt>
                <c:pt idx="46">
                  <c:v>17.635259676894719</c:v>
                </c:pt>
                <c:pt idx="47">
                  <c:v>16.916060264425539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11-4DD8-A2C5-0BDA2C67FD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0671896"/>
        <c:axId val="450673864"/>
      </c:scatterChart>
      <c:valAx>
        <c:axId val="450673864"/>
        <c:scaling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0.0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1896"/>
        <c:crosses val="autoZero"/>
        <c:crossBetween val="midCat"/>
      </c:valAx>
      <c:valAx>
        <c:axId val="450671896"/>
        <c:scaling>
          <c:orientation val="minMax"/>
          <c:min val="43895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50673864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0976545145726382"/>
          <c:y val="4.3504620834838748E-2"/>
          <c:w val="0.5695288125220529"/>
          <c:h val="0.842658051434074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'Analisi-pos'!$C$3:$C$54</c:f>
              <c:numCache>
                <c:formatCode>General</c:formatCode>
                <c:ptCount val="52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B8-45BB-BB60-3FDFD467200A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6.7153787645686176</c:v>
                </c:pt>
                <c:pt idx="1">
                  <c:v>8.1986993297401423</c:v>
                </c:pt>
                <c:pt idx="2">
                  <c:v>10.008723123016274</c:v>
                </c:pt>
                <c:pt idx="3">
                  <c:v>12.216947098765941</c:v>
                </c:pt>
                <c:pt idx="4">
                  <c:v>14.910289930426238</c:v>
                </c:pt>
                <c:pt idx="5">
                  <c:v>18.194308481755854</c:v>
                </c:pt>
                <c:pt idx="6">
                  <c:v>22.197031237629457</c:v>
                </c:pt>
                <c:pt idx="7">
                  <c:v>27.073500238866394</c:v>
                </c:pt>
                <c:pt idx="8">
                  <c:v>33.011112584193995</c:v>
                </c:pt>
                <c:pt idx="9">
                  <c:v>40.235842882546031</c:v>
                </c:pt>
                <c:pt idx="10">
                  <c:v>49.019403514837869</c:v>
                </c:pt>
                <c:pt idx="11">
                  <c:v>59.687352172992099</c:v>
                </c:pt>
                <c:pt idx="12">
                  <c:v>72.628074865339457</c:v>
                </c:pt>
                <c:pt idx="13">
                  <c:v>88.302442893230918</c:v>
                </c:pt>
                <c:pt idx="14">
                  <c:v>107.25374612745738</c:v>
                </c:pt>
                <c:pt idx="15">
                  <c:v>130.1172215280306</c:v>
                </c:pt>
                <c:pt idx="16">
                  <c:v>157.62810480683038</c:v>
                </c:pt>
                <c:pt idx="17">
                  <c:v>190.62662052383621</c:v>
                </c:pt>
                <c:pt idx="18">
                  <c:v>230.05769586700265</c:v>
                </c:pt>
                <c:pt idx="19">
                  <c:v>276.9624765944813</c:v>
                </c:pt>
                <c:pt idx="20">
                  <c:v>332.4580435579428</c:v>
                </c:pt>
                <c:pt idx="21">
                  <c:v>397.70127184579286</c:v>
                </c:pt>
                <c:pt idx="22">
                  <c:v>473.83285725497836</c:v>
                </c:pt>
                <c:pt idx="23">
                  <c:v>561.89858687066021</c:v>
                </c:pt>
                <c:pt idx="24">
                  <c:v>662.74742996191492</c:v>
                </c:pt>
                <c:pt idx="25">
                  <c:v>776.91032621703243</c:v>
                </c:pt>
                <c:pt idx="26">
                  <c:v>904.4695883010113</c:v>
                </c:pt>
                <c:pt idx="27">
                  <c:v>1044.9357800748708</c:v>
                </c:pt>
                <c:pt idx="28">
                  <c:v>1197.1549336717253</c:v>
                </c:pt>
                <c:pt idx="29">
                  <c:v>1359.2713391450136</c:v>
                </c:pt>
                <c:pt idx="30">
                  <c:v>1528.767186372035</c:v>
                </c:pt>
                <c:pt idx="31">
                  <c:v>1702.588800432995</c:v>
                </c:pt>
                <c:pt idx="32">
                  <c:v>1877.3516681246983</c:v>
                </c:pt>
                <c:pt idx="33">
                  <c:v>2049.5976537597817</c:v>
                </c:pt>
                <c:pt idx="34">
                  <c:v>2216.0641786639885</c:v>
                </c:pt>
                <c:pt idx="35">
                  <c:v>2373.9218997080916</c:v>
                </c:pt>
                <c:pt idx="36">
                  <c:v>2520.9458602102709</c:v>
                </c:pt>
                <c:pt idx="37">
                  <c:v>2655.6018762054118</c:v>
                </c:pt>
                <c:pt idx="38">
                  <c:v>2777.0488989993946</c:v>
                </c:pt>
                <c:pt idx="39">
                  <c:v>2885.0732985473019</c:v>
                </c:pt>
                <c:pt idx="40">
                  <c:v>2979.9790762437024</c:v>
                </c:pt>
                <c:pt idx="41">
                  <c:v>3062.4587925010037</c:v>
                </c:pt>
                <c:pt idx="42">
                  <c:v>3133.4655985640588</c:v>
                </c:pt>
                <c:pt idx="43">
                  <c:v>3194.1000344738436</c:v>
                </c:pt>
                <c:pt idx="44">
                  <c:v>3245.5185591031554</c:v>
                </c:pt>
                <c:pt idx="45">
                  <c:v>3288.8654859161979</c:v>
                </c:pt>
                <c:pt idx="46">
                  <c:v>3325.2265478459667</c:v>
                </c:pt>
                <c:pt idx="47">
                  <c:v>3355.6005350525879</c:v>
                </c:pt>
                <c:pt idx="48">
                  <c:v>3380.8849003354139</c:v>
                </c:pt>
                <c:pt idx="49">
                  <c:v>3401.8714383131824</c:v>
                </c:pt>
                <c:pt idx="50">
                  <c:v>3419.2487349320427</c:v>
                </c:pt>
                <c:pt idx="51">
                  <c:v>3433.608794239703</c:v>
                </c:pt>
                <c:pt idx="52">
                  <c:v>3445.455929353765</c:v>
                </c:pt>
                <c:pt idx="53">
                  <c:v>3455.2165831281982</c:v>
                </c:pt>
                <c:pt idx="54">
                  <c:v>3463.2492000330762</c:v>
                </c:pt>
                <c:pt idx="55">
                  <c:v>3469.8536101773639</c:v>
                </c:pt>
                <c:pt idx="56">
                  <c:v>3475.2796271922116</c:v>
                </c:pt>
                <c:pt idx="57">
                  <c:v>3479.73472496151</c:v>
                </c:pt>
                <c:pt idx="58">
                  <c:v>3483.3907636634276</c:v>
                </c:pt>
                <c:pt idx="59">
                  <c:v>3486.3897997616864</c:v>
                </c:pt>
                <c:pt idx="60">
                  <c:v>3488.8490503299777</c:v>
                </c:pt>
                <c:pt idx="61">
                  <c:v>3490.8650989800012</c:v>
                </c:pt>
                <c:pt idx="62">
                  <c:v>3492.5174355504332</c:v>
                </c:pt>
                <c:pt idx="63">
                  <c:v>3493.8714193577021</c:v>
                </c:pt>
                <c:pt idx="64">
                  <c:v>3494.9807494120287</c:v>
                </c:pt>
                <c:pt idx="65">
                  <c:v>3495.889516653423</c:v>
                </c:pt>
                <c:pt idx="66">
                  <c:v>3496.6339042763907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AB8-45BB-BB60-3FDFD467200A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14.833205651715247</c:v>
                </c:pt>
                <c:pt idx="2">
                  <c:v>18.100237932761321</c:v>
                </c:pt>
                <c:pt idx="3">
                  <c:v>22.082239757496662</c:v>
                </c:pt>
                <c:pt idx="4">
                  <c:v>26.933428316602974</c:v>
                </c:pt>
                <c:pt idx="5">
                  <c:v>32.840185513296163</c:v>
                </c:pt>
                <c:pt idx="6">
                  <c:v>40.027227558736023</c:v>
                </c:pt>
                <c:pt idx="7">
                  <c:v>48.764690012369378</c:v>
                </c:pt>
                <c:pt idx="8">
                  <c:v>59.376123453276008</c:v>
                </c:pt>
                <c:pt idx="9">
                  <c:v>72.247302983520356</c:v>
                </c:pt>
                <c:pt idx="10">
                  <c:v>87.83560632291838</c:v>
                </c:pt>
                <c:pt idx="11">
                  <c:v>106.67948658154231</c:v>
                </c:pt>
                <c:pt idx="12">
                  <c:v>129.40722692347356</c:v>
                </c:pt>
                <c:pt idx="13">
                  <c:v>156.74368027891461</c:v>
                </c:pt>
                <c:pt idx="14">
                  <c:v>189.51303234226458</c:v>
                </c:pt>
                <c:pt idx="15">
                  <c:v>228.63475400573222</c:v>
                </c:pt>
                <c:pt idx="16">
                  <c:v>275.10883278799781</c:v>
                </c:pt>
                <c:pt idx="17">
                  <c:v>329.9851571700583</c:v>
                </c:pt>
                <c:pt idx="18">
                  <c:v>394.31075343166441</c:v>
                </c:pt>
                <c:pt idx="19">
                  <c:v>469.04780727478652</c:v>
                </c:pt>
                <c:pt idx="20">
                  <c:v>554.95566963461499</c:v>
                </c:pt>
                <c:pt idx="21">
                  <c:v>652.43228287850059</c:v>
                </c:pt>
                <c:pt idx="22">
                  <c:v>761.31585409185504</c:v>
                </c:pt>
                <c:pt idx="23">
                  <c:v>880.65729615681846</c:v>
                </c:pt>
                <c:pt idx="24">
                  <c:v>1008.4884309125471</c:v>
                </c:pt>
                <c:pt idx="25">
                  <c:v>1141.6289625511752</c:v>
                </c:pt>
                <c:pt idx="26">
                  <c:v>1275.5926208397887</c:v>
                </c:pt>
                <c:pt idx="27">
                  <c:v>1404.6619177385946</c:v>
                </c:pt>
                <c:pt idx="28">
                  <c:v>1522.1915359685454</c:v>
                </c:pt>
                <c:pt idx="29">
                  <c:v>1621.164054732883</c:v>
                </c:pt>
                <c:pt idx="30">
                  <c:v>1694.9584722702139</c:v>
                </c:pt>
                <c:pt idx="31">
                  <c:v>1738.2161406095997</c:v>
                </c:pt>
                <c:pt idx="32">
                  <c:v>1747.6286769170338</c:v>
                </c:pt>
                <c:pt idx="33">
                  <c:v>1722.4598563508334</c:v>
                </c:pt>
                <c:pt idx="34">
                  <c:v>1664.6652490420684</c:v>
                </c:pt>
                <c:pt idx="35">
                  <c:v>1578.5772104410307</c:v>
                </c:pt>
                <c:pt idx="36">
                  <c:v>1470.2396050217931</c:v>
                </c:pt>
                <c:pt idx="37">
                  <c:v>1346.5601599514093</c:v>
                </c:pt>
                <c:pt idx="38">
                  <c:v>1214.470227939828</c:v>
                </c:pt>
                <c:pt idx="39">
                  <c:v>1080.2439954790725</c:v>
                </c:pt>
                <c:pt idx="40">
                  <c:v>949.05777696400492</c:v>
                </c:pt>
                <c:pt idx="41">
                  <c:v>824.79716257301334</c:v>
                </c:pt>
                <c:pt idx="42">
                  <c:v>710.06806063055137</c:v>
                </c:pt>
                <c:pt idx="43">
                  <c:v>606.3443590978477</c:v>
                </c:pt>
                <c:pt idx="44">
                  <c:v>514.18524629311833</c:v>
                </c:pt>
                <c:pt idx="45">
                  <c:v>433.46926813042501</c:v>
                </c:pt>
                <c:pt idx="46">
                  <c:v>363.61061929768766</c:v>
                </c:pt>
                <c:pt idx="47">
                  <c:v>303.73987206621223</c:v>
                </c:pt>
                <c:pt idx="48">
                  <c:v>252.84365282826002</c:v>
                </c:pt>
                <c:pt idx="49">
                  <c:v>209.86537977768421</c:v>
                </c:pt>
                <c:pt idx="50">
                  <c:v>173.77296618860328</c:v>
                </c:pt>
                <c:pt idx="51">
                  <c:v>143.60059307660322</c:v>
                </c:pt>
                <c:pt idx="52">
                  <c:v>118.47135114061984</c:v>
                </c:pt>
                <c:pt idx="53">
                  <c:v>97.606537744331945</c:v>
                </c:pt>
                <c:pt idx="54">
                  <c:v>80.326169048780685</c:v>
                </c:pt>
                <c:pt idx="55">
                  <c:v>66.044101442876126</c:v>
                </c:pt>
                <c:pt idx="56">
                  <c:v>54.2601701484773</c:v>
                </c:pt>
                <c:pt idx="57">
                  <c:v>44.550977692983906</c:v>
                </c:pt>
                <c:pt idx="58">
                  <c:v>36.560387019176233</c:v>
                </c:pt>
                <c:pt idx="59">
                  <c:v>29.990360982587845</c:v>
                </c:pt>
                <c:pt idx="60">
                  <c:v>24.592505682912815</c:v>
                </c:pt>
                <c:pt idx="61">
                  <c:v>20.160486500235493</c:v>
                </c:pt>
                <c:pt idx="62">
                  <c:v>16.523365704319986</c:v>
                </c:pt>
                <c:pt idx="63">
                  <c:v>13.539838072688326</c:v>
                </c:pt>
                <c:pt idx="64">
                  <c:v>11.093300543266196</c:v>
                </c:pt>
                <c:pt idx="65">
                  <c:v>9.0876724139434373</c:v>
                </c:pt>
                <c:pt idx="66">
                  <c:v>7.4438762296767891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AB8-45BB-BB60-3FDFD4672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4216"/>
        <c:axId val="448853560"/>
      </c:scatterChart>
      <c:valAx>
        <c:axId val="4488535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 anchor="t" anchorCtr="1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4216"/>
        <c:crossesAt val="0"/>
        <c:crossBetween val="midCat"/>
      </c:valAx>
      <c:valAx>
        <c:axId val="448854216"/>
        <c:scaling>
          <c:orientation val="minMax"/>
          <c:max val="65"/>
          <c:min val="0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35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3.0312484808078285E-2"/>
          <c:y val="2.5777896035233588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Casi_totali!$C$1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Casi_totali!$A$3:$A$50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Casi_totali!$C$3:$C$50</c:f>
              <c:numCache>
                <c:formatCode>General</c:formatCode>
                <c:ptCount val="48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23</c:v>
                </c:pt>
                <c:pt idx="6">
                  <c:v>-17</c:v>
                </c:pt>
                <c:pt idx="7">
                  <c:v>-3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4</c:v>
                </c:pt>
                <c:pt idx="12">
                  <c:v>19</c:v>
                </c:pt>
                <c:pt idx="13">
                  <c:v>27</c:v>
                </c:pt>
                <c:pt idx="14">
                  <c:v>31</c:v>
                </c:pt>
                <c:pt idx="15">
                  <c:v>32</c:v>
                </c:pt>
                <c:pt idx="16">
                  <c:v>53</c:v>
                </c:pt>
                <c:pt idx="17">
                  <c:v>80</c:v>
                </c:pt>
                <c:pt idx="18">
                  <c:v>71</c:v>
                </c:pt>
                <c:pt idx="19">
                  <c:v>118</c:v>
                </c:pt>
                <c:pt idx="20">
                  <c:v>96</c:v>
                </c:pt>
                <c:pt idx="21">
                  <c:v>108</c:v>
                </c:pt>
                <c:pt idx="22">
                  <c:v>111</c:v>
                </c:pt>
                <c:pt idx="23">
                  <c:v>109</c:v>
                </c:pt>
                <c:pt idx="24">
                  <c:v>172</c:v>
                </c:pt>
                <c:pt idx="25">
                  <c:v>162</c:v>
                </c:pt>
                <c:pt idx="26">
                  <c:v>215</c:v>
                </c:pt>
                <c:pt idx="27">
                  <c:v>229</c:v>
                </c:pt>
                <c:pt idx="28">
                  <c:v>259</c:v>
                </c:pt>
                <c:pt idx="29">
                  <c:v>192</c:v>
                </c:pt>
                <c:pt idx="30">
                  <c:v>189</c:v>
                </c:pt>
                <c:pt idx="31">
                  <c:v>262</c:v>
                </c:pt>
                <c:pt idx="32">
                  <c:v>129</c:v>
                </c:pt>
                <c:pt idx="33">
                  <c:v>126</c:v>
                </c:pt>
                <c:pt idx="34">
                  <c:v>254</c:v>
                </c:pt>
                <c:pt idx="35">
                  <c:v>141</c:v>
                </c:pt>
                <c:pt idx="36">
                  <c:v>199</c:v>
                </c:pt>
                <c:pt idx="37">
                  <c:v>244</c:v>
                </c:pt>
                <c:pt idx="38">
                  <c:v>122</c:v>
                </c:pt>
                <c:pt idx="39">
                  <c:v>183</c:v>
                </c:pt>
                <c:pt idx="40">
                  <c:v>238</c:v>
                </c:pt>
                <c:pt idx="41">
                  <c:v>246</c:v>
                </c:pt>
                <c:pt idx="42">
                  <c:v>100</c:v>
                </c:pt>
                <c:pt idx="43">
                  <c:v>208</c:v>
                </c:pt>
                <c:pt idx="44">
                  <c:v>149</c:v>
                </c:pt>
                <c:pt idx="45">
                  <c:v>114</c:v>
                </c:pt>
                <c:pt idx="46">
                  <c:v>171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84-4919-A3E8-D15287A7B787}"/>
            </c:ext>
          </c:extLst>
        </c:ser>
        <c:ser>
          <c:idx val="1"/>
          <c:order val="1"/>
          <c:tx>
            <c:strRef>
              <c:f>Casi_totali!$D$1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Casi_totali!$A$3:$A$50</c:f>
              <c:numCache>
                <c:formatCode>d/m;@</c:formatCode>
                <c:ptCount val="48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Casi_totali!$D$3:$D$50</c:f>
              <c:numCache>
                <c:formatCode>General</c:formatCode>
                <c:ptCount val="48"/>
                <c:pt idx="2">
                  <c:v>10</c:v>
                </c:pt>
                <c:pt idx="3">
                  <c:v>-2</c:v>
                </c:pt>
                <c:pt idx="4">
                  <c:v>-8</c:v>
                </c:pt>
                <c:pt idx="5">
                  <c:v>23</c:v>
                </c:pt>
                <c:pt idx="6">
                  <c:v>-40</c:v>
                </c:pt>
                <c:pt idx="7">
                  <c:v>14</c:v>
                </c:pt>
                <c:pt idx="8">
                  <c:v>5</c:v>
                </c:pt>
                <c:pt idx="9">
                  <c:v>0</c:v>
                </c:pt>
                <c:pt idx="10">
                  <c:v>0</c:v>
                </c:pt>
                <c:pt idx="11">
                  <c:v>2</c:v>
                </c:pt>
                <c:pt idx="12">
                  <c:v>15</c:v>
                </c:pt>
                <c:pt idx="13">
                  <c:v>8</c:v>
                </c:pt>
                <c:pt idx="14">
                  <c:v>4</c:v>
                </c:pt>
                <c:pt idx="15">
                  <c:v>1</c:v>
                </c:pt>
                <c:pt idx="16">
                  <c:v>21</c:v>
                </c:pt>
                <c:pt idx="17">
                  <c:v>27</c:v>
                </c:pt>
                <c:pt idx="18">
                  <c:v>-9</c:v>
                </c:pt>
                <c:pt idx="19">
                  <c:v>47</c:v>
                </c:pt>
                <c:pt idx="20">
                  <c:v>-22</c:v>
                </c:pt>
                <c:pt idx="21">
                  <c:v>12</c:v>
                </c:pt>
                <c:pt idx="22">
                  <c:v>3</c:v>
                </c:pt>
                <c:pt idx="23">
                  <c:v>-2</c:v>
                </c:pt>
                <c:pt idx="24">
                  <c:v>63</c:v>
                </c:pt>
                <c:pt idx="25">
                  <c:v>-10</c:v>
                </c:pt>
                <c:pt idx="26">
                  <c:v>53</c:v>
                </c:pt>
                <c:pt idx="27">
                  <c:v>14</c:v>
                </c:pt>
                <c:pt idx="28">
                  <c:v>30</c:v>
                </c:pt>
                <c:pt idx="29">
                  <c:v>-67</c:v>
                </c:pt>
                <c:pt idx="30">
                  <c:v>-3</c:v>
                </c:pt>
                <c:pt idx="31">
                  <c:v>73</c:v>
                </c:pt>
                <c:pt idx="32">
                  <c:v>-133</c:v>
                </c:pt>
                <c:pt idx="33">
                  <c:v>-3</c:v>
                </c:pt>
                <c:pt idx="34">
                  <c:v>128</c:v>
                </c:pt>
                <c:pt idx="35">
                  <c:v>-113</c:v>
                </c:pt>
                <c:pt idx="36">
                  <c:v>58</c:v>
                </c:pt>
                <c:pt idx="37">
                  <c:v>45</c:v>
                </c:pt>
                <c:pt idx="38">
                  <c:v>-122</c:v>
                </c:pt>
                <c:pt idx="39">
                  <c:v>61</c:v>
                </c:pt>
                <c:pt idx="40">
                  <c:v>55</c:v>
                </c:pt>
                <c:pt idx="41">
                  <c:v>8</c:v>
                </c:pt>
                <c:pt idx="42">
                  <c:v>-146</c:v>
                </c:pt>
                <c:pt idx="43">
                  <c:v>108</c:v>
                </c:pt>
                <c:pt idx="44">
                  <c:v>-59</c:v>
                </c:pt>
                <c:pt idx="45">
                  <c:v>-35</c:v>
                </c:pt>
                <c:pt idx="46">
                  <c:v>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84-4919-A3E8-D15287A7B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8064"/>
        <c:axId val="335039608"/>
      </c:scatterChart>
      <c:valAx>
        <c:axId val="335039608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8064"/>
        <c:crossesAt val="0"/>
        <c:crossBetween val="midCat"/>
      </c:valAx>
      <c:valAx>
        <c:axId val="449318064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335039608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log Positivi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46" cap="rnd">
              <a:solidFill>
                <a:srgbClr val="4472C4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'Analisi-pos'!$C$3:$C$53</c:f>
              <c:numCache>
                <c:formatCode>General</c:formatCode>
                <c:ptCount val="51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15-4945-8CBB-AA25010A5C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49624"/>
        <c:axId val="448857496"/>
      </c:scatterChart>
      <c:valAx>
        <c:axId val="448857496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49624"/>
        <c:crosses val="autoZero"/>
        <c:crossBetween val="midCat"/>
      </c:valAx>
      <c:valAx>
        <c:axId val="448849624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8857496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layoutTarget val="inner"/>
          <c:xMode val="edge"/>
          <c:yMode val="edge"/>
          <c:x val="0.13829248984219503"/>
          <c:y val="2.3912392192604874E-2"/>
          <c:w val="0.64258723725186129"/>
          <c:h val="0.8583318343478610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'Analisi-pos'!$C$1</c:f>
              <c:strCache>
                <c:ptCount val="1"/>
                <c:pt idx="0">
                  <c:v>nuovi_attualmente_positivi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'Analisi-pos'!$B$3:$B$52</c:f>
              <c:numCache>
                <c:formatCode>0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'Analisi-pos'!$C$3:$C$52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38</c:v>
                </c:pt>
                <c:pt idx="6">
                  <c:v>21</c:v>
                </c:pt>
                <c:pt idx="7">
                  <c:v>18</c:v>
                </c:pt>
                <c:pt idx="8">
                  <c:v>19</c:v>
                </c:pt>
                <c:pt idx="9">
                  <c:v>21</c:v>
                </c:pt>
                <c:pt idx="10">
                  <c:v>21</c:v>
                </c:pt>
                <c:pt idx="11">
                  <c:v>24</c:v>
                </c:pt>
                <c:pt idx="12">
                  <c:v>42</c:v>
                </c:pt>
                <c:pt idx="13">
                  <c:v>67</c:v>
                </c:pt>
                <c:pt idx="14">
                  <c:v>97</c:v>
                </c:pt>
                <c:pt idx="15">
                  <c:v>128</c:v>
                </c:pt>
                <c:pt idx="16">
                  <c:v>181</c:v>
                </c:pt>
                <c:pt idx="17">
                  <c:v>243</c:v>
                </c:pt>
                <c:pt idx="18">
                  <c:v>304</c:v>
                </c:pt>
                <c:pt idx="19">
                  <c:v>384</c:v>
                </c:pt>
                <c:pt idx="20">
                  <c:v>493</c:v>
                </c:pt>
                <c:pt idx="21">
                  <c:v>575</c:v>
                </c:pt>
                <c:pt idx="22">
                  <c:v>661</c:v>
                </c:pt>
                <c:pt idx="23">
                  <c:v>744</c:v>
                </c:pt>
                <c:pt idx="24">
                  <c:v>883</c:v>
                </c:pt>
                <c:pt idx="25">
                  <c:v>1001</c:v>
                </c:pt>
                <c:pt idx="26">
                  <c:v>1159</c:v>
                </c:pt>
                <c:pt idx="27">
                  <c:v>1351</c:v>
                </c:pt>
                <c:pt idx="28">
                  <c:v>1553</c:v>
                </c:pt>
                <c:pt idx="29">
                  <c:v>1692</c:v>
                </c:pt>
                <c:pt idx="30">
                  <c:v>1826</c:v>
                </c:pt>
                <c:pt idx="31">
                  <c:v>2027</c:v>
                </c:pt>
                <c:pt idx="32">
                  <c:v>2060</c:v>
                </c:pt>
                <c:pt idx="33">
                  <c:v>2086</c:v>
                </c:pt>
                <c:pt idx="34">
                  <c:v>2279</c:v>
                </c:pt>
                <c:pt idx="35">
                  <c:v>2383</c:v>
                </c:pt>
                <c:pt idx="36">
                  <c:v>2508</c:v>
                </c:pt>
                <c:pt idx="37">
                  <c:v>2645</c:v>
                </c:pt>
                <c:pt idx="38">
                  <c:v>2660</c:v>
                </c:pt>
                <c:pt idx="39">
                  <c:v>2746</c:v>
                </c:pt>
                <c:pt idx="40">
                  <c:v>2894</c:v>
                </c:pt>
                <c:pt idx="41">
                  <c:v>3093</c:v>
                </c:pt>
                <c:pt idx="42">
                  <c:v>3117</c:v>
                </c:pt>
                <c:pt idx="43">
                  <c:v>3212</c:v>
                </c:pt>
                <c:pt idx="44">
                  <c:v>3245</c:v>
                </c:pt>
                <c:pt idx="45">
                  <c:v>3253</c:v>
                </c:pt>
                <c:pt idx="46">
                  <c:v>3301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3D-4B7D-8208-23BB4045AD2D}"/>
            </c:ext>
          </c:extLst>
        </c:ser>
        <c:ser>
          <c:idx val="1"/>
          <c:order val="1"/>
          <c:tx>
            <c:strRef>
              <c:f>'Analisi-pos'!$E$1</c:f>
              <c:strCache>
                <c:ptCount val="1"/>
                <c:pt idx="0">
                  <c:v>stima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'Analisi-pos'!$E$3:$E$69</c:f>
              <c:numCache>
                <c:formatCode>0</c:formatCode>
                <c:ptCount val="67"/>
                <c:pt idx="0">
                  <c:v>6.7153787645686176</c:v>
                </c:pt>
                <c:pt idx="1">
                  <c:v>8.1986993297401423</c:v>
                </c:pt>
                <c:pt idx="2">
                  <c:v>10.008723123016274</c:v>
                </c:pt>
                <c:pt idx="3">
                  <c:v>12.216947098765941</c:v>
                </c:pt>
                <c:pt idx="4">
                  <c:v>14.910289930426238</c:v>
                </c:pt>
                <c:pt idx="5">
                  <c:v>18.194308481755854</c:v>
                </c:pt>
                <c:pt idx="6">
                  <c:v>22.197031237629457</c:v>
                </c:pt>
                <c:pt idx="7">
                  <c:v>27.073500238866394</c:v>
                </c:pt>
                <c:pt idx="8">
                  <c:v>33.011112584193995</c:v>
                </c:pt>
                <c:pt idx="9">
                  <c:v>40.235842882546031</c:v>
                </c:pt>
                <c:pt idx="10">
                  <c:v>49.019403514837869</c:v>
                </c:pt>
                <c:pt idx="11">
                  <c:v>59.687352172992099</c:v>
                </c:pt>
                <c:pt idx="12">
                  <c:v>72.628074865339457</c:v>
                </c:pt>
                <c:pt idx="13">
                  <c:v>88.302442893230918</c:v>
                </c:pt>
                <c:pt idx="14">
                  <c:v>107.25374612745738</c:v>
                </c:pt>
                <c:pt idx="15">
                  <c:v>130.1172215280306</c:v>
                </c:pt>
                <c:pt idx="16">
                  <c:v>157.62810480683038</c:v>
                </c:pt>
                <c:pt idx="17">
                  <c:v>190.62662052383621</c:v>
                </c:pt>
                <c:pt idx="18">
                  <c:v>230.05769586700265</c:v>
                </c:pt>
                <c:pt idx="19">
                  <c:v>276.9624765944813</c:v>
                </c:pt>
                <c:pt idx="20">
                  <c:v>332.4580435579428</c:v>
                </c:pt>
                <c:pt idx="21">
                  <c:v>397.70127184579286</c:v>
                </c:pt>
                <c:pt idx="22">
                  <c:v>473.83285725497836</c:v>
                </c:pt>
                <c:pt idx="23">
                  <c:v>561.89858687066021</c:v>
                </c:pt>
                <c:pt idx="24">
                  <c:v>662.74742996191492</c:v>
                </c:pt>
                <c:pt idx="25">
                  <c:v>776.91032621703243</c:v>
                </c:pt>
                <c:pt idx="26">
                  <c:v>904.4695883010113</c:v>
                </c:pt>
                <c:pt idx="27">
                  <c:v>1044.9357800748708</c:v>
                </c:pt>
                <c:pt idx="28">
                  <c:v>1197.1549336717253</c:v>
                </c:pt>
                <c:pt idx="29">
                  <c:v>1359.2713391450136</c:v>
                </c:pt>
                <c:pt idx="30">
                  <c:v>1528.767186372035</c:v>
                </c:pt>
                <c:pt idx="31">
                  <c:v>1702.588800432995</c:v>
                </c:pt>
                <c:pt idx="32">
                  <c:v>1877.3516681246983</c:v>
                </c:pt>
                <c:pt idx="33">
                  <c:v>2049.5976537597817</c:v>
                </c:pt>
                <c:pt idx="34">
                  <c:v>2216.0641786639885</c:v>
                </c:pt>
                <c:pt idx="35">
                  <c:v>2373.9218997080916</c:v>
                </c:pt>
                <c:pt idx="36">
                  <c:v>2520.9458602102709</c:v>
                </c:pt>
                <c:pt idx="37">
                  <c:v>2655.6018762054118</c:v>
                </c:pt>
                <c:pt idx="38">
                  <c:v>2777.0488989993946</c:v>
                </c:pt>
                <c:pt idx="39">
                  <c:v>2885.0732985473019</c:v>
                </c:pt>
                <c:pt idx="40">
                  <c:v>2979.9790762437024</c:v>
                </c:pt>
                <c:pt idx="41">
                  <c:v>3062.4587925010037</c:v>
                </c:pt>
                <c:pt idx="42">
                  <c:v>3133.4655985640588</c:v>
                </c:pt>
                <c:pt idx="43">
                  <c:v>3194.1000344738436</c:v>
                </c:pt>
                <c:pt idx="44">
                  <c:v>3245.5185591031554</c:v>
                </c:pt>
                <c:pt idx="45">
                  <c:v>3288.8654859161979</c:v>
                </c:pt>
                <c:pt idx="46">
                  <c:v>3325.2265478459667</c:v>
                </c:pt>
                <c:pt idx="47">
                  <c:v>3355.6005350525879</c:v>
                </c:pt>
                <c:pt idx="48">
                  <c:v>3380.8849003354139</c:v>
                </c:pt>
                <c:pt idx="49">
                  <c:v>3401.8714383131824</c:v>
                </c:pt>
                <c:pt idx="50">
                  <c:v>3419.2487349320427</c:v>
                </c:pt>
                <c:pt idx="51">
                  <c:v>3433.608794239703</c:v>
                </c:pt>
                <c:pt idx="52">
                  <c:v>3445.455929353765</c:v>
                </c:pt>
                <c:pt idx="53">
                  <c:v>3455.2165831281982</c:v>
                </c:pt>
                <c:pt idx="54">
                  <c:v>3463.2492000330762</c:v>
                </c:pt>
                <c:pt idx="55">
                  <c:v>3469.8536101773639</c:v>
                </c:pt>
                <c:pt idx="56">
                  <c:v>3475.2796271922116</c:v>
                </c:pt>
                <c:pt idx="57">
                  <c:v>3479.73472496151</c:v>
                </c:pt>
                <c:pt idx="58">
                  <c:v>3483.3907636634276</c:v>
                </c:pt>
                <c:pt idx="59">
                  <c:v>3486.3897997616864</c:v>
                </c:pt>
                <c:pt idx="60">
                  <c:v>3488.8490503299777</c:v>
                </c:pt>
                <c:pt idx="61">
                  <c:v>3490.8650989800012</c:v>
                </c:pt>
                <c:pt idx="62">
                  <c:v>3492.5174355504332</c:v>
                </c:pt>
                <c:pt idx="63">
                  <c:v>3493.8714193577021</c:v>
                </c:pt>
                <c:pt idx="64">
                  <c:v>3494.9807494120287</c:v>
                </c:pt>
                <c:pt idx="65">
                  <c:v>3495.889516653423</c:v>
                </c:pt>
                <c:pt idx="66">
                  <c:v>3496.6339042763907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3D-4B7D-8208-23BB4045AD2D}"/>
            </c:ext>
          </c:extLst>
        </c:ser>
        <c:ser>
          <c:idx val="2"/>
          <c:order val="2"/>
          <c:tx>
            <c:strRef>
              <c:f>'Analisi-pos'!$F$1</c:f>
              <c:strCache>
                <c:ptCount val="1"/>
                <c:pt idx="0">
                  <c:v>10xstima'</c:v>
                </c:pt>
              </c:strCache>
            </c:strRef>
          </c:tx>
          <c:spPr>
            <a:ln w="19046" cap="rnd">
              <a:solidFill>
                <a:srgbClr val="A5A5A5"/>
              </a:solidFill>
              <a:prstDash val="solid"/>
              <a:round/>
            </a:ln>
          </c:spPr>
          <c:xVal>
            <c:numRef>
              <c:f>'Analisi-pos'!$B$3:$B$69</c:f>
              <c:numCache>
                <c:formatCode>0</c:formatCode>
                <c:ptCount val="6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</c:numCache>
            </c:numRef>
          </c:xVal>
          <c:yVal>
            <c:numRef>
              <c:f>'Analisi-pos'!$F$3:$F$69</c:f>
              <c:numCache>
                <c:formatCode>0</c:formatCode>
                <c:ptCount val="67"/>
                <c:pt idx="1">
                  <c:v>14.833205651715247</c:v>
                </c:pt>
                <c:pt idx="2">
                  <c:v>18.100237932761321</c:v>
                </c:pt>
                <c:pt idx="3">
                  <c:v>22.082239757496662</c:v>
                </c:pt>
                <c:pt idx="4">
                  <c:v>26.933428316602974</c:v>
                </c:pt>
                <c:pt idx="5">
                  <c:v>32.840185513296163</c:v>
                </c:pt>
                <c:pt idx="6">
                  <c:v>40.027227558736023</c:v>
                </c:pt>
                <c:pt idx="7">
                  <c:v>48.764690012369378</c:v>
                </c:pt>
                <c:pt idx="8">
                  <c:v>59.376123453276008</c:v>
                </c:pt>
                <c:pt idx="9">
                  <c:v>72.247302983520356</c:v>
                </c:pt>
                <c:pt idx="10">
                  <c:v>87.83560632291838</c:v>
                </c:pt>
                <c:pt idx="11">
                  <c:v>106.67948658154231</c:v>
                </c:pt>
                <c:pt idx="12">
                  <c:v>129.40722692347356</c:v>
                </c:pt>
                <c:pt idx="13">
                  <c:v>156.74368027891461</c:v>
                </c:pt>
                <c:pt idx="14">
                  <c:v>189.51303234226458</c:v>
                </c:pt>
                <c:pt idx="15">
                  <c:v>228.63475400573222</c:v>
                </c:pt>
                <c:pt idx="16">
                  <c:v>275.10883278799781</c:v>
                </c:pt>
                <c:pt idx="17">
                  <c:v>329.9851571700583</c:v>
                </c:pt>
                <c:pt idx="18">
                  <c:v>394.31075343166441</c:v>
                </c:pt>
                <c:pt idx="19">
                  <c:v>469.04780727478652</c:v>
                </c:pt>
                <c:pt idx="20">
                  <c:v>554.95566963461499</c:v>
                </c:pt>
                <c:pt idx="21">
                  <c:v>652.43228287850059</c:v>
                </c:pt>
                <c:pt idx="22">
                  <c:v>761.31585409185504</c:v>
                </c:pt>
                <c:pt idx="23">
                  <c:v>880.65729615681846</c:v>
                </c:pt>
                <c:pt idx="24">
                  <c:v>1008.4884309125471</c:v>
                </c:pt>
                <c:pt idx="25">
                  <c:v>1141.6289625511752</c:v>
                </c:pt>
                <c:pt idx="26">
                  <c:v>1275.5926208397887</c:v>
                </c:pt>
                <c:pt idx="27">
                  <c:v>1404.6619177385946</c:v>
                </c:pt>
                <c:pt idx="28">
                  <c:v>1522.1915359685454</c:v>
                </c:pt>
                <c:pt idx="29">
                  <c:v>1621.164054732883</c:v>
                </c:pt>
                <c:pt idx="30">
                  <c:v>1694.9584722702139</c:v>
                </c:pt>
                <c:pt idx="31">
                  <c:v>1738.2161406095997</c:v>
                </c:pt>
                <c:pt idx="32">
                  <c:v>1747.6286769170338</c:v>
                </c:pt>
                <c:pt idx="33">
                  <c:v>1722.4598563508334</c:v>
                </c:pt>
                <c:pt idx="34">
                  <c:v>1664.6652490420684</c:v>
                </c:pt>
                <c:pt idx="35">
                  <c:v>1578.5772104410307</c:v>
                </c:pt>
                <c:pt idx="36">
                  <c:v>1470.2396050217931</c:v>
                </c:pt>
                <c:pt idx="37">
                  <c:v>1346.5601599514093</c:v>
                </c:pt>
                <c:pt idx="38">
                  <c:v>1214.470227939828</c:v>
                </c:pt>
                <c:pt idx="39">
                  <c:v>1080.2439954790725</c:v>
                </c:pt>
                <c:pt idx="40">
                  <c:v>949.05777696400492</c:v>
                </c:pt>
                <c:pt idx="41">
                  <c:v>824.79716257301334</c:v>
                </c:pt>
                <c:pt idx="42">
                  <c:v>710.06806063055137</c:v>
                </c:pt>
                <c:pt idx="43">
                  <c:v>606.3443590978477</c:v>
                </c:pt>
                <c:pt idx="44">
                  <c:v>514.18524629311833</c:v>
                </c:pt>
                <c:pt idx="45">
                  <c:v>433.46926813042501</c:v>
                </c:pt>
                <c:pt idx="46">
                  <c:v>363.61061929768766</c:v>
                </c:pt>
                <c:pt idx="47">
                  <c:v>303.73987206621223</c:v>
                </c:pt>
                <c:pt idx="48">
                  <c:v>252.84365282826002</c:v>
                </c:pt>
                <c:pt idx="49">
                  <c:v>209.86537977768421</c:v>
                </c:pt>
                <c:pt idx="50">
                  <c:v>173.77296618860328</c:v>
                </c:pt>
                <c:pt idx="51">
                  <c:v>143.60059307660322</c:v>
                </c:pt>
                <c:pt idx="52">
                  <c:v>118.47135114061984</c:v>
                </c:pt>
                <c:pt idx="53">
                  <c:v>97.606537744331945</c:v>
                </c:pt>
                <c:pt idx="54">
                  <c:v>80.326169048780685</c:v>
                </c:pt>
                <c:pt idx="55">
                  <c:v>66.044101442876126</c:v>
                </c:pt>
                <c:pt idx="56">
                  <c:v>54.2601701484773</c:v>
                </c:pt>
                <c:pt idx="57">
                  <c:v>44.550977692983906</c:v>
                </c:pt>
                <c:pt idx="58">
                  <c:v>36.560387019176233</c:v>
                </c:pt>
                <c:pt idx="59">
                  <c:v>29.990360982587845</c:v>
                </c:pt>
                <c:pt idx="60">
                  <c:v>24.592505682912815</c:v>
                </c:pt>
                <c:pt idx="61">
                  <c:v>20.160486500235493</c:v>
                </c:pt>
                <c:pt idx="62">
                  <c:v>16.523365704319986</c:v>
                </c:pt>
                <c:pt idx="63">
                  <c:v>13.539838072688326</c:v>
                </c:pt>
                <c:pt idx="64">
                  <c:v>11.093300543266196</c:v>
                </c:pt>
                <c:pt idx="65">
                  <c:v>9.0876724139434373</c:v>
                </c:pt>
                <c:pt idx="66">
                  <c:v>7.4438762296767891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3D-4B7D-8208-23BB4045AD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5200"/>
        <c:axId val="448856512"/>
      </c:scatterChart>
      <c:valAx>
        <c:axId val="4488565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5200"/>
        <c:crossesAt val="0"/>
        <c:crossBetween val="midCat"/>
      </c:valAx>
      <c:valAx>
        <c:axId val="448855200"/>
        <c:scaling>
          <c:orientation val="minMax"/>
          <c:max val="55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65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835547197894254"/>
          <c:y val="0.39763307365659789"/>
          <c:w val="0.18164452802105732"/>
          <c:h val="0.21257074414369773"/>
        </c:manualLayout>
      </c:layout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'Analisi-pos'!$H$1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'Analisi-pos'!$B$3:$B$76</c:f>
              <c:numCache>
                <c:formatCode>0</c:formatCode>
                <c:ptCount val="7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</c:numCache>
            </c:numRef>
          </c:xVal>
          <c:yVal>
            <c:numRef>
              <c:f>'Analisi-pos'!$H$3:$H$75</c:f>
              <c:numCache>
                <c:formatCode>0</c:formatCode>
                <c:ptCount val="73"/>
                <c:pt idx="0">
                  <c:v>-5.7153787645686176</c:v>
                </c:pt>
                <c:pt idx="1">
                  <c:v>-7.1986993297401423</c:v>
                </c:pt>
                <c:pt idx="2">
                  <c:v>0.99127687698372569</c:v>
                </c:pt>
                <c:pt idx="3">
                  <c:v>6.7830529012340595</c:v>
                </c:pt>
                <c:pt idx="4">
                  <c:v>4.089710069573762</c:v>
                </c:pt>
                <c:pt idx="5">
                  <c:v>19.805691518244146</c:v>
                </c:pt>
                <c:pt idx="6">
                  <c:v>-1.1970312376294565</c:v>
                </c:pt>
                <c:pt idx="7">
                  <c:v>-9.0735002388663943</c:v>
                </c:pt>
                <c:pt idx="8">
                  <c:v>-14.011112584193995</c:v>
                </c:pt>
                <c:pt idx="9">
                  <c:v>-19.235842882546031</c:v>
                </c:pt>
                <c:pt idx="10">
                  <c:v>-28.019403514837869</c:v>
                </c:pt>
                <c:pt idx="11">
                  <c:v>-35.687352172992099</c:v>
                </c:pt>
                <c:pt idx="12">
                  <c:v>-30.628074865339457</c:v>
                </c:pt>
                <c:pt idx="13">
                  <c:v>-21.302442893230918</c:v>
                </c:pt>
                <c:pt idx="14">
                  <c:v>-10.253746127457376</c:v>
                </c:pt>
                <c:pt idx="15">
                  <c:v>-2.1172215280305977</c:v>
                </c:pt>
                <c:pt idx="16">
                  <c:v>23.371895193169621</c:v>
                </c:pt>
                <c:pt idx="17">
                  <c:v>52.373379476163791</c:v>
                </c:pt>
                <c:pt idx="18">
                  <c:v>73.94230413299735</c:v>
                </c:pt>
                <c:pt idx="19">
                  <c:v>107.0375234055187</c:v>
                </c:pt>
                <c:pt idx="20">
                  <c:v>160.5419564420572</c:v>
                </c:pt>
                <c:pt idx="21">
                  <c:v>177.29872815420714</c:v>
                </c:pt>
                <c:pt idx="22">
                  <c:v>187.16714274502164</c:v>
                </c:pt>
                <c:pt idx="23">
                  <c:v>182.10141312933979</c:v>
                </c:pt>
                <c:pt idx="24">
                  <c:v>220.25257003808508</c:v>
                </c:pt>
                <c:pt idx="25">
                  <c:v>224.08967378296757</c:v>
                </c:pt>
                <c:pt idx="26">
                  <c:v>254.5304116989887</c:v>
                </c:pt>
                <c:pt idx="27">
                  <c:v>306.06421992512924</c:v>
                </c:pt>
                <c:pt idx="28">
                  <c:v>355.8450663282747</c:v>
                </c:pt>
                <c:pt idx="29">
                  <c:v>332.7286608549864</c:v>
                </c:pt>
                <c:pt idx="30">
                  <c:v>297.23281362796502</c:v>
                </c:pt>
                <c:pt idx="31">
                  <c:v>324.41119956700504</c:v>
                </c:pt>
                <c:pt idx="32">
                  <c:v>182.64833187530166</c:v>
                </c:pt>
                <c:pt idx="33">
                  <c:v>36.402346240218321</c:v>
                </c:pt>
                <c:pt idx="34">
                  <c:v>62.935821336011486</c:v>
                </c:pt>
                <c:pt idx="35">
                  <c:v>9.0781002919084131</c:v>
                </c:pt>
                <c:pt idx="36">
                  <c:v>-12.945860210270894</c:v>
                </c:pt>
                <c:pt idx="37">
                  <c:v>-10.601876205411827</c:v>
                </c:pt>
                <c:pt idx="38">
                  <c:v>-117.04889899939462</c:v>
                </c:pt>
                <c:pt idx="39">
                  <c:v>-139.07329854730187</c:v>
                </c:pt>
                <c:pt idx="40">
                  <c:v>-85.979076243702366</c:v>
                </c:pt>
                <c:pt idx="41">
                  <c:v>30.5412074989963</c:v>
                </c:pt>
                <c:pt idx="42">
                  <c:v>-16.465598564058837</c:v>
                </c:pt>
                <c:pt idx="43">
                  <c:v>17.899965526156393</c:v>
                </c:pt>
                <c:pt idx="44">
                  <c:v>-0.51855910315543952</c:v>
                </c:pt>
                <c:pt idx="45">
                  <c:v>-35.86548591619794</c:v>
                </c:pt>
                <c:pt idx="46">
                  <c:v>-24.226547845966707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BB-4D14-841C-FFBCCC95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9750192"/>
        <c:axId val="519748880"/>
      </c:scatterChart>
      <c:valAx>
        <c:axId val="51975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48880"/>
        <c:crosses val="autoZero"/>
        <c:crossBetween val="midCat"/>
      </c:valAx>
      <c:valAx>
        <c:axId val="51974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51975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Variazioni positivi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'Analisi-pos'!$G$1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'Analisi-pos'!$A$3:$A$69</c:f>
              <c:numCache>
                <c:formatCode>d/m;@</c:formatCode>
                <c:ptCount val="67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  <c:pt idx="65">
                  <c:v>43950</c:v>
                </c:pt>
                <c:pt idx="66">
                  <c:v>43951</c:v>
                </c:pt>
              </c:numCache>
            </c:numRef>
          </c:xVal>
          <c:yVal>
            <c:numRef>
              <c:f>'Analisi-pos'!$G$3:$G$69</c:f>
              <c:numCache>
                <c:formatCode>0</c:formatCode>
                <c:ptCount val="67"/>
                <c:pt idx="1">
                  <c:v>1.4833205651715247</c:v>
                </c:pt>
                <c:pt idx="2">
                  <c:v>1.8100237932761321</c:v>
                </c:pt>
                <c:pt idx="3">
                  <c:v>2.2082239757496662</c:v>
                </c:pt>
                <c:pt idx="4">
                  <c:v>2.6933428316602974</c:v>
                </c:pt>
                <c:pt idx="5">
                  <c:v>3.2840185513296163</c:v>
                </c:pt>
                <c:pt idx="6">
                  <c:v>4.0027227558736023</c:v>
                </c:pt>
                <c:pt idx="7">
                  <c:v>4.8764690012369378</c:v>
                </c:pt>
                <c:pt idx="8">
                  <c:v>5.9376123453276008</c:v>
                </c:pt>
                <c:pt idx="9">
                  <c:v>7.2247302983520356</c:v>
                </c:pt>
                <c:pt idx="10">
                  <c:v>8.783560632291838</c:v>
                </c:pt>
                <c:pt idx="11">
                  <c:v>10.667948658154231</c:v>
                </c:pt>
                <c:pt idx="12">
                  <c:v>12.940722692347357</c:v>
                </c:pt>
                <c:pt idx="13">
                  <c:v>15.674368027891461</c:v>
                </c:pt>
                <c:pt idx="14">
                  <c:v>18.951303234226458</c:v>
                </c:pt>
                <c:pt idx="15">
                  <c:v>22.863475400573222</c:v>
                </c:pt>
                <c:pt idx="16">
                  <c:v>27.510883278799781</c:v>
                </c:pt>
                <c:pt idx="17">
                  <c:v>32.99851571700583</c:v>
                </c:pt>
                <c:pt idx="18">
                  <c:v>39.431075343166441</c:v>
                </c:pt>
                <c:pt idx="19">
                  <c:v>46.904780727478652</c:v>
                </c:pt>
                <c:pt idx="20">
                  <c:v>55.495566963461499</c:v>
                </c:pt>
                <c:pt idx="21">
                  <c:v>65.243228287850059</c:v>
                </c:pt>
                <c:pt idx="22">
                  <c:v>76.131585409185504</c:v>
                </c:pt>
                <c:pt idx="23">
                  <c:v>88.065729615681846</c:v>
                </c:pt>
                <c:pt idx="24">
                  <c:v>100.84884309125471</c:v>
                </c:pt>
                <c:pt idx="25">
                  <c:v>114.16289625511752</c:v>
                </c:pt>
                <c:pt idx="26">
                  <c:v>127.55926208397887</c:v>
                </c:pt>
                <c:pt idx="27">
                  <c:v>140.46619177385946</c:v>
                </c:pt>
                <c:pt idx="28">
                  <c:v>152.21915359685454</c:v>
                </c:pt>
                <c:pt idx="29">
                  <c:v>162.1164054732883</c:v>
                </c:pt>
                <c:pt idx="30">
                  <c:v>169.49584722702139</c:v>
                </c:pt>
                <c:pt idx="31">
                  <c:v>173.82161406095997</c:v>
                </c:pt>
                <c:pt idx="32">
                  <c:v>174.76286769170338</c:v>
                </c:pt>
                <c:pt idx="33">
                  <c:v>172.24598563508334</c:v>
                </c:pt>
                <c:pt idx="34">
                  <c:v>166.46652490420684</c:v>
                </c:pt>
                <c:pt idx="35">
                  <c:v>157.85772104410307</c:v>
                </c:pt>
                <c:pt idx="36">
                  <c:v>147.02396050217931</c:v>
                </c:pt>
                <c:pt idx="37">
                  <c:v>134.65601599514093</c:v>
                </c:pt>
                <c:pt idx="38">
                  <c:v>121.4470227939828</c:v>
                </c:pt>
                <c:pt idx="39">
                  <c:v>108.02439954790725</c:v>
                </c:pt>
                <c:pt idx="40">
                  <c:v>94.905777696400492</c:v>
                </c:pt>
                <c:pt idx="41">
                  <c:v>82.479716257301334</c:v>
                </c:pt>
                <c:pt idx="42">
                  <c:v>71.006806063055137</c:v>
                </c:pt>
                <c:pt idx="43">
                  <c:v>60.63443590978477</c:v>
                </c:pt>
                <c:pt idx="44">
                  <c:v>51.418524629311833</c:v>
                </c:pt>
                <c:pt idx="45">
                  <c:v>43.346926813042501</c:v>
                </c:pt>
                <c:pt idx="46">
                  <c:v>36.361061929768766</c:v>
                </c:pt>
                <c:pt idx="47">
                  <c:v>30.373987206621223</c:v>
                </c:pt>
                <c:pt idx="48">
                  <c:v>25.284365282826002</c:v>
                </c:pt>
                <c:pt idx="49">
                  <c:v>20.986537977768421</c:v>
                </c:pt>
                <c:pt idx="50">
                  <c:v>17.377296618860328</c:v>
                </c:pt>
                <c:pt idx="51">
                  <c:v>14.360059307660322</c:v>
                </c:pt>
                <c:pt idx="52">
                  <c:v>11.847135114061984</c:v>
                </c:pt>
                <c:pt idx="53">
                  <c:v>9.7606537744331945</c:v>
                </c:pt>
                <c:pt idx="54">
                  <c:v>8.0326169048780685</c:v>
                </c:pt>
                <c:pt idx="55">
                  <c:v>6.6044101442876126</c:v>
                </c:pt>
                <c:pt idx="56">
                  <c:v>5.42601701484773</c:v>
                </c:pt>
                <c:pt idx="57">
                  <c:v>4.4550977692983906</c:v>
                </c:pt>
                <c:pt idx="58">
                  <c:v>3.6560387019176233</c:v>
                </c:pt>
                <c:pt idx="59">
                  <c:v>2.9990360982587845</c:v>
                </c:pt>
                <c:pt idx="60">
                  <c:v>2.4592505682912815</c:v>
                </c:pt>
                <c:pt idx="61">
                  <c:v>2.0160486500235493</c:v>
                </c:pt>
                <c:pt idx="62">
                  <c:v>1.6523365704319986</c:v>
                </c:pt>
                <c:pt idx="63">
                  <c:v>1.3539838072688326</c:v>
                </c:pt>
                <c:pt idx="64">
                  <c:v>1.1093300543266196</c:v>
                </c:pt>
                <c:pt idx="65">
                  <c:v>0.90876724139434373</c:v>
                </c:pt>
                <c:pt idx="66">
                  <c:v>0.74438762296767891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6C6-409D-BAC9-4CE235D8A0A6}"/>
            </c:ext>
          </c:extLst>
        </c:ser>
        <c:ser>
          <c:idx val="1"/>
          <c:order val="1"/>
          <c:tx>
            <c:strRef>
              <c:f>'Analisi-pos'!$D$1</c:f>
              <c:strCache>
                <c:ptCount val="1"/>
                <c:pt idx="0">
                  <c:v>attualmente_positivi'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'Analisi-pos'!$A$3:$A$53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'Analisi-pos'!$D$3:$D$53</c:f>
              <c:numCache>
                <c:formatCode>General</c:formatCode>
                <c:ptCount val="51"/>
                <c:pt idx="1">
                  <c:v>0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  <c:pt idx="6">
                  <c:v>-17</c:v>
                </c:pt>
                <c:pt idx="7">
                  <c:v>-3</c:v>
                </c:pt>
                <c:pt idx="8">
                  <c:v>1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18</c:v>
                </c:pt>
                <c:pt idx="13">
                  <c:v>25</c:v>
                </c:pt>
                <c:pt idx="14">
                  <c:v>30</c:v>
                </c:pt>
                <c:pt idx="15">
                  <c:v>31</c:v>
                </c:pt>
                <c:pt idx="16">
                  <c:v>53</c:v>
                </c:pt>
                <c:pt idx="17">
                  <c:v>62</c:v>
                </c:pt>
                <c:pt idx="18">
                  <c:v>61</c:v>
                </c:pt>
                <c:pt idx="19">
                  <c:v>80</c:v>
                </c:pt>
                <c:pt idx="20">
                  <c:v>109</c:v>
                </c:pt>
                <c:pt idx="21">
                  <c:v>82</c:v>
                </c:pt>
                <c:pt idx="22">
                  <c:v>86</c:v>
                </c:pt>
                <c:pt idx="23">
                  <c:v>83</c:v>
                </c:pt>
                <c:pt idx="24">
                  <c:v>139</c:v>
                </c:pt>
                <c:pt idx="25">
                  <c:v>118</c:v>
                </c:pt>
                <c:pt idx="26">
                  <c:v>158</c:v>
                </c:pt>
                <c:pt idx="27">
                  <c:v>192</c:v>
                </c:pt>
                <c:pt idx="28">
                  <c:v>202</c:v>
                </c:pt>
                <c:pt idx="29">
                  <c:v>139</c:v>
                </c:pt>
                <c:pt idx="30">
                  <c:v>134</c:v>
                </c:pt>
                <c:pt idx="31">
                  <c:v>201</c:v>
                </c:pt>
                <c:pt idx="32">
                  <c:v>33</c:v>
                </c:pt>
                <c:pt idx="33">
                  <c:v>26</c:v>
                </c:pt>
                <c:pt idx="34">
                  <c:v>193</c:v>
                </c:pt>
                <c:pt idx="35">
                  <c:v>104</c:v>
                </c:pt>
                <c:pt idx="36">
                  <c:v>125</c:v>
                </c:pt>
                <c:pt idx="37">
                  <c:v>137</c:v>
                </c:pt>
                <c:pt idx="38">
                  <c:v>15</c:v>
                </c:pt>
                <c:pt idx="39">
                  <c:v>86</c:v>
                </c:pt>
                <c:pt idx="40">
                  <c:v>148</c:v>
                </c:pt>
                <c:pt idx="41">
                  <c:v>199</c:v>
                </c:pt>
                <c:pt idx="42">
                  <c:v>24</c:v>
                </c:pt>
                <c:pt idx="43">
                  <c:v>95</c:v>
                </c:pt>
                <c:pt idx="44">
                  <c:v>33</c:v>
                </c:pt>
                <c:pt idx="45">
                  <c:v>8</c:v>
                </c:pt>
                <c:pt idx="46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6C6-409D-BAC9-4CE235D8A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7377528"/>
        <c:axId val="717373920"/>
      </c:scatterChart>
      <c:valAx>
        <c:axId val="717377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3920"/>
        <c:crosses val="autoZero"/>
        <c:crossBetween val="midCat"/>
      </c:valAx>
      <c:valAx>
        <c:axId val="7173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717377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'Analisi-dead'!$A$3:$A$53</c:f>
              <c:numCache>
                <c:formatCode>d/m;@</c:formatCode>
                <c:ptCount val="51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</c:numCache>
            </c:numRef>
          </c:xVal>
          <c:yVal>
            <c:numRef>
              <c:f>'Analisi-dead'!$C$3:$C$53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B12-4603-A972-7375D5DC3D99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'Analisi-dead'!$A$3:$A$55</c:f>
              <c:numCache>
                <c:formatCode>d/m;@</c:formatCode>
                <c:ptCount val="53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</c:numCache>
            </c:numRef>
          </c:xVal>
          <c:yVal>
            <c:numRef>
              <c:f>'Analisi-dead'!$F$3:$F$55</c:f>
              <c:numCache>
                <c:formatCode>0</c:formatCode>
                <c:ptCount val="53"/>
                <c:pt idx="0">
                  <c:v>0.4885102056137563</c:v>
                </c:pt>
                <c:pt idx="1">
                  <c:v>0.59659179972403065</c:v>
                </c:pt>
                <c:pt idx="2">
                  <c:v>0.72856565308762855</c:v>
                </c:pt>
                <c:pt idx="3">
                  <c:v>0.88970325715893461</c:v>
                </c:pt>
                <c:pt idx="4">
                  <c:v>1.086434237168304</c:v>
                </c:pt>
                <c:pt idx="5">
                  <c:v>1.3265983628304887</c:v>
                </c:pt>
                <c:pt idx="6">
                  <c:v>1.6197512037618562</c:v>
                </c:pt>
                <c:pt idx="7">
                  <c:v>1.9775342605569479</c:v>
                </c:pt>
                <c:pt idx="8">
                  <c:v>2.4141222956339172</c:v>
                </c:pt>
                <c:pt idx="9">
                  <c:v>2.946762659833948</c:v>
                </c:pt>
                <c:pt idx="10">
                  <c:v>3.5964235890199694</c:v>
                </c:pt>
                <c:pt idx="11">
                  <c:v>4.3885705912706641</c:v>
                </c:pt>
                <c:pt idx="12">
                  <c:v>5.3540919203018706</c:v>
                </c:pt>
                <c:pt idx="13">
                  <c:v>6.5303953440321418</c:v>
                </c:pt>
                <c:pt idx="14">
                  <c:v>7.9626983582050777</c:v>
                </c:pt>
                <c:pt idx="15">
                  <c:v>9.7055317406015256</c:v>
                </c:pt>
                <c:pt idx="16">
                  <c:v>11.824470537706281</c:v>
                </c:pt>
                <c:pt idx="17">
                  <c:v>14.398095296572464</c:v>
                </c:pt>
                <c:pt idx="18">
                  <c:v>17.520166951069914</c:v>
                </c:pt>
                <c:pt idx="19">
                  <c:v>21.301967748144175</c:v>
                </c:pt>
                <c:pt idx="20">
                  <c:v>25.874713591631689</c:v>
                </c:pt>
                <c:pt idx="21">
                  <c:v>31.39187517114452</c:v>
                </c:pt>
                <c:pt idx="22">
                  <c:v>38.031151243461906</c:v>
                </c:pt>
                <c:pt idx="23">
                  <c:v>45.995713974487934</c:v>
                </c:pt>
                <c:pt idx="24">
                  <c:v>55.514194120848096</c:v>
                </c:pt>
                <c:pt idx="25">
                  <c:v>66.838702516343943</c:v>
                </c:pt>
                <c:pt idx="26">
                  <c:v>80.240018306991416</c:v>
                </c:pt>
                <c:pt idx="27">
                  <c:v>95.998960585853425</c:v>
                </c:pt>
                <c:pt idx="28">
                  <c:v>114.39297407262588</c:v>
                </c:pt>
                <c:pt idx="29">
                  <c:v>135.67720497278196</c:v>
                </c:pt>
                <c:pt idx="30">
                  <c:v>160.05993633775495</c:v>
                </c:pt>
                <c:pt idx="31">
                  <c:v>187.673281160041</c:v>
                </c:pt>
                <c:pt idx="32">
                  <c:v>218.54148585424943</c:v>
                </c:pt>
                <c:pt idx="33">
                  <c:v>252.55088171118035</c:v>
                </c:pt>
                <c:pt idx="34">
                  <c:v>289.42699736688928</c:v>
                </c:pt>
                <c:pt idx="35">
                  <c:v>328.72496295860714</c:v>
                </c:pt>
                <c:pt idx="36">
                  <c:v>369.83843720279566</c:v>
                </c:pt>
                <c:pt idx="37">
                  <c:v>412.02954785718669</c:v>
                </c:pt>
                <c:pt idx="38">
                  <c:v>454.47811028212317</c:v>
                </c:pt>
                <c:pt idx="39">
                  <c:v>496.34380839513801</c:v>
                </c:pt>
                <c:pt idx="40">
                  <c:v>536.83164576393017</c:v>
                </c:pt>
                <c:pt idx="41">
                  <c:v>575.25008962479899</c:v>
                </c:pt>
                <c:pt idx="42">
                  <c:v>611.05329016360292</c:v>
                </c:pt>
                <c:pt idx="43">
                  <c:v>643.86278816782306</c:v>
                </c:pt>
                <c:pt idx="44">
                  <c:v>673.46874115972753</c:v>
                </c:pt>
                <c:pt idx="45">
                  <c:v>699.81443996004771</c:v>
                </c:pt>
                <c:pt idx="46">
                  <c:v>722.96991023034354</c:v>
                </c:pt>
                <c:pt idx="47">
                  <c:v>743.10063647932043</c:v>
                </c:pt>
                <c:pt idx="48">
                  <c:v>760.43641010123213</c:v>
                </c:pt>
                <c:pt idx="49">
                  <c:v>775.24367789261305</c:v>
                </c:pt>
                <c:pt idx="50">
                  <c:v>787.80313409026553</c:v>
                </c:pt>
                <c:pt idx="51">
                  <c:v>798.39299914762978</c:v>
                </c:pt>
                <c:pt idx="52">
                  <c:v>807.2775753011864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B12-4603-A972-7375D5DC3D99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</c:numCache>
            </c:numRef>
          </c:xVal>
          <c:yVal>
            <c:numRef>
              <c:f>'Analisi-dead'!$G$3:$G$54</c:f>
              <c:numCache>
                <c:formatCode>0</c:formatCode>
                <c:ptCount val="52"/>
                <c:pt idx="1">
                  <c:v>1.0808159411027436</c:v>
                </c:pt>
                <c:pt idx="2">
                  <c:v>1.319738533635979</c:v>
                </c:pt>
                <c:pt idx="3">
                  <c:v>1.6113760407130606</c:v>
                </c:pt>
                <c:pt idx="4">
                  <c:v>1.9673098000936939</c:v>
                </c:pt>
                <c:pt idx="5">
                  <c:v>2.401641256621847</c:v>
                </c:pt>
                <c:pt idx="6">
                  <c:v>2.9315284093136751</c:v>
                </c:pt>
                <c:pt idx="7">
                  <c:v>3.577830567950917</c:v>
                </c:pt>
                <c:pt idx="8">
                  <c:v>4.3658803507696931</c:v>
                </c:pt>
                <c:pt idx="9">
                  <c:v>5.326403642000308</c:v>
                </c:pt>
                <c:pt idx="10">
                  <c:v>6.4966092918602136</c:v>
                </c:pt>
                <c:pt idx="11">
                  <c:v>7.9214700225069468</c:v>
                </c:pt>
                <c:pt idx="12">
                  <c:v>9.6552132903120658</c:v>
                </c:pt>
                <c:pt idx="13">
                  <c:v>11.763034237302712</c:v>
                </c:pt>
                <c:pt idx="14">
                  <c:v>14.323030141729358</c:v>
                </c:pt>
                <c:pt idx="15">
                  <c:v>17.428333823964479</c:v>
                </c:pt>
                <c:pt idx="16">
                  <c:v>21.189387971047555</c:v>
                </c:pt>
                <c:pt idx="17">
                  <c:v>25.736247588661829</c:v>
                </c:pt>
                <c:pt idx="18">
                  <c:v>31.220716544974501</c:v>
                </c:pt>
                <c:pt idx="19">
                  <c:v>37.818007970742613</c:v>
                </c:pt>
                <c:pt idx="20">
                  <c:v>45.727458434875139</c:v>
                </c:pt>
                <c:pt idx="21">
                  <c:v>55.171615795128304</c:v>
                </c:pt>
                <c:pt idx="22">
                  <c:v>66.392760723173865</c:v>
                </c:pt>
                <c:pt idx="23">
                  <c:v>79.645627310260281</c:v>
                </c:pt>
                <c:pt idx="24">
                  <c:v>95.184801463601616</c:v>
                </c:pt>
                <c:pt idx="25">
                  <c:v>113.24508395495847</c:v>
                </c:pt>
                <c:pt idx="26">
                  <c:v>134.01315790647473</c:v>
                </c:pt>
                <c:pt idx="27">
                  <c:v>157.58942278862008</c:v>
                </c:pt>
                <c:pt idx="28">
                  <c:v>183.94013486772451</c:v>
                </c:pt>
                <c:pt idx="29">
                  <c:v>212.84230900156089</c:v>
                </c:pt>
                <c:pt idx="30">
                  <c:v>243.82731364972983</c:v>
                </c:pt>
                <c:pt idx="31">
                  <c:v>276.13344822286052</c:v>
                </c:pt>
                <c:pt idx="32">
                  <c:v>308.6820469420843</c:v>
                </c:pt>
                <c:pt idx="33">
                  <c:v>340.09395856930922</c:v>
                </c:pt>
                <c:pt idx="34">
                  <c:v>368.76115655708929</c:v>
                </c:pt>
                <c:pt idx="35">
                  <c:v>392.97965591717855</c:v>
                </c:pt>
                <c:pt idx="36">
                  <c:v>411.13474244188524</c:v>
                </c:pt>
                <c:pt idx="37">
                  <c:v>421.91110654391025</c:v>
                </c:pt>
                <c:pt idx="38">
                  <c:v>424.48562424936483</c:v>
                </c:pt>
                <c:pt idx="39">
                  <c:v>418.65698113014844</c:v>
                </c:pt>
                <c:pt idx="40">
                  <c:v>404.87837368792157</c:v>
                </c:pt>
                <c:pt idx="41">
                  <c:v>384.1844386086882</c:v>
                </c:pt>
                <c:pt idx="42">
                  <c:v>358.03200538803935</c:v>
                </c:pt>
                <c:pt idx="43">
                  <c:v>328.09498004220131</c:v>
                </c:pt>
                <c:pt idx="44">
                  <c:v>296.05952991904473</c:v>
                </c:pt>
                <c:pt idx="45">
                  <c:v>263.45698800320179</c:v>
                </c:pt>
                <c:pt idx="46">
                  <c:v>231.55470270295837</c:v>
                </c:pt>
                <c:pt idx="47">
                  <c:v>201.30726248976885</c:v>
                </c:pt>
                <c:pt idx="48">
                  <c:v>173.35773621911699</c:v>
                </c:pt>
                <c:pt idx="49">
                  <c:v>148.07267791380923</c:v>
                </c:pt>
                <c:pt idx="50">
                  <c:v>125.5945619765248</c:v>
                </c:pt>
                <c:pt idx="51">
                  <c:v>105.8986505736425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B12-4603-A972-7375D5DC3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  <c:max val="43940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'Analisi-dead'!$C$1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'Analisi-dead'!$C$3:$C$67</c:f>
              <c:numCache>
                <c:formatCode>General</c:formatCode>
                <c:ptCount val="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DD-4383-83D4-959427311ACE}"/>
            </c:ext>
          </c:extLst>
        </c:ser>
        <c:ser>
          <c:idx val="2"/>
          <c:order val="1"/>
          <c:tx>
            <c:strRef>
              <c:f>'Analisi-dead'!$F$1</c:f>
              <c:strCache>
                <c:ptCount val="1"/>
                <c:pt idx="0">
                  <c:v>stima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'Analisi-dead'!$F$3:$F$67</c:f>
              <c:numCache>
                <c:formatCode>0</c:formatCode>
                <c:ptCount val="65"/>
                <c:pt idx="0">
                  <c:v>0.4885102056137563</c:v>
                </c:pt>
                <c:pt idx="1">
                  <c:v>0.59659179972403065</c:v>
                </c:pt>
                <c:pt idx="2">
                  <c:v>0.72856565308762855</c:v>
                </c:pt>
                <c:pt idx="3">
                  <c:v>0.88970325715893461</c:v>
                </c:pt>
                <c:pt idx="4">
                  <c:v>1.086434237168304</c:v>
                </c:pt>
                <c:pt idx="5">
                  <c:v>1.3265983628304887</c:v>
                </c:pt>
                <c:pt idx="6">
                  <c:v>1.6197512037618562</c:v>
                </c:pt>
                <c:pt idx="7">
                  <c:v>1.9775342605569479</c:v>
                </c:pt>
                <c:pt idx="8">
                  <c:v>2.4141222956339172</c:v>
                </c:pt>
                <c:pt idx="9">
                  <c:v>2.946762659833948</c:v>
                </c:pt>
                <c:pt idx="10">
                  <c:v>3.5964235890199694</c:v>
                </c:pt>
                <c:pt idx="11">
                  <c:v>4.3885705912706641</c:v>
                </c:pt>
                <c:pt idx="12">
                  <c:v>5.3540919203018706</c:v>
                </c:pt>
                <c:pt idx="13">
                  <c:v>6.5303953440321418</c:v>
                </c:pt>
                <c:pt idx="14">
                  <c:v>7.9626983582050777</c:v>
                </c:pt>
                <c:pt idx="15">
                  <c:v>9.7055317406015256</c:v>
                </c:pt>
                <c:pt idx="16">
                  <c:v>11.824470537706281</c:v>
                </c:pt>
                <c:pt idx="17">
                  <c:v>14.398095296572464</c:v>
                </c:pt>
                <c:pt idx="18">
                  <c:v>17.520166951069914</c:v>
                </c:pt>
                <c:pt idx="19">
                  <c:v>21.301967748144175</c:v>
                </c:pt>
                <c:pt idx="20">
                  <c:v>25.874713591631689</c:v>
                </c:pt>
                <c:pt idx="21">
                  <c:v>31.39187517114452</c:v>
                </c:pt>
                <c:pt idx="22">
                  <c:v>38.031151243461906</c:v>
                </c:pt>
                <c:pt idx="23">
                  <c:v>45.995713974487934</c:v>
                </c:pt>
                <c:pt idx="24">
                  <c:v>55.514194120848096</c:v>
                </c:pt>
                <c:pt idx="25">
                  <c:v>66.838702516343943</c:v>
                </c:pt>
                <c:pt idx="26">
                  <c:v>80.240018306991416</c:v>
                </c:pt>
                <c:pt idx="27">
                  <c:v>95.998960585853425</c:v>
                </c:pt>
                <c:pt idx="28">
                  <c:v>114.39297407262588</c:v>
                </c:pt>
                <c:pt idx="29">
                  <c:v>135.67720497278196</c:v>
                </c:pt>
                <c:pt idx="30">
                  <c:v>160.05993633775495</c:v>
                </c:pt>
                <c:pt idx="31">
                  <c:v>187.673281160041</c:v>
                </c:pt>
                <c:pt idx="32">
                  <c:v>218.54148585424943</c:v>
                </c:pt>
                <c:pt idx="33">
                  <c:v>252.55088171118035</c:v>
                </c:pt>
                <c:pt idx="34">
                  <c:v>289.42699736688928</c:v>
                </c:pt>
                <c:pt idx="35">
                  <c:v>328.72496295860714</c:v>
                </c:pt>
                <c:pt idx="36">
                  <c:v>369.83843720279566</c:v>
                </c:pt>
                <c:pt idx="37">
                  <c:v>412.02954785718669</c:v>
                </c:pt>
                <c:pt idx="38">
                  <c:v>454.47811028212317</c:v>
                </c:pt>
                <c:pt idx="39">
                  <c:v>496.34380839513801</c:v>
                </c:pt>
                <c:pt idx="40">
                  <c:v>536.83164576393017</c:v>
                </c:pt>
                <c:pt idx="41">
                  <c:v>575.25008962479899</c:v>
                </c:pt>
                <c:pt idx="42">
                  <c:v>611.05329016360292</c:v>
                </c:pt>
                <c:pt idx="43">
                  <c:v>643.86278816782306</c:v>
                </c:pt>
                <c:pt idx="44">
                  <c:v>673.46874115972753</c:v>
                </c:pt>
                <c:pt idx="45">
                  <c:v>699.81443996004771</c:v>
                </c:pt>
                <c:pt idx="46">
                  <c:v>722.96991023034354</c:v>
                </c:pt>
                <c:pt idx="47">
                  <c:v>743.10063647932043</c:v>
                </c:pt>
                <c:pt idx="48">
                  <c:v>760.43641010123213</c:v>
                </c:pt>
                <c:pt idx="49">
                  <c:v>775.24367789261305</c:v>
                </c:pt>
                <c:pt idx="50">
                  <c:v>787.80313409026553</c:v>
                </c:pt>
                <c:pt idx="51">
                  <c:v>798.39299914762978</c:v>
                </c:pt>
                <c:pt idx="52">
                  <c:v>807.2775753011864</c:v>
                </c:pt>
                <c:pt idx="53">
                  <c:v>814.70022446297617</c:v>
                </c:pt>
                <c:pt idx="54">
                  <c:v>820.87977236005713</c:v>
                </c:pt>
                <c:pt idx="55">
                  <c:v>826.00938953216257</c:v>
                </c:pt>
                <c:pt idx="56">
                  <c:v>830.25714124566923</c:v>
                </c:pt>
                <c:pt idx="57">
                  <c:v>833.76757064043159</c:v>
                </c:pt>
                <c:pt idx="58">
                  <c:v>836.66384519365499</c:v>
                </c:pt>
                <c:pt idx="59">
                  <c:v>839.05013807741977</c:v>
                </c:pt>
                <c:pt idx="60">
                  <c:v>841.01402775413442</c:v>
                </c:pt>
                <c:pt idx="61">
                  <c:v>842.62878249143387</c:v>
                </c:pt>
                <c:pt idx="62">
                  <c:v>843.95545569190665</c:v>
                </c:pt>
                <c:pt idx="63">
                  <c:v>845.04475814671559</c:v>
                </c:pt>
                <c:pt idx="64">
                  <c:v>845.93869934800944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DD-4383-83D4-959427311ACE}"/>
            </c:ext>
          </c:extLst>
        </c:ser>
        <c:ser>
          <c:idx val="3"/>
          <c:order val="2"/>
          <c:tx>
            <c:strRef>
              <c:f>'Analisi-dead'!$G$1</c:f>
              <c:strCache>
                <c:ptCount val="1"/>
                <c:pt idx="0">
                  <c:v>10xstima'</c:v>
                </c:pt>
              </c:strCache>
            </c:strRef>
          </c:tx>
          <c:spPr>
            <a:ln w="28803" cap="rnd">
              <a:solidFill>
                <a:schemeClr val="accent3">
                  <a:lumMod val="40000"/>
                  <a:lumOff val="60000"/>
                </a:schemeClr>
              </a:solidFill>
              <a:prstDash val="solid"/>
              <a:round/>
            </a:ln>
          </c:spPr>
          <c:marker>
            <c:symbol val="x"/>
            <c:size val="7"/>
            <c:spPr>
              <a:ln>
                <a:solidFill>
                  <a:schemeClr val="accent3">
                    <a:lumMod val="40000"/>
                    <a:lumOff val="60000"/>
                  </a:schemeClr>
                </a:solidFill>
              </a:ln>
            </c:spPr>
          </c:marker>
          <c:xVal>
            <c:numRef>
              <c:f>'Analisi-dead'!$A$3:$A$67</c:f>
              <c:numCache>
                <c:formatCode>d/m;@</c:formatCode>
                <c:ptCount val="6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  <c:pt idx="56">
                  <c:v>43941</c:v>
                </c:pt>
                <c:pt idx="57">
                  <c:v>43942</c:v>
                </c:pt>
                <c:pt idx="58">
                  <c:v>43943</c:v>
                </c:pt>
                <c:pt idx="59">
                  <c:v>43944</c:v>
                </c:pt>
                <c:pt idx="60">
                  <c:v>43945</c:v>
                </c:pt>
                <c:pt idx="61">
                  <c:v>43946</c:v>
                </c:pt>
                <c:pt idx="62">
                  <c:v>43947</c:v>
                </c:pt>
                <c:pt idx="63">
                  <c:v>43948</c:v>
                </c:pt>
                <c:pt idx="64">
                  <c:v>43949</c:v>
                </c:pt>
              </c:numCache>
            </c:numRef>
          </c:xVal>
          <c:yVal>
            <c:numRef>
              <c:f>'Analisi-dead'!$G$3:$G$67</c:f>
              <c:numCache>
                <c:formatCode>0</c:formatCode>
                <c:ptCount val="65"/>
                <c:pt idx="1">
                  <c:v>1.0808159411027436</c:v>
                </c:pt>
                <c:pt idx="2">
                  <c:v>1.319738533635979</c:v>
                </c:pt>
                <c:pt idx="3">
                  <c:v>1.6113760407130606</c:v>
                </c:pt>
                <c:pt idx="4">
                  <c:v>1.9673098000936939</c:v>
                </c:pt>
                <c:pt idx="5">
                  <c:v>2.401641256621847</c:v>
                </c:pt>
                <c:pt idx="6">
                  <c:v>2.9315284093136751</c:v>
                </c:pt>
                <c:pt idx="7">
                  <c:v>3.577830567950917</c:v>
                </c:pt>
                <c:pt idx="8">
                  <c:v>4.3658803507696931</c:v>
                </c:pt>
                <c:pt idx="9">
                  <c:v>5.326403642000308</c:v>
                </c:pt>
                <c:pt idx="10">
                  <c:v>6.4966092918602136</c:v>
                </c:pt>
                <c:pt idx="11">
                  <c:v>7.9214700225069468</c:v>
                </c:pt>
                <c:pt idx="12">
                  <c:v>9.6552132903120658</c:v>
                </c:pt>
                <c:pt idx="13">
                  <c:v>11.763034237302712</c:v>
                </c:pt>
                <c:pt idx="14">
                  <c:v>14.323030141729358</c:v>
                </c:pt>
                <c:pt idx="15">
                  <c:v>17.428333823964479</c:v>
                </c:pt>
                <c:pt idx="16">
                  <c:v>21.189387971047555</c:v>
                </c:pt>
                <c:pt idx="17">
                  <c:v>25.736247588661829</c:v>
                </c:pt>
                <c:pt idx="18">
                  <c:v>31.220716544974501</c:v>
                </c:pt>
                <c:pt idx="19">
                  <c:v>37.818007970742613</c:v>
                </c:pt>
                <c:pt idx="20">
                  <c:v>45.727458434875139</c:v>
                </c:pt>
                <c:pt idx="21">
                  <c:v>55.171615795128304</c:v>
                </c:pt>
                <c:pt idx="22">
                  <c:v>66.392760723173865</c:v>
                </c:pt>
                <c:pt idx="23">
                  <c:v>79.645627310260281</c:v>
                </c:pt>
                <c:pt idx="24">
                  <c:v>95.184801463601616</c:v>
                </c:pt>
                <c:pt idx="25">
                  <c:v>113.24508395495847</c:v>
                </c:pt>
                <c:pt idx="26">
                  <c:v>134.01315790647473</c:v>
                </c:pt>
                <c:pt idx="27">
                  <c:v>157.58942278862008</c:v>
                </c:pt>
                <c:pt idx="28">
                  <c:v>183.94013486772451</c:v>
                </c:pt>
                <c:pt idx="29">
                  <c:v>212.84230900156089</c:v>
                </c:pt>
                <c:pt idx="30">
                  <c:v>243.82731364972983</c:v>
                </c:pt>
                <c:pt idx="31">
                  <c:v>276.13344822286052</c:v>
                </c:pt>
                <c:pt idx="32">
                  <c:v>308.6820469420843</c:v>
                </c:pt>
                <c:pt idx="33">
                  <c:v>340.09395856930922</c:v>
                </c:pt>
                <c:pt idx="34">
                  <c:v>368.76115655708929</c:v>
                </c:pt>
                <c:pt idx="35">
                  <c:v>392.97965591717855</c:v>
                </c:pt>
                <c:pt idx="36">
                  <c:v>411.13474244188524</c:v>
                </c:pt>
                <c:pt idx="37">
                  <c:v>421.91110654391025</c:v>
                </c:pt>
                <c:pt idx="38">
                  <c:v>424.48562424936483</c:v>
                </c:pt>
                <c:pt idx="39">
                  <c:v>418.65698113014844</c:v>
                </c:pt>
                <c:pt idx="40">
                  <c:v>404.87837368792157</c:v>
                </c:pt>
                <c:pt idx="41">
                  <c:v>384.1844386086882</c:v>
                </c:pt>
                <c:pt idx="42">
                  <c:v>358.03200538803935</c:v>
                </c:pt>
                <c:pt idx="43">
                  <c:v>328.09498004220131</c:v>
                </c:pt>
                <c:pt idx="44">
                  <c:v>296.05952991904473</c:v>
                </c:pt>
                <c:pt idx="45">
                  <c:v>263.45698800320179</c:v>
                </c:pt>
                <c:pt idx="46">
                  <c:v>231.55470270295837</c:v>
                </c:pt>
                <c:pt idx="47">
                  <c:v>201.30726248976885</c:v>
                </c:pt>
                <c:pt idx="48">
                  <c:v>173.35773621911699</c:v>
                </c:pt>
                <c:pt idx="49">
                  <c:v>148.07267791380923</c:v>
                </c:pt>
                <c:pt idx="50">
                  <c:v>125.5945619765248</c:v>
                </c:pt>
                <c:pt idx="51">
                  <c:v>105.8986505736425</c:v>
                </c:pt>
                <c:pt idx="52">
                  <c:v>88.845761535566226</c:v>
                </c:pt>
                <c:pt idx="53">
                  <c:v>74.226491617897636</c:v>
                </c:pt>
                <c:pt idx="54">
                  <c:v>61.795478970809654</c:v>
                </c:pt>
                <c:pt idx="55">
                  <c:v>51.296171721054407</c:v>
                </c:pt>
                <c:pt idx="56">
                  <c:v>42.477517135066591</c:v>
                </c:pt>
                <c:pt idx="57">
                  <c:v>35.104293947623546</c:v>
                </c:pt>
                <c:pt idx="58">
                  <c:v>28.962745532234067</c:v>
                </c:pt>
                <c:pt idx="59">
                  <c:v>23.862928837647814</c:v>
                </c:pt>
                <c:pt idx="60">
                  <c:v>19.638896767146434</c:v>
                </c:pt>
                <c:pt idx="61">
                  <c:v>16.147547372994495</c:v>
                </c:pt>
                <c:pt idx="62">
                  <c:v>13.266732004727828</c:v>
                </c:pt>
                <c:pt idx="63">
                  <c:v>10.893024548089443</c:v>
                </c:pt>
                <c:pt idx="64">
                  <c:v>8.9394120129384191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3DD-4383-83D4-959427311A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8850608"/>
        <c:axId val="448849296"/>
      </c:scatterChart>
      <c:valAx>
        <c:axId val="44884929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50608"/>
        <c:crossesAt val="0"/>
        <c:crossBetween val="midCat"/>
      </c:valAx>
      <c:valAx>
        <c:axId val="448850608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884929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'Analisi-dead'!$I$1</c:f>
              <c:strCache>
                <c:ptCount val="1"/>
                <c:pt idx="0">
                  <c:v>err stima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'Analisi-dead'!$B$3:$B$54</c:f>
              <c:numCache>
                <c:formatCode>0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xVal>
          <c:yVal>
            <c:numRef>
              <c:f>'Analisi-dead'!$I$3:$I$67</c:f>
              <c:numCache>
                <c:formatCode>0</c:formatCode>
                <c:ptCount val="65"/>
                <c:pt idx="0">
                  <c:v>-0.4885102056137563</c:v>
                </c:pt>
                <c:pt idx="1">
                  <c:v>-0.59659179972403065</c:v>
                </c:pt>
                <c:pt idx="2">
                  <c:v>-0.72856565308762855</c:v>
                </c:pt>
                <c:pt idx="3">
                  <c:v>-0.88970325715893461</c:v>
                </c:pt>
                <c:pt idx="4">
                  <c:v>-1.086434237168304</c:v>
                </c:pt>
                <c:pt idx="5">
                  <c:v>-1.3265983628304887</c:v>
                </c:pt>
                <c:pt idx="6">
                  <c:v>-1.6197512037618562</c:v>
                </c:pt>
                <c:pt idx="7">
                  <c:v>-1.9775342605569479</c:v>
                </c:pt>
                <c:pt idx="8">
                  <c:v>-1.4141222956339172</c:v>
                </c:pt>
                <c:pt idx="9">
                  <c:v>-1.946762659833948</c:v>
                </c:pt>
                <c:pt idx="10">
                  <c:v>-0.59642358901996939</c:v>
                </c:pt>
                <c:pt idx="11">
                  <c:v>-1.3885705912706641</c:v>
                </c:pt>
                <c:pt idx="12">
                  <c:v>-1.3540919203018706</c:v>
                </c:pt>
                <c:pt idx="13">
                  <c:v>-0.53039534403214184</c:v>
                </c:pt>
                <c:pt idx="14">
                  <c:v>-0.96269835820507765</c:v>
                </c:pt>
                <c:pt idx="15">
                  <c:v>-1.7055317406015256</c:v>
                </c:pt>
                <c:pt idx="16">
                  <c:v>-3.8244705377062811</c:v>
                </c:pt>
                <c:pt idx="17">
                  <c:v>-3.398095296572464</c:v>
                </c:pt>
                <c:pt idx="18">
                  <c:v>-0.52016695106991406</c:v>
                </c:pt>
                <c:pt idx="19">
                  <c:v>5.6980322518558246</c:v>
                </c:pt>
                <c:pt idx="20">
                  <c:v>7.1252864083683107</c:v>
                </c:pt>
                <c:pt idx="21">
                  <c:v>18.60812482885548</c:v>
                </c:pt>
                <c:pt idx="22">
                  <c:v>21.968848756538094</c:v>
                </c:pt>
                <c:pt idx="23">
                  <c:v>27.004286025512066</c:v>
                </c:pt>
                <c:pt idx="24">
                  <c:v>35.485805879151904</c:v>
                </c:pt>
                <c:pt idx="25">
                  <c:v>52.161297483656057</c:v>
                </c:pt>
                <c:pt idx="26">
                  <c:v>71.759981693008584</c:v>
                </c:pt>
                <c:pt idx="27">
                  <c:v>75.001039414146575</c:v>
                </c:pt>
                <c:pt idx="28">
                  <c:v>97.607025927374124</c:v>
                </c:pt>
                <c:pt idx="29">
                  <c:v>95.322795027218035</c:v>
                </c:pt>
                <c:pt idx="30">
                  <c:v>93.940063662245052</c:v>
                </c:pt>
                <c:pt idx="31">
                  <c:v>92.326718839959</c:v>
                </c:pt>
                <c:pt idx="32">
                  <c:v>112.45851414575057</c:v>
                </c:pt>
                <c:pt idx="33">
                  <c:v>105.44911828881965</c:v>
                </c:pt>
                <c:pt idx="34">
                  <c:v>87.573002633110718</c:v>
                </c:pt>
                <c:pt idx="35">
                  <c:v>68.275037041392864</c:v>
                </c:pt>
                <c:pt idx="36">
                  <c:v>58.16156279720434</c:v>
                </c:pt>
                <c:pt idx="37">
                  <c:v>47.970452142813315</c:v>
                </c:pt>
                <c:pt idx="38">
                  <c:v>33.521889717876832</c:v>
                </c:pt>
                <c:pt idx="39">
                  <c:v>22.656191604861988</c:v>
                </c:pt>
                <c:pt idx="40">
                  <c:v>5.1683542360698311</c:v>
                </c:pt>
                <c:pt idx="41">
                  <c:v>-19.250089624798989</c:v>
                </c:pt>
                <c:pt idx="42">
                  <c:v>-16.053290163602924</c:v>
                </c:pt>
                <c:pt idx="43">
                  <c:v>-23.862788167823055</c:v>
                </c:pt>
                <c:pt idx="44">
                  <c:v>-19.468741159727529</c:v>
                </c:pt>
                <c:pt idx="45">
                  <c:v>-17.814439960047707</c:v>
                </c:pt>
                <c:pt idx="46">
                  <c:v>-13.969910230343544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8A9-46C9-9510-9414E77E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6571144"/>
        <c:axId val="686576720"/>
      </c:scatterChart>
      <c:valAx>
        <c:axId val="68657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6720"/>
        <c:crosses val="autoZero"/>
        <c:crossBetween val="midCat"/>
      </c:valAx>
      <c:valAx>
        <c:axId val="686576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68657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Variazioni morti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'Analisi-dead'!$H$1</c:f>
              <c:strCache>
                <c:ptCount val="1"/>
                <c:pt idx="0">
                  <c:v>stima'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'Analisi-dead'!$A$3:$A$58</c:f>
              <c:numCache>
                <c:formatCode>d/m;@</c:formatCode>
                <c:ptCount val="56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  <c:pt idx="47">
                  <c:v>43932</c:v>
                </c:pt>
                <c:pt idx="48">
                  <c:v>43933</c:v>
                </c:pt>
                <c:pt idx="49">
                  <c:v>43934</c:v>
                </c:pt>
                <c:pt idx="50">
                  <c:v>43935</c:v>
                </c:pt>
                <c:pt idx="51">
                  <c:v>43936</c:v>
                </c:pt>
                <c:pt idx="52">
                  <c:v>43937</c:v>
                </c:pt>
                <c:pt idx="53">
                  <c:v>43938</c:v>
                </c:pt>
                <c:pt idx="54">
                  <c:v>43939</c:v>
                </c:pt>
                <c:pt idx="55">
                  <c:v>43940</c:v>
                </c:pt>
              </c:numCache>
            </c:numRef>
          </c:xVal>
          <c:yVal>
            <c:numRef>
              <c:f>'Analisi-dead'!$H$3:$H$58</c:f>
              <c:numCache>
                <c:formatCode>0</c:formatCode>
                <c:ptCount val="56"/>
                <c:pt idx="1">
                  <c:v>0.10808159411027435</c:v>
                </c:pt>
                <c:pt idx="2">
                  <c:v>0.1319738533635979</c:v>
                </c:pt>
                <c:pt idx="3">
                  <c:v>0.16113760407130606</c:v>
                </c:pt>
                <c:pt idx="4">
                  <c:v>0.19673098000936939</c:v>
                </c:pt>
                <c:pt idx="5">
                  <c:v>0.2401641256621847</c:v>
                </c:pt>
                <c:pt idx="6">
                  <c:v>0.29315284093136751</c:v>
                </c:pt>
                <c:pt idx="7">
                  <c:v>0.3577830567950917</c:v>
                </c:pt>
                <c:pt idx="8">
                  <c:v>0.43658803507696931</c:v>
                </c:pt>
                <c:pt idx="9">
                  <c:v>0.5326403642000308</c:v>
                </c:pt>
                <c:pt idx="10">
                  <c:v>0.64966092918602136</c:v>
                </c:pt>
                <c:pt idx="11">
                  <c:v>0.79214700225069468</c:v>
                </c:pt>
                <c:pt idx="12">
                  <c:v>0.96552132903120658</c:v>
                </c:pt>
                <c:pt idx="13">
                  <c:v>1.1763034237302712</c:v>
                </c:pt>
                <c:pt idx="14">
                  <c:v>1.4323030141729358</c:v>
                </c:pt>
                <c:pt idx="15">
                  <c:v>1.7428333823964479</c:v>
                </c:pt>
                <c:pt idx="16">
                  <c:v>2.1189387971047555</c:v>
                </c:pt>
                <c:pt idx="17">
                  <c:v>2.5736247588661829</c:v>
                </c:pt>
                <c:pt idx="18">
                  <c:v>3.1220716544974501</c:v>
                </c:pt>
                <c:pt idx="19">
                  <c:v>3.7818007970742613</c:v>
                </c:pt>
                <c:pt idx="20">
                  <c:v>4.5727458434875139</c:v>
                </c:pt>
                <c:pt idx="21">
                  <c:v>5.5171615795128304</c:v>
                </c:pt>
                <c:pt idx="22">
                  <c:v>6.6392760723173865</c:v>
                </c:pt>
                <c:pt idx="23">
                  <c:v>7.9645627310260281</c:v>
                </c:pt>
                <c:pt idx="24">
                  <c:v>9.5184801463601616</c:v>
                </c:pt>
                <c:pt idx="25">
                  <c:v>11.324508395495847</c:v>
                </c:pt>
                <c:pt idx="26">
                  <c:v>13.401315790647473</c:v>
                </c:pt>
                <c:pt idx="27">
                  <c:v>15.758942278862008</c:v>
                </c:pt>
                <c:pt idx="28">
                  <c:v>18.394013486772451</c:v>
                </c:pt>
                <c:pt idx="29">
                  <c:v>21.284230900156089</c:v>
                </c:pt>
                <c:pt idx="30">
                  <c:v>24.382731364972983</c:v>
                </c:pt>
                <c:pt idx="31">
                  <c:v>27.613344822286052</c:v>
                </c:pt>
                <c:pt idx="32">
                  <c:v>30.86820469420843</c:v>
                </c:pt>
                <c:pt idx="33">
                  <c:v>34.009395856930922</c:v>
                </c:pt>
                <c:pt idx="34">
                  <c:v>36.876115655708929</c:v>
                </c:pt>
                <c:pt idx="35">
                  <c:v>39.297965591717855</c:v>
                </c:pt>
                <c:pt idx="36">
                  <c:v>41.113474244188524</c:v>
                </c:pt>
                <c:pt idx="37">
                  <c:v>42.191110654391025</c:v>
                </c:pt>
                <c:pt idx="38">
                  <c:v>42.448562424936483</c:v>
                </c:pt>
                <c:pt idx="39">
                  <c:v>41.865698113014844</c:v>
                </c:pt>
                <c:pt idx="40">
                  <c:v>40.487837368792157</c:v>
                </c:pt>
                <c:pt idx="41">
                  <c:v>38.41844386086882</c:v>
                </c:pt>
                <c:pt idx="42">
                  <c:v>35.803200538803935</c:v>
                </c:pt>
                <c:pt idx="43">
                  <c:v>32.809498004220131</c:v>
                </c:pt>
                <c:pt idx="44">
                  <c:v>29.605952991904473</c:v>
                </c:pt>
                <c:pt idx="45">
                  <c:v>26.345698800320179</c:v>
                </c:pt>
                <c:pt idx="46">
                  <c:v>23.155470270295837</c:v>
                </c:pt>
                <c:pt idx="47">
                  <c:v>20.130726248976885</c:v>
                </c:pt>
                <c:pt idx="48">
                  <c:v>17.335773621911699</c:v>
                </c:pt>
                <c:pt idx="49">
                  <c:v>14.807267791380923</c:v>
                </c:pt>
                <c:pt idx="50">
                  <c:v>12.55945619765248</c:v>
                </c:pt>
                <c:pt idx="51">
                  <c:v>10.58986505736425</c:v>
                </c:pt>
                <c:pt idx="52">
                  <c:v>8.8845761535566226</c:v>
                </c:pt>
                <c:pt idx="53">
                  <c:v>7.4226491617897636</c:v>
                </c:pt>
                <c:pt idx="54">
                  <c:v>6.1795478970809654</c:v>
                </c:pt>
                <c:pt idx="55">
                  <c:v>5.1296171721054407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D6-4BF1-93C7-0C19EB0A0CC4}"/>
            </c:ext>
          </c:extLst>
        </c:ser>
        <c:ser>
          <c:idx val="1"/>
          <c:order val="1"/>
          <c:tx>
            <c:strRef>
              <c:f>'Analisi-dead'!$D$1</c:f>
              <c:strCache>
                <c:ptCount val="1"/>
                <c:pt idx="0">
                  <c:v>deceduti'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'Analisi-dead'!$A$3:$A$47</c:f>
              <c:numCache>
                <c:formatCode>d/m;@</c:formatCode>
                <c:ptCount val="45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</c:numCache>
            </c:numRef>
          </c:xVal>
          <c:yVal>
            <c:numRef>
              <c:f>'Analisi-dead'!$D$3:$D$47</c:f>
              <c:numCache>
                <c:formatCode>General</c:formatCode>
                <c:ptCount val="45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D6-4BF1-93C7-0C19EB0A0C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1230648"/>
        <c:axId val="471227040"/>
      </c:scatterChart>
      <c:valAx>
        <c:axId val="471230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27040"/>
        <c:crosses val="autoZero"/>
        <c:crossBetween val="midCat"/>
      </c:valAx>
      <c:valAx>
        <c:axId val="47122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471230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title>
      <c:tx>
        <c:rich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400" b="0" i="0" u="none" strike="noStrike" kern="1200" spc="0" baseline="0">
                <a:solidFill>
                  <a:srgbClr val="595959"/>
                </a:solidFill>
                <a:latin typeface="Calibri"/>
              </a:defRPr>
            </a:pPr>
            <a:r>
              <a:rPr lang="it-IT" sz="1400" b="0" i="0" u="none" strike="noStrike" kern="1200" cap="none" spc="0" baseline="0">
                <a:solidFill>
                  <a:srgbClr val="595959"/>
                </a:solidFill>
                <a:uFillTx/>
                <a:latin typeface="Calibri"/>
              </a:rPr>
              <a:t>totale_casi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Casi_totali!$B$1</c:f>
              <c:strCache>
                <c:ptCount val="1"/>
                <c:pt idx="0">
                  <c:v>totale_casi</c:v>
                </c:pt>
              </c:strCache>
            </c:strRef>
          </c:tx>
          <c:spPr>
            <a:ln w="19046" cap="rnd">
              <a:solidFill>
                <a:srgbClr val="ED7D31"/>
              </a:solidFill>
              <a:prstDash val="solid"/>
              <a:round/>
            </a:ln>
          </c:spPr>
          <c:marker>
            <c:symbol val="circle"/>
            <c:size val="5"/>
          </c:marker>
          <c:xVal>
            <c:numRef>
              <c:f>Casi_totali!$A$3:$A$52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Casi_totali!$B$3:$B$52</c:f>
              <c:numCache>
                <c:formatCode>General</c:formatCode>
                <c:ptCount val="50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19</c:v>
                </c:pt>
                <c:pt idx="4">
                  <c:v>19</c:v>
                </c:pt>
                <c:pt idx="5">
                  <c:v>42</c:v>
                </c:pt>
                <c:pt idx="6">
                  <c:v>25</c:v>
                </c:pt>
                <c:pt idx="7">
                  <c:v>22</c:v>
                </c:pt>
                <c:pt idx="8">
                  <c:v>24</c:v>
                </c:pt>
                <c:pt idx="9">
                  <c:v>26</c:v>
                </c:pt>
                <c:pt idx="10">
                  <c:v>28</c:v>
                </c:pt>
                <c:pt idx="11">
                  <c:v>32</c:v>
                </c:pt>
                <c:pt idx="12">
                  <c:v>51</c:v>
                </c:pt>
                <c:pt idx="13">
                  <c:v>78</c:v>
                </c:pt>
                <c:pt idx="14">
                  <c:v>109</c:v>
                </c:pt>
                <c:pt idx="15">
                  <c:v>141</c:v>
                </c:pt>
                <c:pt idx="16">
                  <c:v>194</c:v>
                </c:pt>
                <c:pt idx="17">
                  <c:v>274</c:v>
                </c:pt>
                <c:pt idx="18">
                  <c:v>345</c:v>
                </c:pt>
                <c:pt idx="19">
                  <c:v>463</c:v>
                </c:pt>
                <c:pt idx="20">
                  <c:v>559</c:v>
                </c:pt>
                <c:pt idx="21">
                  <c:v>667</c:v>
                </c:pt>
                <c:pt idx="22">
                  <c:v>778</c:v>
                </c:pt>
                <c:pt idx="23">
                  <c:v>887</c:v>
                </c:pt>
                <c:pt idx="24">
                  <c:v>1059</c:v>
                </c:pt>
                <c:pt idx="25">
                  <c:v>1221</c:v>
                </c:pt>
                <c:pt idx="26">
                  <c:v>1436</c:v>
                </c:pt>
                <c:pt idx="27">
                  <c:v>1665</c:v>
                </c:pt>
                <c:pt idx="28">
                  <c:v>1924</c:v>
                </c:pt>
                <c:pt idx="29">
                  <c:v>2116</c:v>
                </c:pt>
                <c:pt idx="30">
                  <c:v>2305</c:v>
                </c:pt>
                <c:pt idx="31">
                  <c:v>2567</c:v>
                </c:pt>
                <c:pt idx="32">
                  <c:v>2696</c:v>
                </c:pt>
                <c:pt idx="33">
                  <c:v>2822</c:v>
                </c:pt>
                <c:pt idx="34">
                  <c:v>3076</c:v>
                </c:pt>
                <c:pt idx="35">
                  <c:v>3217</c:v>
                </c:pt>
                <c:pt idx="36">
                  <c:v>3416</c:v>
                </c:pt>
                <c:pt idx="37">
                  <c:v>3660</c:v>
                </c:pt>
                <c:pt idx="38">
                  <c:v>3782</c:v>
                </c:pt>
                <c:pt idx="39">
                  <c:v>3965</c:v>
                </c:pt>
                <c:pt idx="40">
                  <c:v>4203</c:v>
                </c:pt>
                <c:pt idx="41">
                  <c:v>4449</c:v>
                </c:pt>
                <c:pt idx="42">
                  <c:v>4549</c:v>
                </c:pt>
                <c:pt idx="43">
                  <c:v>4757</c:v>
                </c:pt>
                <c:pt idx="44">
                  <c:v>4906</c:v>
                </c:pt>
                <c:pt idx="45">
                  <c:v>5020</c:v>
                </c:pt>
                <c:pt idx="46">
                  <c:v>5191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2A-4160-AA11-CA6D41F42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9376"/>
        <c:axId val="449319048"/>
      </c:scatterChart>
      <c:valAx>
        <c:axId val="449319048"/>
        <c:scaling>
          <c:logBase val="10"/>
          <c:orientation val="minMax"/>
        </c:scaling>
        <c:delete val="0"/>
        <c:axPos val="l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376"/>
        <c:crosses val="autoZero"/>
        <c:crossBetween val="midCat"/>
      </c:valAx>
      <c:valAx>
        <c:axId val="449319376"/>
        <c:scaling>
          <c:orientation val="minMax"/>
        </c:scaling>
        <c:delete val="0"/>
        <c:axPos val="b"/>
        <c:majorGridlines>
          <c:spPr>
            <a:ln w="9528" cap="flat">
              <a:solidFill>
                <a:srgbClr val="D9D9D9"/>
              </a:solidFill>
              <a:prstDash val="solid"/>
              <a:round/>
            </a:ln>
          </c:spPr>
        </c:majorGridlines>
        <c:numFmt formatCode="d/m;@" sourceLinked="1"/>
        <c:majorTickMark val="none"/>
        <c:minorTickMark val="none"/>
        <c:tickLblPos val="nextTo"/>
        <c:spPr>
          <a:noFill/>
          <a:ln w="9528" cap="flat">
            <a:solidFill>
              <a:srgbClr val="BFBFBF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900" b="0" i="0" u="none" strike="noStrike" kern="1200" baseline="0">
                <a:solidFill>
                  <a:srgbClr val="595959"/>
                </a:solidFill>
                <a:latin typeface="Calibri"/>
              </a:defRPr>
            </a:pPr>
            <a:endParaRPr lang="it-IT"/>
          </a:p>
        </c:txPr>
        <c:crossAx val="449319048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900" b="0" i="0" u="none" strike="noStrike" kern="1200" baseline="0">
              <a:solidFill>
                <a:srgbClr val="595959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9528" cap="flat">
      <a:solidFill>
        <a:srgbClr val="D9D9D9"/>
      </a:solidFill>
      <a:prstDash val="solid"/>
      <a:round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Terapia_inten!$B$1</c:f>
              <c:strCache>
                <c:ptCount val="1"/>
                <c:pt idx="0">
                  <c:v>terapia_intensiva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Terapia_inten!$A$3:$A$52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Terapia_inten!$B$3:$B$52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3</c:v>
                </c:pt>
                <c:pt idx="11">
                  <c:v>5</c:v>
                </c:pt>
                <c:pt idx="12">
                  <c:v>6</c:v>
                </c:pt>
                <c:pt idx="13">
                  <c:v>11</c:v>
                </c:pt>
                <c:pt idx="14">
                  <c:v>17</c:v>
                </c:pt>
                <c:pt idx="15">
                  <c:v>29</c:v>
                </c:pt>
                <c:pt idx="16">
                  <c:v>34</c:v>
                </c:pt>
                <c:pt idx="17">
                  <c:v>36</c:v>
                </c:pt>
                <c:pt idx="18">
                  <c:v>44</c:v>
                </c:pt>
                <c:pt idx="19">
                  <c:v>62</c:v>
                </c:pt>
                <c:pt idx="20">
                  <c:v>66</c:v>
                </c:pt>
                <c:pt idx="21">
                  <c:v>73</c:v>
                </c:pt>
                <c:pt idx="22">
                  <c:v>85</c:v>
                </c:pt>
                <c:pt idx="23">
                  <c:v>100</c:v>
                </c:pt>
                <c:pt idx="24">
                  <c:v>112</c:v>
                </c:pt>
                <c:pt idx="25">
                  <c:v>121</c:v>
                </c:pt>
                <c:pt idx="26">
                  <c:v>129</c:v>
                </c:pt>
                <c:pt idx="27">
                  <c:v>132</c:v>
                </c:pt>
                <c:pt idx="28">
                  <c:v>133</c:v>
                </c:pt>
                <c:pt idx="29">
                  <c:v>147</c:v>
                </c:pt>
                <c:pt idx="30">
                  <c:v>147</c:v>
                </c:pt>
                <c:pt idx="31">
                  <c:v>154</c:v>
                </c:pt>
                <c:pt idx="32">
                  <c:v>157</c:v>
                </c:pt>
                <c:pt idx="33">
                  <c:v>167</c:v>
                </c:pt>
                <c:pt idx="34">
                  <c:v>166</c:v>
                </c:pt>
                <c:pt idx="35">
                  <c:v>175</c:v>
                </c:pt>
                <c:pt idx="36">
                  <c:v>179</c:v>
                </c:pt>
                <c:pt idx="37">
                  <c:v>179</c:v>
                </c:pt>
                <c:pt idx="38">
                  <c:v>172</c:v>
                </c:pt>
                <c:pt idx="39">
                  <c:v>173</c:v>
                </c:pt>
                <c:pt idx="40">
                  <c:v>169</c:v>
                </c:pt>
                <c:pt idx="41">
                  <c:v>165</c:v>
                </c:pt>
                <c:pt idx="42">
                  <c:v>162</c:v>
                </c:pt>
                <c:pt idx="43">
                  <c:v>156</c:v>
                </c:pt>
                <c:pt idx="44">
                  <c:v>153</c:v>
                </c:pt>
                <c:pt idx="45">
                  <c:v>154</c:v>
                </c:pt>
                <c:pt idx="46">
                  <c:v>151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88-49F7-98F6-26A391EF4ED9}"/>
            </c:ext>
          </c:extLst>
        </c:ser>
        <c:ser>
          <c:idx val="1"/>
          <c:order val="1"/>
          <c:tx>
            <c:strRef>
              <c:f>Terapia_inten!$C$1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Terapia_inten!$A$2:$A$54</c:f>
              <c:numCache>
                <c:formatCode>d/m;@</c:formatCode>
                <c:ptCount val="53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</c:numCache>
            </c:numRef>
          </c:xVal>
          <c:yVal>
            <c:numRef>
              <c:f>Terapia_inten!$C$2:$C$54</c:f>
              <c:numCache>
                <c:formatCode>General</c:formatCode>
                <c:ptCount val="53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0</c:v>
                </c:pt>
                <c:pt idx="12">
                  <c:v>2</c:v>
                </c:pt>
                <c:pt idx="13">
                  <c:v>1</c:v>
                </c:pt>
                <c:pt idx="14">
                  <c:v>5</c:v>
                </c:pt>
                <c:pt idx="15">
                  <c:v>6</c:v>
                </c:pt>
                <c:pt idx="16">
                  <c:v>12</c:v>
                </c:pt>
                <c:pt idx="17">
                  <c:v>5</c:v>
                </c:pt>
                <c:pt idx="18">
                  <c:v>2</c:v>
                </c:pt>
                <c:pt idx="19">
                  <c:v>8</c:v>
                </c:pt>
                <c:pt idx="20">
                  <c:v>18</c:v>
                </c:pt>
                <c:pt idx="21">
                  <c:v>4</c:v>
                </c:pt>
                <c:pt idx="22">
                  <c:v>7</c:v>
                </c:pt>
                <c:pt idx="23">
                  <c:v>12</c:v>
                </c:pt>
                <c:pt idx="24">
                  <c:v>15</c:v>
                </c:pt>
                <c:pt idx="25">
                  <c:v>12</c:v>
                </c:pt>
                <c:pt idx="26">
                  <c:v>9</c:v>
                </c:pt>
                <c:pt idx="27">
                  <c:v>8</c:v>
                </c:pt>
                <c:pt idx="28">
                  <c:v>3</c:v>
                </c:pt>
                <c:pt idx="29">
                  <c:v>1</c:v>
                </c:pt>
                <c:pt idx="30">
                  <c:v>14</c:v>
                </c:pt>
                <c:pt idx="31">
                  <c:v>0</c:v>
                </c:pt>
                <c:pt idx="32">
                  <c:v>7</c:v>
                </c:pt>
                <c:pt idx="33">
                  <c:v>3</c:v>
                </c:pt>
                <c:pt idx="34">
                  <c:v>10</c:v>
                </c:pt>
                <c:pt idx="35">
                  <c:v>-1</c:v>
                </c:pt>
                <c:pt idx="36">
                  <c:v>9</c:v>
                </c:pt>
                <c:pt idx="37">
                  <c:v>4</c:v>
                </c:pt>
                <c:pt idx="38">
                  <c:v>0</c:v>
                </c:pt>
                <c:pt idx="39">
                  <c:v>-7</c:v>
                </c:pt>
                <c:pt idx="40">
                  <c:v>1</c:v>
                </c:pt>
                <c:pt idx="41">
                  <c:v>-4</c:v>
                </c:pt>
                <c:pt idx="42">
                  <c:v>-4</c:v>
                </c:pt>
                <c:pt idx="43">
                  <c:v>-3</c:v>
                </c:pt>
                <c:pt idx="44">
                  <c:v>-6</c:v>
                </c:pt>
                <c:pt idx="45">
                  <c:v>-3</c:v>
                </c:pt>
                <c:pt idx="46">
                  <c:v>1</c:v>
                </c:pt>
                <c:pt idx="47">
                  <c:v>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88-49F7-98F6-26A391EF4ED9}"/>
            </c:ext>
          </c:extLst>
        </c:ser>
        <c:ser>
          <c:idx val="2"/>
          <c:order val="2"/>
          <c:tx>
            <c:strRef>
              <c:f>Terapia_inten!$D$1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Terapia_inten!$A$2:$A$53</c:f>
              <c:numCache>
                <c:formatCode>d/m;@</c:formatCode>
                <c:ptCount val="52"/>
                <c:pt idx="1">
                  <c:v>43885.75</c:v>
                </c:pt>
                <c:pt idx="2">
                  <c:v>43886</c:v>
                </c:pt>
                <c:pt idx="3">
                  <c:v>43887</c:v>
                </c:pt>
                <c:pt idx="4">
                  <c:v>43888</c:v>
                </c:pt>
                <c:pt idx="5">
                  <c:v>43889</c:v>
                </c:pt>
                <c:pt idx="6">
                  <c:v>43890</c:v>
                </c:pt>
                <c:pt idx="7">
                  <c:v>43891</c:v>
                </c:pt>
                <c:pt idx="8">
                  <c:v>43892</c:v>
                </c:pt>
                <c:pt idx="9">
                  <c:v>43893</c:v>
                </c:pt>
                <c:pt idx="10">
                  <c:v>43894</c:v>
                </c:pt>
                <c:pt idx="11">
                  <c:v>43895</c:v>
                </c:pt>
                <c:pt idx="12">
                  <c:v>43896</c:v>
                </c:pt>
                <c:pt idx="13">
                  <c:v>43897</c:v>
                </c:pt>
                <c:pt idx="14">
                  <c:v>43898</c:v>
                </c:pt>
                <c:pt idx="15">
                  <c:v>43899</c:v>
                </c:pt>
                <c:pt idx="16">
                  <c:v>43900</c:v>
                </c:pt>
                <c:pt idx="17">
                  <c:v>43901</c:v>
                </c:pt>
                <c:pt idx="18">
                  <c:v>43902</c:v>
                </c:pt>
                <c:pt idx="19">
                  <c:v>43903</c:v>
                </c:pt>
                <c:pt idx="20">
                  <c:v>43904</c:v>
                </c:pt>
                <c:pt idx="21">
                  <c:v>43905</c:v>
                </c:pt>
                <c:pt idx="22">
                  <c:v>43906</c:v>
                </c:pt>
                <c:pt idx="23">
                  <c:v>43907</c:v>
                </c:pt>
                <c:pt idx="24">
                  <c:v>43908</c:v>
                </c:pt>
                <c:pt idx="25">
                  <c:v>43909</c:v>
                </c:pt>
                <c:pt idx="26">
                  <c:v>43910</c:v>
                </c:pt>
                <c:pt idx="27">
                  <c:v>43911</c:v>
                </c:pt>
                <c:pt idx="28">
                  <c:v>43912</c:v>
                </c:pt>
                <c:pt idx="29">
                  <c:v>43913</c:v>
                </c:pt>
                <c:pt idx="30">
                  <c:v>43914</c:v>
                </c:pt>
                <c:pt idx="31">
                  <c:v>43915</c:v>
                </c:pt>
                <c:pt idx="32">
                  <c:v>43916</c:v>
                </c:pt>
                <c:pt idx="33">
                  <c:v>43917</c:v>
                </c:pt>
                <c:pt idx="34">
                  <c:v>43918</c:v>
                </c:pt>
                <c:pt idx="35">
                  <c:v>43919</c:v>
                </c:pt>
                <c:pt idx="36">
                  <c:v>43920</c:v>
                </c:pt>
                <c:pt idx="37">
                  <c:v>43921</c:v>
                </c:pt>
                <c:pt idx="38">
                  <c:v>43922</c:v>
                </c:pt>
                <c:pt idx="39">
                  <c:v>43923</c:v>
                </c:pt>
                <c:pt idx="40">
                  <c:v>43924</c:v>
                </c:pt>
                <c:pt idx="41">
                  <c:v>43925</c:v>
                </c:pt>
                <c:pt idx="42">
                  <c:v>43926</c:v>
                </c:pt>
                <c:pt idx="43">
                  <c:v>43927</c:v>
                </c:pt>
                <c:pt idx="44">
                  <c:v>43928</c:v>
                </c:pt>
                <c:pt idx="45">
                  <c:v>43929</c:v>
                </c:pt>
                <c:pt idx="46">
                  <c:v>43930</c:v>
                </c:pt>
                <c:pt idx="47">
                  <c:v>43931</c:v>
                </c:pt>
              </c:numCache>
            </c:numRef>
          </c:xVal>
          <c:yVal>
            <c:numRef>
              <c:f>Terapia_inten!$D$2:$D$53</c:f>
              <c:numCache>
                <c:formatCode>General</c:formatCode>
                <c:ptCount val="52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-1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-1</c:v>
                </c:pt>
                <c:pt idx="12">
                  <c:v>2</c:v>
                </c:pt>
                <c:pt idx="13">
                  <c:v>-1</c:v>
                </c:pt>
                <c:pt idx="14">
                  <c:v>4</c:v>
                </c:pt>
                <c:pt idx="15">
                  <c:v>1</c:v>
                </c:pt>
                <c:pt idx="16">
                  <c:v>6</c:v>
                </c:pt>
                <c:pt idx="17">
                  <c:v>-7</c:v>
                </c:pt>
                <c:pt idx="18">
                  <c:v>-3</c:v>
                </c:pt>
                <c:pt idx="19">
                  <c:v>6</c:v>
                </c:pt>
                <c:pt idx="20">
                  <c:v>10</c:v>
                </c:pt>
                <c:pt idx="21">
                  <c:v>-14</c:v>
                </c:pt>
                <c:pt idx="22">
                  <c:v>3</c:v>
                </c:pt>
                <c:pt idx="23">
                  <c:v>5</c:v>
                </c:pt>
                <c:pt idx="24">
                  <c:v>3</c:v>
                </c:pt>
                <c:pt idx="25">
                  <c:v>-3</c:v>
                </c:pt>
                <c:pt idx="26">
                  <c:v>-3</c:v>
                </c:pt>
                <c:pt idx="27">
                  <c:v>-1</c:v>
                </c:pt>
                <c:pt idx="28">
                  <c:v>-5</c:v>
                </c:pt>
                <c:pt idx="29">
                  <c:v>-2</c:v>
                </c:pt>
                <c:pt idx="30">
                  <c:v>13</c:v>
                </c:pt>
                <c:pt idx="31">
                  <c:v>-14</c:v>
                </c:pt>
                <c:pt idx="32">
                  <c:v>7</c:v>
                </c:pt>
                <c:pt idx="33">
                  <c:v>-4</c:v>
                </c:pt>
                <c:pt idx="34">
                  <c:v>7</c:v>
                </c:pt>
                <c:pt idx="35">
                  <c:v>-11</c:v>
                </c:pt>
                <c:pt idx="36">
                  <c:v>10</c:v>
                </c:pt>
                <c:pt idx="37">
                  <c:v>-5</c:v>
                </c:pt>
                <c:pt idx="38">
                  <c:v>-4</c:v>
                </c:pt>
                <c:pt idx="39">
                  <c:v>-7</c:v>
                </c:pt>
                <c:pt idx="40">
                  <c:v>8</c:v>
                </c:pt>
                <c:pt idx="41">
                  <c:v>-5</c:v>
                </c:pt>
                <c:pt idx="42">
                  <c:v>0</c:v>
                </c:pt>
                <c:pt idx="43">
                  <c:v>1</c:v>
                </c:pt>
                <c:pt idx="44">
                  <c:v>-3</c:v>
                </c:pt>
                <c:pt idx="45">
                  <c:v>3</c:v>
                </c:pt>
                <c:pt idx="46">
                  <c:v>4</c:v>
                </c:pt>
                <c:pt idx="47">
                  <c:v>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388-49F7-98F6-26A391EF4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20032"/>
        <c:axId val="449319704"/>
      </c:scatterChart>
      <c:valAx>
        <c:axId val="44931970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20032"/>
        <c:crossesAt val="0"/>
        <c:crossBetween val="midCat"/>
      </c:valAx>
      <c:valAx>
        <c:axId val="44932003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lang="it-IT"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970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lang="it-IT"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Guariti!$B$1</c:f>
              <c:strCache>
                <c:ptCount val="1"/>
                <c:pt idx="0">
                  <c:v>dimessi_guariti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Guariti!$B$3:$B$54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20</c:v>
                </c:pt>
                <c:pt idx="18">
                  <c:v>24</c:v>
                </c:pt>
                <c:pt idx="19">
                  <c:v>52</c:v>
                </c:pt>
                <c:pt idx="20">
                  <c:v>33</c:v>
                </c:pt>
                <c:pt idx="21">
                  <c:v>42</c:v>
                </c:pt>
                <c:pt idx="22">
                  <c:v>57</c:v>
                </c:pt>
                <c:pt idx="23">
                  <c:v>70</c:v>
                </c:pt>
                <c:pt idx="24">
                  <c:v>85</c:v>
                </c:pt>
                <c:pt idx="25">
                  <c:v>101</c:v>
                </c:pt>
                <c:pt idx="26">
                  <c:v>125</c:v>
                </c:pt>
                <c:pt idx="27">
                  <c:v>143</c:v>
                </c:pt>
                <c:pt idx="28">
                  <c:v>159</c:v>
                </c:pt>
                <c:pt idx="29">
                  <c:v>193</c:v>
                </c:pt>
                <c:pt idx="30">
                  <c:v>225</c:v>
                </c:pt>
                <c:pt idx="31">
                  <c:v>260</c:v>
                </c:pt>
                <c:pt idx="32">
                  <c:v>305</c:v>
                </c:pt>
                <c:pt idx="33">
                  <c:v>378</c:v>
                </c:pt>
                <c:pt idx="34">
                  <c:v>420</c:v>
                </c:pt>
                <c:pt idx="35">
                  <c:v>437</c:v>
                </c:pt>
                <c:pt idx="36">
                  <c:v>480</c:v>
                </c:pt>
                <c:pt idx="37">
                  <c:v>555</c:v>
                </c:pt>
                <c:pt idx="38">
                  <c:v>634</c:v>
                </c:pt>
                <c:pt idx="39">
                  <c:v>700</c:v>
                </c:pt>
                <c:pt idx="40">
                  <c:v>767</c:v>
                </c:pt>
                <c:pt idx="41">
                  <c:v>800</c:v>
                </c:pt>
                <c:pt idx="42">
                  <c:v>837</c:v>
                </c:pt>
                <c:pt idx="43">
                  <c:v>925</c:v>
                </c:pt>
                <c:pt idx="44">
                  <c:v>1007</c:v>
                </c:pt>
                <c:pt idx="45">
                  <c:v>1085</c:v>
                </c:pt>
                <c:pt idx="46">
                  <c:v>1181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E32-4762-843A-D0B15746909F}"/>
            </c:ext>
          </c:extLst>
        </c:ser>
        <c:ser>
          <c:idx val="1"/>
          <c:order val="1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Guariti!$C$3:$C$54</c:f>
              <c:numCache>
                <c:formatCode>General</c:formatCode>
                <c:ptCount val="5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E32-4762-843A-D0B15746909F}"/>
            </c:ext>
          </c:extLst>
        </c:ser>
        <c:ser>
          <c:idx val="2"/>
          <c:order val="2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Guariti!$A$3:$A$54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Guariti!$D$3:$D$54</c:f>
              <c:numCache>
                <c:formatCode>General</c:formatCode>
                <c:ptCount val="52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  <c:pt idx="42">
                  <c:v>4</c:v>
                </c:pt>
                <c:pt idx="43">
                  <c:v>51</c:v>
                </c:pt>
                <c:pt idx="44">
                  <c:v>-6</c:v>
                </c:pt>
                <c:pt idx="45">
                  <c:v>-4</c:v>
                </c:pt>
                <c:pt idx="4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E32-4762-843A-D0B1574690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315112"/>
        <c:axId val="449314784"/>
      </c:scatterChart>
      <c:valAx>
        <c:axId val="449314784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5112"/>
        <c:crossesAt val="0"/>
        <c:crossBetween val="midCat"/>
      </c:valAx>
      <c:valAx>
        <c:axId val="449315112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314784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0.14718732420776298"/>
          <c:y val="4.0111605130946811E-2"/>
          <c:w val="0.8528125021702746"/>
          <c:h val="0.9598883948690532"/>
        </c:manualLayout>
      </c:layout>
      <c:scatterChart>
        <c:scatterStyle val="lineMarker"/>
        <c:varyColors val="0"/>
        <c:ser>
          <c:idx val="0"/>
          <c:order val="0"/>
          <c:tx>
            <c:strRef>
              <c:f>Guariti!$C$1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Guariti!$A$3:$A$54</c:f>
              <c:numCache>
                <c:formatCode>d/m;@</c:formatCode>
                <c:ptCount val="52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Guariti!$C$3:$C$54</c:f>
              <c:numCache>
                <c:formatCode>General</c:formatCode>
                <c:ptCount val="52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4</c:v>
                </c:pt>
                <c:pt idx="19">
                  <c:v>28</c:v>
                </c:pt>
                <c:pt idx="20">
                  <c:v>-19</c:v>
                </c:pt>
                <c:pt idx="21">
                  <c:v>9</c:v>
                </c:pt>
                <c:pt idx="22">
                  <c:v>15</c:v>
                </c:pt>
                <c:pt idx="23">
                  <c:v>13</c:v>
                </c:pt>
                <c:pt idx="24">
                  <c:v>15</c:v>
                </c:pt>
                <c:pt idx="25">
                  <c:v>16</c:v>
                </c:pt>
                <c:pt idx="26">
                  <c:v>24</c:v>
                </c:pt>
                <c:pt idx="27">
                  <c:v>18</c:v>
                </c:pt>
                <c:pt idx="28">
                  <c:v>16</c:v>
                </c:pt>
                <c:pt idx="29">
                  <c:v>34</c:v>
                </c:pt>
                <c:pt idx="30">
                  <c:v>32</c:v>
                </c:pt>
                <c:pt idx="31">
                  <c:v>35</c:v>
                </c:pt>
                <c:pt idx="32">
                  <c:v>45</c:v>
                </c:pt>
                <c:pt idx="33">
                  <c:v>73</c:v>
                </c:pt>
                <c:pt idx="34">
                  <c:v>42</c:v>
                </c:pt>
                <c:pt idx="35">
                  <c:v>17</c:v>
                </c:pt>
                <c:pt idx="36">
                  <c:v>43</c:v>
                </c:pt>
                <c:pt idx="37">
                  <c:v>75</c:v>
                </c:pt>
                <c:pt idx="38">
                  <c:v>79</c:v>
                </c:pt>
                <c:pt idx="39">
                  <c:v>66</c:v>
                </c:pt>
                <c:pt idx="40">
                  <c:v>67</c:v>
                </c:pt>
                <c:pt idx="41">
                  <c:v>33</c:v>
                </c:pt>
                <c:pt idx="42">
                  <c:v>37</c:v>
                </c:pt>
                <c:pt idx="43">
                  <c:v>88</c:v>
                </c:pt>
                <c:pt idx="44">
                  <c:v>82</c:v>
                </c:pt>
                <c:pt idx="45">
                  <c:v>78</c:v>
                </c:pt>
                <c:pt idx="46">
                  <c:v>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EE-4FCC-AD9D-FB089AED3483}"/>
            </c:ext>
          </c:extLst>
        </c:ser>
        <c:ser>
          <c:idx val="1"/>
          <c:order val="1"/>
          <c:tx>
            <c:strRef>
              <c:f>Guariti!$D$1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Guariti!$A$3:$A$52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Guariti!$D$3:$D$52</c:f>
              <c:numCache>
                <c:formatCode>General</c:formatCode>
                <c:ptCount val="5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4</c:v>
                </c:pt>
                <c:pt idx="6">
                  <c:v>-4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-1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15</c:v>
                </c:pt>
                <c:pt idx="18">
                  <c:v>-11</c:v>
                </c:pt>
                <c:pt idx="19">
                  <c:v>24</c:v>
                </c:pt>
                <c:pt idx="20">
                  <c:v>-47</c:v>
                </c:pt>
                <c:pt idx="21">
                  <c:v>28</c:v>
                </c:pt>
                <c:pt idx="22">
                  <c:v>6</c:v>
                </c:pt>
                <c:pt idx="23">
                  <c:v>-2</c:v>
                </c:pt>
                <c:pt idx="24">
                  <c:v>2</c:v>
                </c:pt>
                <c:pt idx="25">
                  <c:v>1</c:v>
                </c:pt>
                <c:pt idx="26">
                  <c:v>8</c:v>
                </c:pt>
                <c:pt idx="27">
                  <c:v>-6</c:v>
                </c:pt>
                <c:pt idx="28">
                  <c:v>-2</c:v>
                </c:pt>
                <c:pt idx="29">
                  <c:v>18</c:v>
                </c:pt>
                <c:pt idx="30">
                  <c:v>-2</c:v>
                </c:pt>
                <c:pt idx="31">
                  <c:v>3</c:v>
                </c:pt>
                <c:pt idx="32">
                  <c:v>10</c:v>
                </c:pt>
                <c:pt idx="33">
                  <c:v>28</c:v>
                </c:pt>
                <c:pt idx="34">
                  <c:v>-31</c:v>
                </c:pt>
                <c:pt idx="35">
                  <c:v>-25</c:v>
                </c:pt>
                <c:pt idx="36">
                  <c:v>26</c:v>
                </c:pt>
                <c:pt idx="37">
                  <c:v>32</c:v>
                </c:pt>
                <c:pt idx="38">
                  <c:v>4</c:v>
                </c:pt>
                <c:pt idx="39">
                  <c:v>-13</c:v>
                </c:pt>
                <c:pt idx="40">
                  <c:v>1</c:v>
                </c:pt>
                <c:pt idx="41">
                  <c:v>-34</c:v>
                </c:pt>
                <c:pt idx="42">
                  <c:v>4</c:v>
                </c:pt>
                <c:pt idx="43">
                  <c:v>51</c:v>
                </c:pt>
                <c:pt idx="44">
                  <c:v>-6</c:v>
                </c:pt>
                <c:pt idx="45">
                  <c:v>-4</c:v>
                </c:pt>
                <c:pt idx="46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EE-4FCC-AD9D-FB089AED34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71240"/>
        <c:axId val="449670256"/>
      </c:scatterChart>
      <c:valAx>
        <c:axId val="4496702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1240"/>
        <c:crossesAt val="0"/>
        <c:crossBetween val="midCat"/>
      </c:valAx>
      <c:valAx>
        <c:axId val="44967124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702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2.1624962671278065E-2"/>
          <c:y val="4.0222111373006103E-2"/>
          <c:w val="0.85275034550770545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Deceduti!$C$3:$C$52</c:f>
              <c:numCache>
                <c:formatCode>General</c:formatCode>
                <c:ptCount val="5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C-4125-881A-99D76C3E048D}"/>
            </c:ext>
          </c:extLst>
        </c:ser>
        <c:ser>
          <c:idx val="1"/>
          <c:order val="1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Deceduti!$D$3:$D$52</c:f>
              <c:numCache>
                <c:formatCode>General</c:formatCode>
                <c:ptCount val="5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  <c:pt idx="42">
                  <c:v>25</c:v>
                </c:pt>
                <c:pt idx="43">
                  <c:v>-14</c:v>
                </c:pt>
                <c:pt idx="44">
                  <c:v>9</c:v>
                </c:pt>
                <c:pt idx="45">
                  <c:v>-6</c:v>
                </c:pt>
                <c:pt idx="4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DC-4125-881A-99D76C3E0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668616"/>
        <c:axId val="449667960"/>
      </c:scatterChart>
      <c:valAx>
        <c:axId val="449667960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8616"/>
        <c:crossesAt val="0"/>
        <c:crossBetween val="midCat"/>
      </c:valAx>
      <c:valAx>
        <c:axId val="44966861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667960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>
        <c:manualLayout>
          <c:xMode val="edge"/>
          <c:yMode val="edge"/>
          <c:x val="4.4060739907355324E-2"/>
          <c:y val="4.0222111373006103E-2"/>
          <c:w val="0.79493753081789831"/>
          <c:h val="0.95977696259703249"/>
        </c:manualLayout>
      </c:layout>
      <c:scatterChart>
        <c:scatterStyle val="lineMarker"/>
        <c:varyColors val="0"/>
        <c:ser>
          <c:idx val="0"/>
          <c:order val="0"/>
          <c:tx>
            <c:strRef>
              <c:f>Deceduti!$B$1</c:f>
              <c:strCache>
                <c:ptCount val="1"/>
                <c:pt idx="0">
                  <c:v>deceduti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Deceduti!$A$3:$A$52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Deceduti!$B$3:$B$52</c:f>
              <c:numCache>
                <c:formatCode>General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  <c:pt idx="12">
                  <c:v>4</c:v>
                </c:pt>
                <c:pt idx="13">
                  <c:v>6</c:v>
                </c:pt>
                <c:pt idx="14">
                  <c:v>7</c:v>
                </c:pt>
                <c:pt idx="15">
                  <c:v>8</c:v>
                </c:pt>
                <c:pt idx="16">
                  <c:v>8</c:v>
                </c:pt>
                <c:pt idx="17">
                  <c:v>11</c:v>
                </c:pt>
                <c:pt idx="18">
                  <c:v>17</c:v>
                </c:pt>
                <c:pt idx="19">
                  <c:v>27</c:v>
                </c:pt>
                <c:pt idx="20">
                  <c:v>33</c:v>
                </c:pt>
                <c:pt idx="21">
                  <c:v>50</c:v>
                </c:pt>
                <c:pt idx="22">
                  <c:v>60</c:v>
                </c:pt>
                <c:pt idx="23">
                  <c:v>73</c:v>
                </c:pt>
                <c:pt idx="24">
                  <c:v>91</c:v>
                </c:pt>
                <c:pt idx="25">
                  <c:v>119</c:v>
                </c:pt>
                <c:pt idx="26">
                  <c:v>152</c:v>
                </c:pt>
                <c:pt idx="27">
                  <c:v>171</c:v>
                </c:pt>
                <c:pt idx="28">
                  <c:v>212</c:v>
                </c:pt>
                <c:pt idx="29">
                  <c:v>231</c:v>
                </c:pt>
                <c:pt idx="30">
                  <c:v>254</c:v>
                </c:pt>
                <c:pt idx="31">
                  <c:v>280</c:v>
                </c:pt>
                <c:pt idx="32">
                  <c:v>331</c:v>
                </c:pt>
                <c:pt idx="33">
                  <c:v>358</c:v>
                </c:pt>
                <c:pt idx="34">
                  <c:v>377</c:v>
                </c:pt>
                <c:pt idx="35">
                  <c:v>397</c:v>
                </c:pt>
                <c:pt idx="36">
                  <c:v>428</c:v>
                </c:pt>
                <c:pt idx="37">
                  <c:v>460</c:v>
                </c:pt>
                <c:pt idx="38">
                  <c:v>488</c:v>
                </c:pt>
                <c:pt idx="39">
                  <c:v>519</c:v>
                </c:pt>
                <c:pt idx="40">
                  <c:v>542</c:v>
                </c:pt>
                <c:pt idx="41">
                  <c:v>556</c:v>
                </c:pt>
                <c:pt idx="42">
                  <c:v>595</c:v>
                </c:pt>
                <c:pt idx="43">
                  <c:v>620</c:v>
                </c:pt>
                <c:pt idx="44">
                  <c:v>654</c:v>
                </c:pt>
                <c:pt idx="45">
                  <c:v>682</c:v>
                </c:pt>
                <c:pt idx="46">
                  <c:v>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83-49E2-AB62-513555F3326B}"/>
            </c:ext>
          </c:extLst>
        </c:ser>
        <c:ser>
          <c:idx val="1"/>
          <c:order val="1"/>
          <c:tx>
            <c:strRef>
              <c:f>Deceduti!$C$1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Deceduti!$A$3:$A$52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Deceduti!$C$3:$C$52</c:f>
              <c:numCache>
                <c:formatCode>General</c:formatCode>
                <c:ptCount val="50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1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6</c:v>
                </c:pt>
                <c:pt idx="19">
                  <c:v>10</c:v>
                </c:pt>
                <c:pt idx="20">
                  <c:v>6</c:v>
                </c:pt>
                <c:pt idx="21">
                  <c:v>17</c:v>
                </c:pt>
                <c:pt idx="22">
                  <c:v>10</c:v>
                </c:pt>
                <c:pt idx="23">
                  <c:v>13</c:v>
                </c:pt>
                <c:pt idx="24">
                  <c:v>18</c:v>
                </c:pt>
                <c:pt idx="25">
                  <c:v>28</c:v>
                </c:pt>
                <c:pt idx="26">
                  <c:v>33</c:v>
                </c:pt>
                <c:pt idx="27">
                  <c:v>19</c:v>
                </c:pt>
                <c:pt idx="28">
                  <c:v>41</c:v>
                </c:pt>
                <c:pt idx="29">
                  <c:v>19</c:v>
                </c:pt>
                <c:pt idx="30">
                  <c:v>23</c:v>
                </c:pt>
                <c:pt idx="31">
                  <c:v>26</c:v>
                </c:pt>
                <c:pt idx="32">
                  <c:v>51</c:v>
                </c:pt>
                <c:pt idx="33">
                  <c:v>27</c:v>
                </c:pt>
                <c:pt idx="34">
                  <c:v>19</c:v>
                </c:pt>
                <c:pt idx="35">
                  <c:v>20</c:v>
                </c:pt>
                <c:pt idx="36">
                  <c:v>31</c:v>
                </c:pt>
                <c:pt idx="37">
                  <c:v>32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14</c:v>
                </c:pt>
                <c:pt idx="42">
                  <c:v>39</c:v>
                </c:pt>
                <c:pt idx="43">
                  <c:v>25</c:v>
                </c:pt>
                <c:pt idx="44">
                  <c:v>34</c:v>
                </c:pt>
                <c:pt idx="45">
                  <c:v>28</c:v>
                </c:pt>
                <c:pt idx="46">
                  <c:v>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83-49E2-AB62-513555F3326B}"/>
            </c:ext>
          </c:extLst>
        </c:ser>
        <c:ser>
          <c:idx val="2"/>
          <c:order val="2"/>
          <c:tx>
            <c:strRef>
              <c:f>Deceduti!$D$1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Deceduti!$A$3:$A$52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Deceduti!$D$3:$D$52</c:f>
              <c:numCache>
                <c:formatCode>General</c:formatCode>
                <c:ptCount val="50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2</c:v>
                </c:pt>
                <c:pt idx="11">
                  <c:v>-2</c:v>
                </c:pt>
                <c:pt idx="12">
                  <c:v>1</c:v>
                </c:pt>
                <c:pt idx="13">
                  <c:v>1</c:v>
                </c:pt>
                <c:pt idx="14">
                  <c:v>-1</c:v>
                </c:pt>
                <c:pt idx="15">
                  <c:v>0</c:v>
                </c:pt>
                <c:pt idx="16">
                  <c:v>-1</c:v>
                </c:pt>
                <c:pt idx="17">
                  <c:v>3</c:v>
                </c:pt>
                <c:pt idx="18">
                  <c:v>3</c:v>
                </c:pt>
                <c:pt idx="19">
                  <c:v>4</c:v>
                </c:pt>
                <c:pt idx="20">
                  <c:v>-4</c:v>
                </c:pt>
                <c:pt idx="21">
                  <c:v>11</c:v>
                </c:pt>
                <c:pt idx="22">
                  <c:v>-7</c:v>
                </c:pt>
                <c:pt idx="23">
                  <c:v>3</c:v>
                </c:pt>
                <c:pt idx="24">
                  <c:v>5</c:v>
                </c:pt>
                <c:pt idx="25">
                  <c:v>10</c:v>
                </c:pt>
                <c:pt idx="26">
                  <c:v>5</c:v>
                </c:pt>
                <c:pt idx="27">
                  <c:v>-14</c:v>
                </c:pt>
                <c:pt idx="28">
                  <c:v>22</c:v>
                </c:pt>
                <c:pt idx="29">
                  <c:v>-22</c:v>
                </c:pt>
                <c:pt idx="30">
                  <c:v>4</c:v>
                </c:pt>
                <c:pt idx="31">
                  <c:v>3</c:v>
                </c:pt>
                <c:pt idx="32">
                  <c:v>25</c:v>
                </c:pt>
                <c:pt idx="33">
                  <c:v>-24</c:v>
                </c:pt>
                <c:pt idx="34">
                  <c:v>-8</c:v>
                </c:pt>
                <c:pt idx="35">
                  <c:v>1</c:v>
                </c:pt>
                <c:pt idx="36">
                  <c:v>11</c:v>
                </c:pt>
                <c:pt idx="37">
                  <c:v>1</c:v>
                </c:pt>
                <c:pt idx="38">
                  <c:v>-4</c:v>
                </c:pt>
                <c:pt idx="39">
                  <c:v>3</c:v>
                </c:pt>
                <c:pt idx="40">
                  <c:v>-8</c:v>
                </c:pt>
                <c:pt idx="41">
                  <c:v>-9</c:v>
                </c:pt>
                <c:pt idx="42">
                  <c:v>25</c:v>
                </c:pt>
                <c:pt idx="43">
                  <c:v>-14</c:v>
                </c:pt>
                <c:pt idx="44">
                  <c:v>9</c:v>
                </c:pt>
                <c:pt idx="45">
                  <c:v>-6</c:v>
                </c:pt>
                <c:pt idx="46">
                  <c:v>-1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83-49E2-AB62-513555F332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592056"/>
        <c:axId val="449592712"/>
      </c:scatterChart>
      <c:valAx>
        <c:axId val="449592712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056"/>
        <c:crossesAt val="0"/>
        <c:crossBetween val="midCat"/>
      </c:valAx>
      <c:valAx>
        <c:axId val="449592056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592712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c:style val="2"/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Ospedalizzati!$B$1</c:f>
              <c:strCache>
                <c:ptCount val="1"/>
                <c:pt idx="0">
                  <c:v>Ospedalizzati</c:v>
                </c:pt>
              </c:strCache>
            </c:strRef>
          </c:tx>
          <c:spPr>
            <a:ln w="28803" cap="rnd">
              <a:solidFill>
                <a:srgbClr val="004586"/>
              </a:solidFill>
              <a:prstDash val="solid"/>
              <a:round/>
            </a:ln>
          </c:spPr>
          <c:marker>
            <c:symbol val="square"/>
            <c:size val="7"/>
          </c:marker>
          <c:xVal>
            <c:numRef>
              <c:f>Ospedalizzati!$A$3:$A$52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Ospedalizzati!$B$3:$B$52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6</c:v>
                </c:pt>
                <c:pt idx="3">
                  <c:v>9</c:v>
                </c:pt>
                <c:pt idx="4">
                  <c:v>9</c:v>
                </c:pt>
                <c:pt idx="5">
                  <c:v>5</c:v>
                </c:pt>
                <c:pt idx="6">
                  <c:v>13</c:v>
                </c:pt>
                <c:pt idx="7">
                  <c:v>13</c:v>
                </c:pt>
                <c:pt idx="8">
                  <c:v>14</c:v>
                </c:pt>
                <c:pt idx="9">
                  <c:v>13</c:v>
                </c:pt>
                <c:pt idx="10">
                  <c:v>14</c:v>
                </c:pt>
                <c:pt idx="11">
                  <c:v>17</c:v>
                </c:pt>
                <c:pt idx="12">
                  <c:v>32</c:v>
                </c:pt>
                <c:pt idx="13">
                  <c:v>50</c:v>
                </c:pt>
                <c:pt idx="14">
                  <c:v>77</c:v>
                </c:pt>
                <c:pt idx="15">
                  <c:v>86</c:v>
                </c:pt>
                <c:pt idx="16">
                  <c:v>108</c:v>
                </c:pt>
                <c:pt idx="17">
                  <c:v>136</c:v>
                </c:pt>
                <c:pt idx="18">
                  <c:v>172</c:v>
                </c:pt>
                <c:pt idx="19">
                  <c:v>275</c:v>
                </c:pt>
                <c:pt idx="20">
                  <c:v>319</c:v>
                </c:pt>
                <c:pt idx="21">
                  <c:v>328</c:v>
                </c:pt>
                <c:pt idx="22">
                  <c:v>384</c:v>
                </c:pt>
                <c:pt idx="23">
                  <c:v>501</c:v>
                </c:pt>
                <c:pt idx="24">
                  <c:v>603</c:v>
                </c:pt>
                <c:pt idx="25">
                  <c:v>694</c:v>
                </c:pt>
                <c:pt idx="26">
                  <c:v>727</c:v>
                </c:pt>
                <c:pt idx="27">
                  <c:v>868</c:v>
                </c:pt>
                <c:pt idx="28">
                  <c:v>894</c:v>
                </c:pt>
                <c:pt idx="29">
                  <c:v>950</c:v>
                </c:pt>
                <c:pt idx="30">
                  <c:v>1074</c:v>
                </c:pt>
                <c:pt idx="31">
                  <c:v>1152</c:v>
                </c:pt>
                <c:pt idx="32">
                  <c:v>1180</c:v>
                </c:pt>
                <c:pt idx="33">
                  <c:v>1198</c:v>
                </c:pt>
                <c:pt idx="34">
                  <c:v>1243</c:v>
                </c:pt>
                <c:pt idx="35">
                  <c:v>1317</c:v>
                </c:pt>
                <c:pt idx="36">
                  <c:v>1332</c:v>
                </c:pt>
                <c:pt idx="37">
                  <c:v>1293</c:v>
                </c:pt>
                <c:pt idx="38">
                  <c:v>1292</c:v>
                </c:pt>
                <c:pt idx="39">
                  <c:v>1320</c:v>
                </c:pt>
                <c:pt idx="40">
                  <c:v>1290</c:v>
                </c:pt>
                <c:pt idx="41">
                  <c:v>1291</c:v>
                </c:pt>
                <c:pt idx="42">
                  <c:v>1303</c:v>
                </c:pt>
                <c:pt idx="43">
                  <c:v>1246</c:v>
                </c:pt>
                <c:pt idx="44">
                  <c:v>1262</c:v>
                </c:pt>
                <c:pt idx="45">
                  <c:v>1257</c:v>
                </c:pt>
                <c:pt idx="46">
                  <c:v>1227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17-484D-8364-88A7612071C9}"/>
            </c:ext>
          </c:extLst>
        </c:ser>
        <c:ser>
          <c:idx val="1"/>
          <c:order val="1"/>
          <c:tx>
            <c:strRef>
              <c:f>Ospedalizzati!$C$1</c:f>
              <c:strCache>
                <c:ptCount val="1"/>
                <c:pt idx="0">
                  <c:v>d1</c:v>
                </c:pt>
              </c:strCache>
            </c:strRef>
          </c:tx>
          <c:spPr>
            <a:ln w="28803" cap="rnd">
              <a:solidFill>
                <a:srgbClr val="FF420E"/>
              </a:solidFill>
              <a:prstDash val="solid"/>
              <a:round/>
            </a:ln>
          </c:spPr>
          <c:marker>
            <c:symbol val="diamond"/>
            <c:size val="7"/>
          </c:marker>
          <c:xVal>
            <c:numRef>
              <c:f>Ospedalizzati!$A$3:$A$52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Ospedalizzati!$C$3:$C$52</c:f>
              <c:numCache>
                <c:formatCode>General</c:formatCode>
                <c:ptCount val="50"/>
                <c:pt idx="1">
                  <c:v>1</c:v>
                </c:pt>
                <c:pt idx="2">
                  <c:v>5</c:v>
                </c:pt>
                <c:pt idx="3">
                  <c:v>3</c:v>
                </c:pt>
                <c:pt idx="4">
                  <c:v>0</c:v>
                </c:pt>
                <c:pt idx="5">
                  <c:v>-4</c:v>
                </c:pt>
                <c:pt idx="6">
                  <c:v>8</c:v>
                </c:pt>
                <c:pt idx="7">
                  <c:v>0</c:v>
                </c:pt>
                <c:pt idx="8">
                  <c:v>1</c:v>
                </c:pt>
                <c:pt idx="9">
                  <c:v>-1</c:v>
                </c:pt>
                <c:pt idx="10">
                  <c:v>1</c:v>
                </c:pt>
                <c:pt idx="11">
                  <c:v>3</c:v>
                </c:pt>
                <c:pt idx="12">
                  <c:v>15</c:v>
                </c:pt>
                <c:pt idx="13">
                  <c:v>18</c:v>
                </c:pt>
                <c:pt idx="14">
                  <c:v>27</c:v>
                </c:pt>
                <c:pt idx="15">
                  <c:v>9</c:v>
                </c:pt>
                <c:pt idx="16">
                  <c:v>22</c:v>
                </c:pt>
                <c:pt idx="17">
                  <c:v>28</c:v>
                </c:pt>
                <c:pt idx="18">
                  <c:v>36</c:v>
                </c:pt>
                <c:pt idx="19">
                  <c:v>103</c:v>
                </c:pt>
                <c:pt idx="20">
                  <c:v>44</c:v>
                </c:pt>
                <c:pt idx="21">
                  <c:v>9</c:v>
                </c:pt>
                <c:pt idx="22">
                  <c:v>56</c:v>
                </c:pt>
                <c:pt idx="23">
                  <c:v>117</c:v>
                </c:pt>
                <c:pt idx="24">
                  <c:v>102</c:v>
                </c:pt>
                <c:pt idx="25">
                  <c:v>91</c:v>
                </c:pt>
                <c:pt idx="26">
                  <c:v>33</c:v>
                </c:pt>
                <c:pt idx="27">
                  <c:v>141</c:v>
                </c:pt>
                <c:pt idx="28">
                  <c:v>26</c:v>
                </c:pt>
                <c:pt idx="29">
                  <c:v>56</c:v>
                </c:pt>
                <c:pt idx="30">
                  <c:v>124</c:v>
                </c:pt>
                <c:pt idx="31">
                  <c:v>78</c:v>
                </c:pt>
                <c:pt idx="32">
                  <c:v>28</c:v>
                </c:pt>
                <c:pt idx="33">
                  <c:v>18</c:v>
                </c:pt>
                <c:pt idx="34">
                  <c:v>45</c:v>
                </c:pt>
                <c:pt idx="35">
                  <c:v>74</c:v>
                </c:pt>
                <c:pt idx="36">
                  <c:v>15</c:v>
                </c:pt>
                <c:pt idx="37">
                  <c:v>-39</c:v>
                </c:pt>
                <c:pt idx="38">
                  <c:v>-1</c:v>
                </c:pt>
                <c:pt idx="39">
                  <c:v>28</c:v>
                </c:pt>
                <c:pt idx="40">
                  <c:v>-30</c:v>
                </c:pt>
                <c:pt idx="41">
                  <c:v>1</c:v>
                </c:pt>
                <c:pt idx="42">
                  <c:v>12</c:v>
                </c:pt>
                <c:pt idx="43">
                  <c:v>-57</c:v>
                </c:pt>
                <c:pt idx="44">
                  <c:v>16</c:v>
                </c:pt>
                <c:pt idx="45">
                  <c:v>-5</c:v>
                </c:pt>
                <c:pt idx="46">
                  <c:v>-30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817-484D-8364-88A7612071C9}"/>
            </c:ext>
          </c:extLst>
        </c:ser>
        <c:ser>
          <c:idx val="2"/>
          <c:order val="2"/>
          <c:tx>
            <c:strRef>
              <c:f>Ospedalizzati!$D$1</c:f>
              <c:strCache>
                <c:ptCount val="1"/>
                <c:pt idx="0">
                  <c:v>d2</c:v>
                </c:pt>
              </c:strCache>
            </c:strRef>
          </c:tx>
          <c:spPr>
            <a:ln w="28803" cap="rnd">
              <a:solidFill>
                <a:srgbClr val="FFD320"/>
              </a:solidFill>
              <a:prstDash val="solid"/>
              <a:round/>
            </a:ln>
          </c:spPr>
          <c:xVal>
            <c:numRef>
              <c:f>Ospedalizzati!$A$3:$A$52</c:f>
              <c:numCache>
                <c:formatCode>d/m;@</c:formatCode>
                <c:ptCount val="50"/>
                <c:pt idx="0">
                  <c:v>43885.75</c:v>
                </c:pt>
                <c:pt idx="1">
                  <c:v>43886</c:v>
                </c:pt>
                <c:pt idx="2">
                  <c:v>43887</c:v>
                </c:pt>
                <c:pt idx="3">
                  <c:v>43888</c:v>
                </c:pt>
                <c:pt idx="4">
                  <c:v>43889</c:v>
                </c:pt>
                <c:pt idx="5">
                  <c:v>43890</c:v>
                </c:pt>
                <c:pt idx="6">
                  <c:v>43891</c:v>
                </c:pt>
                <c:pt idx="7">
                  <c:v>43892</c:v>
                </c:pt>
                <c:pt idx="8">
                  <c:v>43893</c:v>
                </c:pt>
                <c:pt idx="9">
                  <c:v>43894</c:v>
                </c:pt>
                <c:pt idx="10">
                  <c:v>43895</c:v>
                </c:pt>
                <c:pt idx="11">
                  <c:v>43896</c:v>
                </c:pt>
                <c:pt idx="12">
                  <c:v>43897</c:v>
                </c:pt>
                <c:pt idx="13">
                  <c:v>43898</c:v>
                </c:pt>
                <c:pt idx="14">
                  <c:v>43899</c:v>
                </c:pt>
                <c:pt idx="15">
                  <c:v>43900</c:v>
                </c:pt>
                <c:pt idx="16">
                  <c:v>43901</c:v>
                </c:pt>
                <c:pt idx="17">
                  <c:v>43902</c:v>
                </c:pt>
                <c:pt idx="18">
                  <c:v>43903</c:v>
                </c:pt>
                <c:pt idx="19">
                  <c:v>43904</c:v>
                </c:pt>
                <c:pt idx="20">
                  <c:v>43905</c:v>
                </c:pt>
                <c:pt idx="21">
                  <c:v>43906</c:v>
                </c:pt>
                <c:pt idx="22">
                  <c:v>43907</c:v>
                </c:pt>
                <c:pt idx="23">
                  <c:v>43908</c:v>
                </c:pt>
                <c:pt idx="24">
                  <c:v>43909</c:v>
                </c:pt>
                <c:pt idx="25">
                  <c:v>43910</c:v>
                </c:pt>
                <c:pt idx="26">
                  <c:v>43911</c:v>
                </c:pt>
                <c:pt idx="27">
                  <c:v>43912</c:v>
                </c:pt>
                <c:pt idx="28">
                  <c:v>43913</c:v>
                </c:pt>
                <c:pt idx="29">
                  <c:v>43914</c:v>
                </c:pt>
                <c:pt idx="30">
                  <c:v>43915</c:v>
                </c:pt>
                <c:pt idx="31">
                  <c:v>43916</c:v>
                </c:pt>
                <c:pt idx="32">
                  <c:v>43917</c:v>
                </c:pt>
                <c:pt idx="33">
                  <c:v>43918</c:v>
                </c:pt>
                <c:pt idx="34">
                  <c:v>43919</c:v>
                </c:pt>
                <c:pt idx="35">
                  <c:v>43920</c:v>
                </c:pt>
                <c:pt idx="36">
                  <c:v>43921</c:v>
                </c:pt>
                <c:pt idx="37">
                  <c:v>43922</c:v>
                </c:pt>
                <c:pt idx="38">
                  <c:v>43923</c:v>
                </c:pt>
                <c:pt idx="39">
                  <c:v>43924</c:v>
                </c:pt>
                <c:pt idx="40">
                  <c:v>43925</c:v>
                </c:pt>
                <c:pt idx="41">
                  <c:v>43926</c:v>
                </c:pt>
                <c:pt idx="42">
                  <c:v>43927</c:v>
                </c:pt>
                <c:pt idx="43">
                  <c:v>43928</c:v>
                </c:pt>
                <c:pt idx="44">
                  <c:v>43929</c:v>
                </c:pt>
                <c:pt idx="45">
                  <c:v>43930</c:v>
                </c:pt>
                <c:pt idx="46">
                  <c:v>43931</c:v>
                </c:pt>
              </c:numCache>
            </c:numRef>
          </c:xVal>
          <c:yVal>
            <c:numRef>
              <c:f>Ospedalizzati!$D$3:$D$52</c:f>
              <c:numCache>
                <c:formatCode>General</c:formatCode>
                <c:ptCount val="50"/>
                <c:pt idx="2">
                  <c:v>4</c:v>
                </c:pt>
                <c:pt idx="3">
                  <c:v>-2</c:v>
                </c:pt>
                <c:pt idx="4">
                  <c:v>-3</c:v>
                </c:pt>
                <c:pt idx="5">
                  <c:v>-4</c:v>
                </c:pt>
                <c:pt idx="6">
                  <c:v>12</c:v>
                </c:pt>
                <c:pt idx="7">
                  <c:v>-8</c:v>
                </c:pt>
                <c:pt idx="8">
                  <c:v>1</c:v>
                </c:pt>
                <c:pt idx="9">
                  <c:v>-2</c:v>
                </c:pt>
                <c:pt idx="10">
                  <c:v>2</c:v>
                </c:pt>
                <c:pt idx="11">
                  <c:v>2</c:v>
                </c:pt>
                <c:pt idx="12">
                  <c:v>12</c:v>
                </c:pt>
                <c:pt idx="13">
                  <c:v>3</c:v>
                </c:pt>
                <c:pt idx="14">
                  <c:v>9</c:v>
                </c:pt>
                <c:pt idx="15">
                  <c:v>-18</c:v>
                </c:pt>
                <c:pt idx="16">
                  <c:v>13</c:v>
                </c:pt>
                <c:pt idx="17">
                  <c:v>6</c:v>
                </c:pt>
                <c:pt idx="18">
                  <c:v>8</c:v>
                </c:pt>
                <c:pt idx="19">
                  <c:v>67</c:v>
                </c:pt>
                <c:pt idx="20">
                  <c:v>-59</c:v>
                </c:pt>
                <c:pt idx="21">
                  <c:v>-35</c:v>
                </c:pt>
                <c:pt idx="22">
                  <c:v>47</c:v>
                </c:pt>
                <c:pt idx="23">
                  <c:v>61</c:v>
                </c:pt>
                <c:pt idx="24">
                  <c:v>-15</c:v>
                </c:pt>
                <c:pt idx="25">
                  <c:v>-11</c:v>
                </c:pt>
                <c:pt idx="26">
                  <c:v>-58</c:v>
                </c:pt>
                <c:pt idx="27">
                  <c:v>108</c:v>
                </c:pt>
                <c:pt idx="28">
                  <c:v>-115</c:v>
                </c:pt>
                <c:pt idx="29">
                  <c:v>30</c:v>
                </c:pt>
                <c:pt idx="30">
                  <c:v>68</c:v>
                </c:pt>
                <c:pt idx="31">
                  <c:v>-46</c:v>
                </c:pt>
                <c:pt idx="32">
                  <c:v>-50</c:v>
                </c:pt>
                <c:pt idx="33">
                  <c:v>-10</c:v>
                </c:pt>
                <c:pt idx="34">
                  <c:v>27</c:v>
                </c:pt>
                <c:pt idx="35">
                  <c:v>29</c:v>
                </c:pt>
                <c:pt idx="36">
                  <c:v>-59</c:v>
                </c:pt>
                <c:pt idx="37">
                  <c:v>-54</c:v>
                </c:pt>
                <c:pt idx="38">
                  <c:v>38</c:v>
                </c:pt>
                <c:pt idx="39">
                  <c:v>29</c:v>
                </c:pt>
                <c:pt idx="40">
                  <c:v>-58</c:v>
                </c:pt>
                <c:pt idx="41">
                  <c:v>31</c:v>
                </c:pt>
                <c:pt idx="42">
                  <c:v>11</c:v>
                </c:pt>
                <c:pt idx="43">
                  <c:v>-69</c:v>
                </c:pt>
                <c:pt idx="44">
                  <c:v>73</c:v>
                </c:pt>
                <c:pt idx="45">
                  <c:v>-21</c:v>
                </c:pt>
                <c:pt idx="46">
                  <c:v>-25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17-484D-8364-88A7612071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9722200"/>
        <c:axId val="449722856"/>
      </c:scatterChart>
      <c:valAx>
        <c:axId val="449722856"/>
        <c:scaling>
          <c:orientation val="minMax"/>
        </c:scaling>
        <c:delete val="0"/>
        <c:axPos val="l"/>
        <c:majorGridlines>
          <c:spPr>
            <a:ln w="6345" cap="flat">
              <a:solidFill>
                <a:srgbClr val="B3B3B3"/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200"/>
        <c:crossesAt val="0"/>
        <c:crossBetween val="midCat"/>
      </c:valAx>
      <c:valAx>
        <c:axId val="449722200"/>
        <c:scaling>
          <c:orientation val="minMax"/>
        </c:scaling>
        <c:delete val="0"/>
        <c:axPos val="b"/>
        <c:numFmt formatCode="d/m;@" sourceLinked="1"/>
        <c:majorTickMark val="none"/>
        <c:minorTickMark val="none"/>
        <c:tickLblPos val="nextTo"/>
        <c:spPr>
          <a:noFill/>
          <a:ln w="6345" cap="flat">
            <a:solidFill>
              <a:srgbClr val="B3B3B3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it-IT"/>
          </a:p>
        </c:txPr>
        <c:crossAx val="449722856"/>
        <c:crossesAt val="0"/>
        <c:crossBetween val="midCat"/>
      </c:valAx>
      <c:spPr>
        <a:noFill/>
        <a:ln w="9528">
          <a:solidFill>
            <a:srgbClr val="B3B3B3"/>
          </a:solidFill>
          <a:prstDash val="solid"/>
        </a:ln>
      </c:spPr>
    </c:plotArea>
    <c:legend>
      <c:legendPos val="r"/>
      <c:overlay val="0"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>
      <a:noFill/>
    </a:ln>
  </c:spPr>
  <c:txPr>
    <a:bodyPr lIns="0" tIns="0" rIns="0" bIns="0"/>
    <a:lstStyle/>
    <a:p>
      <a:pPr marL="0" marR="0" indent="0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it-IT" sz="1000" b="0" i="0" u="none" strike="noStrike" kern="1200" baseline="0">
          <a:solidFill>
            <a:srgbClr val="000000"/>
          </a:solidFill>
          <a:latin typeface="Calibri"/>
        </a:defRPr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6.xml"/><Relationship Id="rId2" Type="http://schemas.openxmlformats.org/officeDocument/2006/relationships/chart" Target="../charts/chart25.xml"/><Relationship Id="rId1" Type="http://schemas.openxmlformats.org/officeDocument/2006/relationships/chart" Target="../charts/chart24.xml"/><Relationship Id="rId5" Type="http://schemas.openxmlformats.org/officeDocument/2006/relationships/chart" Target="../charts/chart27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3.xml"/><Relationship Id="rId5" Type="http://schemas.openxmlformats.org/officeDocument/2006/relationships/image" Target="../media/image1.png"/><Relationship Id="rId4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6254276" y="93597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C0110A03-C7C1-4062-BE7C-71B66E7C7A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31680" y="33663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80879536-06A3-4803-AB05-46682B1E17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171450</xdr:colOff>
      <xdr:row>3</xdr:row>
      <xdr:rowOff>26673</xdr:rowOff>
    </xdr:from>
    <xdr:ext cx="4572000" cy="2743200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204BD8D2-2049-4680-B39F-CA6ECE7BE3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11933038" y="68580"/>
    <xdr:ext cx="5759641" cy="3239636"/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89FEB8DA-E2E1-430F-9BAB-22BFA35FE7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12222598" y="3453606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73B04118-5E39-45C3-B17C-32301B844D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twoCellAnchor>
    <xdr:from>
      <xdr:col>22</xdr:col>
      <xdr:colOff>575310</xdr:colOff>
      <xdr:row>0</xdr:row>
      <xdr:rowOff>72390</xdr:rowOff>
    </xdr:from>
    <xdr:to>
      <xdr:col>29</xdr:col>
      <xdr:colOff>453390</xdr:colOff>
      <xdr:row>16</xdr:row>
      <xdr:rowOff>11430</xdr:rowOff>
    </xdr:to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BD3EBE76-B4E8-4F3C-BB33-3379ACFD2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571501</xdr:colOff>
      <xdr:row>14</xdr:row>
      <xdr:rowOff>137160</xdr:rowOff>
    </xdr:from>
    <xdr:to>
      <xdr:col>12</xdr:col>
      <xdr:colOff>655321</xdr:colOff>
      <xdr:row>22</xdr:row>
      <xdr:rowOff>123509</xdr:rowOff>
    </xdr:to>
    <xdr:pic>
      <xdr:nvPicPr>
        <xdr:cNvPr id="5" name="Immagine 4">
          <a:extLst>
            <a:ext uri="{FF2B5EF4-FFF2-40B4-BE49-F238E27FC236}">
              <a16:creationId xmlns:a16="http://schemas.microsoft.com/office/drawing/2014/main" id="{8D411D09-8D04-44F7-B932-2B34AF179E3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r="25335"/>
        <a:stretch/>
      </xdr:blipFill>
      <xdr:spPr>
        <a:xfrm>
          <a:off x="8801101" y="2590800"/>
          <a:ext cx="2339340" cy="1388429"/>
        </a:xfrm>
        <a:prstGeom prst="rect">
          <a:avLst/>
        </a:prstGeom>
      </xdr:spPr>
    </xdr:pic>
    <xdr:clientData/>
  </xdr:twoCellAnchor>
  <xdr:twoCellAnchor>
    <xdr:from>
      <xdr:col>21</xdr:col>
      <xdr:colOff>567690</xdr:colOff>
      <xdr:row>20</xdr:row>
      <xdr:rowOff>118110</xdr:rowOff>
    </xdr:from>
    <xdr:to>
      <xdr:col>30</xdr:col>
      <xdr:colOff>106680</xdr:colOff>
      <xdr:row>38</xdr:row>
      <xdr:rowOff>129540</xdr:rowOff>
    </xdr:to>
    <xdr:graphicFrame macro="">
      <xdr:nvGraphicFramePr>
        <xdr:cNvPr id="6" name="Grafico 5">
          <a:extLst>
            <a:ext uri="{FF2B5EF4-FFF2-40B4-BE49-F238E27FC236}">
              <a16:creationId xmlns:a16="http://schemas.microsoft.com/office/drawing/2014/main" id="{4DAD4709-4859-4813-B294-972564ADE3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368536" y="335283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EA46D5C1-C702-4C65-A546-FA50014A43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6954121" y="26636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490A336-BB9D-43F7-A673-1D599E653E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927658" y="3381478"/>
    <xdr:ext cx="6361622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49E1F3D1-4DC2-4C04-895E-DD0F3BB7E0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6577562" y="3870719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8432AF9-A9D2-4241-A39D-5645BDFC77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568555" y="46656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5DEA402B-1BB2-43A0-AB7E-81A71A62FD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6410520" y="124559"/>
    <xdr:ext cx="5756760" cy="3241438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732F977E-44C6-417B-BB6A-E7367F6ACC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410520" y="3672001"/>
    <xdr:ext cx="5756404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B946CC5-116C-4802-8416-E9F2A4B98F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5672516" y="0"/>
    <xdr:ext cx="5755315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2125F70B-E6C1-4554-AB52-EEDDD1A12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5772899" y="3216539"/>
    <xdr:ext cx="5755681" cy="3241438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0492B42-CE70-4476-B75A-F2570EC9BB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  <xdr:oneCellAnchor>
    <xdr:from>
      <xdr:col>16</xdr:col>
      <xdr:colOff>659126</xdr:colOff>
      <xdr:row>2</xdr:row>
      <xdr:rowOff>140973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89383514-4679-4C22-81C4-D9E2348EE7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6277319" y="313200"/>
    <xdr:ext cx="5759641" cy="3239636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FA62974-02D2-4A5F-B1CD-123283616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absoluteAnchor>
    <xdr:pos x="6346082" y="3601803"/>
    <xdr:ext cx="5759641" cy="3239636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9C295DE-6023-43D0-B266-A1907224B9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255273</xdr:colOff>
      <xdr:row>0</xdr:row>
      <xdr:rowOff>102866</xdr:rowOff>
    </xdr:from>
    <xdr:ext cx="4572000" cy="2743200"/>
    <xdr:graphicFrame macro="">
      <xdr:nvGraphicFramePr>
        <xdr:cNvPr id="2" name="Grafico 3">
          <a:extLst>
            <a:ext uri="{FF2B5EF4-FFF2-40B4-BE49-F238E27FC236}">
              <a16:creationId xmlns:a16="http://schemas.microsoft.com/office/drawing/2014/main" id="{6484EFA3-28BC-40D6-B959-0034BF03D5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20</xdr:col>
      <xdr:colOff>537210</xdr:colOff>
      <xdr:row>0</xdr:row>
      <xdr:rowOff>137160</xdr:rowOff>
    </xdr:from>
    <xdr:ext cx="4572000" cy="2743200"/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2203AD8A-2E33-48FF-8A53-EB07E5587C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12</xdr:col>
      <xdr:colOff>293366</xdr:colOff>
      <xdr:row>17</xdr:row>
      <xdr:rowOff>87630</xdr:rowOff>
    </xdr:from>
    <xdr:ext cx="4572000" cy="2743200"/>
    <xdr:graphicFrame macro="">
      <xdr:nvGraphicFramePr>
        <xdr:cNvPr id="4" name="Grafico 4">
          <a:extLst>
            <a:ext uri="{FF2B5EF4-FFF2-40B4-BE49-F238E27FC236}">
              <a16:creationId xmlns:a16="http://schemas.microsoft.com/office/drawing/2014/main" id="{2268EBB4-63C0-4C72-9A32-963135CCE0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10255536" y="3285616"/>
    <xdr:ext cx="6147171" cy="3241081"/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303A48CB-C58E-48FC-BC55-E7AC5081A3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oneCellAnchor>
    <xdr:from>
      <xdr:col>25</xdr:col>
      <xdr:colOff>41906</xdr:colOff>
      <xdr:row>1</xdr:row>
      <xdr:rowOff>110493</xdr:rowOff>
    </xdr:from>
    <xdr:ext cx="5749290" cy="2769873"/>
    <xdr:graphicFrame macro="">
      <xdr:nvGraphicFramePr>
        <xdr:cNvPr id="4" name="Grafico 3">
          <a:extLst>
            <a:ext uri="{FF2B5EF4-FFF2-40B4-BE49-F238E27FC236}">
              <a16:creationId xmlns:a16="http://schemas.microsoft.com/office/drawing/2014/main" id="{EAB051AC-1933-4E1F-8FFB-1BCAF86D29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absoluteAnchor>
    <xdr:pos x="10195805" y="8194"/>
    <xdr:ext cx="8149549" cy="3241081"/>
    <xdr:graphicFrame macro="">
      <xdr:nvGraphicFramePr>
        <xdr:cNvPr id="3" name="Grafico 4">
          <a:extLst>
            <a:ext uri="{FF2B5EF4-FFF2-40B4-BE49-F238E27FC236}">
              <a16:creationId xmlns:a16="http://schemas.microsoft.com/office/drawing/2014/main" id="{C9FB6C9F-0328-4587-8F00-E1C66DFF42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absoluteAnchor>
  <xdr:twoCellAnchor>
    <xdr:from>
      <xdr:col>29</xdr:col>
      <xdr:colOff>330816</xdr:colOff>
      <xdr:row>18</xdr:row>
      <xdr:rowOff>51988</xdr:rowOff>
    </xdr:from>
    <xdr:to>
      <xdr:col>36</xdr:col>
      <xdr:colOff>208896</xdr:colOff>
      <xdr:row>33</xdr:row>
      <xdr:rowOff>163093</xdr:rowOff>
    </xdr:to>
    <xdr:graphicFrame macro="">
      <xdr:nvGraphicFramePr>
        <xdr:cNvPr id="5" name="Grafico 4">
          <a:extLst>
            <a:ext uri="{FF2B5EF4-FFF2-40B4-BE49-F238E27FC236}">
              <a16:creationId xmlns:a16="http://schemas.microsoft.com/office/drawing/2014/main" id="{721D74E3-BE45-4859-8E4A-FBD5D2D6B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8</xdr:col>
      <xdr:colOff>350521</xdr:colOff>
      <xdr:row>13</xdr:row>
      <xdr:rowOff>60960</xdr:rowOff>
    </xdr:from>
    <xdr:to>
      <xdr:col>11</xdr:col>
      <xdr:colOff>388620</xdr:colOff>
      <xdr:row>21</xdr:row>
      <xdr:rowOff>47309</xdr:rowOff>
    </xdr:to>
    <xdr:pic>
      <xdr:nvPicPr>
        <xdr:cNvPr id="6" name="Immagine 5">
          <a:extLst>
            <a:ext uri="{FF2B5EF4-FFF2-40B4-BE49-F238E27FC236}">
              <a16:creationId xmlns:a16="http://schemas.microsoft.com/office/drawing/2014/main" id="{A3E4EA53-96E5-4E64-B41E-61ABF6EDA9C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24650"/>
        <a:stretch/>
      </xdr:blipFill>
      <xdr:spPr>
        <a:xfrm>
          <a:off x="6766561" y="2339340"/>
          <a:ext cx="2049779" cy="1388429"/>
        </a:xfrm>
        <a:prstGeom prst="rect">
          <a:avLst/>
        </a:prstGeom>
      </xdr:spPr>
    </xdr:pic>
    <xdr:clientData/>
  </xdr:twoCellAnchor>
  <xdr:twoCellAnchor>
    <xdr:from>
      <xdr:col>22</xdr:col>
      <xdr:colOff>40967</xdr:colOff>
      <xdr:row>19</xdr:row>
      <xdr:rowOff>156784</xdr:rowOff>
    </xdr:from>
    <xdr:to>
      <xdr:col>29</xdr:col>
      <xdr:colOff>235607</xdr:colOff>
      <xdr:row>40</xdr:row>
      <xdr:rowOff>122903</xdr:rowOff>
    </xdr:to>
    <xdr:graphicFrame macro="">
      <xdr:nvGraphicFramePr>
        <xdr:cNvPr id="7" name="Grafico 6">
          <a:extLst>
            <a:ext uri="{FF2B5EF4-FFF2-40B4-BE49-F238E27FC236}">
              <a16:creationId xmlns:a16="http://schemas.microsoft.com/office/drawing/2014/main" id="{5FD87732-AE20-4786-B6A8-7FFB8FD6C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opLeftCell="A28" workbookViewId="0">
      <selection activeCell="C49" sqref="C49"/>
    </sheetView>
  </sheetViews>
  <sheetFormatPr defaultRowHeight="13.8"/>
  <cols>
    <col min="1" max="1" width="16.296875" customWidth="1"/>
    <col min="2" max="2" width="6.59765625" customWidth="1"/>
    <col min="3" max="3" width="19.69921875" customWidth="1"/>
    <col min="4" max="4" width="14.8984375" customWidth="1"/>
    <col min="5" max="5" width="12.296875" customWidth="1"/>
    <col min="6" max="6" width="20.69921875" customWidth="1"/>
    <col min="7" max="7" width="17" customWidth="1"/>
    <col min="8" max="8" width="22.8984375" customWidth="1"/>
    <col min="9" max="9" width="18.296875" customWidth="1"/>
    <col min="10" max="10" width="13" customWidth="1"/>
    <col min="11" max="12" width="10.69921875" customWidth="1"/>
    <col min="13" max="13" width="23.69921875" customWidth="1"/>
    <col min="14" max="14" width="8.79687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38</v>
      </c>
      <c r="J1" s="1" t="s">
        <v>8</v>
      </c>
      <c r="K1" s="1" t="s">
        <v>9</v>
      </c>
      <c r="L1" s="1" t="s">
        <v>10</v>
      </c>
      <c r="M1" s="1" t="s">
        <v>11</v>
      </c>
    </row>
    <row r="3" spans="1:13">
      <c r="A3" s="18">
        <v>43885</v>
      </c>
      <c r="B3" s="17" t="s">
        <v>35</v>
      </c>
      <c r="C3" s="17">
        <v>0</v>
      </c>
      <c r="D3" s="17">
        <v>0</v>
      </c>
      <c r="E3" s="17">
        <v>0</v>
      </c>
      <c r="F3" s="17">
        <v>0</v>
      </c>
      <c r="G3" s="17">
        <v>1</v>
      </c>
      <c r="H3" s="17">
        <v>0</v>
      </c>
      <c r="I3" s="17"/>
      <c r="J3" s="17">
        <v>0</v>
      </c>
      <c r="K3" s="17">
        <v>0</v>
      </c>
      <c r="L3" s="17">
        <v>1</v>
      </c>
      <c r="M3" s="17">
        <v>1</v>
      </c>
    </row>
    <row r="4" spans="1:13">
      <c r="A4" s="18">
        <v>43886</v>
      </c>
      <c r="B4" s="17" t="s">
        <v>35</v>
      </c>
      <c r="C4" s="17">
        <v>1</v>
      </c>
      <c r="D4" s="17">
        <v>0</v>
      </c>
      <c r="E4" s="17">
        <v>1</v>
      </c>
      <c r="F4" s="17">
        <v>0</v>
      </c>
      <c r="G4" s="17">
        <v>1</v>
      </c>
      <c r="H4" s="17">
        <v>1</v>
      </c>
      <c r="I4" s="17"/>
      <c r="J4" s="17">
        <v>0</v>
      </c>
      <c r="K4" s="17">
        <v>0</v>
      </c>
      <c r="L4" s="17">
        <v>1</v>
      </c>
      <c r="M4" s="17">
        <v>39</v>
      </c>
    </row>
    <row r="5" spans="1:13">
      <c r="A5" s="18">
        <v>43887</v>
      </c>
      <c r="B5" s="17" t="s">
        <v>35</v>
      </c>
      <c r="C5" s="17">
        <v>6</v>
      </c>
      <c r="D5" s="17">
        <v>0</v>
      </c>
      <c r="E5" s="17">
        <v>6</v>
      </c>
      <c r="F5" s="17">
        <v>5</v>
      </c>
      <c r="G5" s="17">
        <v>11</v>
      </c>
      <c r="H5" s="17">
        <v>10</v>
      </c>
      <c r="I5" s="17"/>
      <c r="J5" s="17">
        <v>0</v>
      </c>
      <c r="K5" s="17">
        <v>0</v>
      </c>
      <c r="L5" s="17">
        <v>11</v>
      </c>
      <c r="M5" s="17">
        <v>66</v>
      </c>
    </row>
    <row r="6" spans="1:13">
      <c r="A6" s="18">
        <v>43888</v>
      </c>
      <c r="B6" s="17" t="s">
        <v>35</v>
      </c>
      <c r="C6" s="17">
        <v>9</v>
      </c>
      <c r="D6" s="17">
        <v>0</v>
      </c>
      <c r="E6" s="17">
        <v>9</v>
      </c>
      <c r="F6" s="17">
        <v>10</v>
      </c>
      <c r="G6" s="17">
        <v>19</v>
      </c>
      <c r="H6" s="17">
        <v>8</v>
      </c>
      <c r="I6" s="17"/>
      <c r="J6" s="17">
        <v>0</v>
      </c>
      <c r="K6" s="17">
        <v>0</v>
      </c>
      <c r="L6" s="17">
        <v>19</v>
      </c>
      <c r="M6" s="17">
        <v>78</v>
      </c>
    </row>
    <row r="7" spans="1:13">
      <c r="A7" s="18">
        <v>43889</v>
      </c>
      <c r="B7" s="17" t="s">
        <v>35</v>
      </c>
      <c r="C7" s="17">
        <v>9</v>
      </c>
      <c r="D7" s="17">
        <v>0</v>
      </c>
      <c r="E7" s="17">
        <v>9</v>
      </c>
      <c r="F7" s="17">
        <v>10</v>
      </c>
      <c r="G7" s="17">
        <v>19</v>
      </c>
      <c r="H7" s="17">
        <v>0</v>
      </c>
      <c r="I7" s="17"/>
      <c r="J7" s="17">
        <v>0</v>
      </c>
      <c r="K7" s="17">
        <v>0</v>
      </c>
      <c r="L7" s="17">
        <v>19</v>
      </c>
      <c r="M7" s="17">
        <v>112</v>
      </c>
    </row>
    <row r="8" spans="1:13">
      <c r="A8" s="18">
        <v>43890</v>
      </c>
      <c r="B8" s="17" t="s">
        <v>35</v>
      </c>
      <c r="C8" s="17">
        <v>4</v>
      </c>
      <c r="D8" s="17">
        <v>1</v>
      </c>
      <c r="E8" s="17">
        <v>5</v>
      </c>
      <c r="F8" s="17">
        <v>33</v>
      </c>
      <c r="G8" s="17">
        <v>38</v>
      </c>
      <c r="H8" s="17">
        <v>19</v>
      </c>
      <c r="I8" s="17"/>
      <c r="J8" s="17">
        <v>4</v>
      </c>
      <c r="K8" s="17">
        <v>0</v>
      </c>
      <c r="L8" s="17">
        <v>42</v>
      </c>
      <c r="M8" s="17">
        <v>121</v>
      </c>
    </row>
    <row r="9" spans="1:13">
      <c r="A9" s="18">
        <v>43891</v>
      </c>
      <c r="B9" s="17" t="s">
        <v>35</v>
      </c>
      <c r="C9" s="17">
        <v>12</v>
      </c>
      <c r="D9" s="17">
        <v>1</v>
      </c>
      <c r="E9" s="17">
        <v>13</v>
      </c>
      <c r="F9" s="17">
        <v>8</v>
      </c>
      <c r="G9" s="17">
        <v>21</v>
      </c>
      <c r="H9" s="17">
        <v>-17</v>
      </c>
      <c r="I9" s="17"/>
      <c r="J9" s="17">
        <v>4</v>
      </c>
      <c r="K9" s="17">
        <v>0</v>
      </c>
      <c r="L9" s="17">
        <v>25</v>
      </c>
      <c r="M9" s="17">
        <v>121</v>
      </c>
    </row>
    <row r="10" spans="1:13">
      <c r="A10" s="18">
        <v>43892</v>
      </c>
      <c r="B10" s="17" t="s">
        <v>35</v>
      </c>
      <c r="C10" s="17">
        <v>12</v>
      </c>
      <c r="D10" s="17">
        <v>1</v>
      </c>
      <c r="E10" s="17">
        <v>13</v>
      </c>
      <c r="F10" s="17">
        <v>5</v>
      </c>
      <c r="G10" s="17">
        <v>18</v>
      </c>
      <c r="H10" s="17">
        <v>-3</v>
      </c>
      <c r="I10" s="17"/>
      <c r="J10" s="17">
        <v>4</v>
      </c>
      <c r="K10" s="17">
        <v>0</v>
      </c>
      <c r="L10" s="17">
        <v>22</v>
      </c>
      <c r="M10" s="17">
        <v>121</v>
      </c>
    </row>
    <row r="11" spans="1:13">
      <c r="A11" s="18">
        <v>43893</v>
      </c>
      <c r="B11" s="17" t="s">
        <v>35</v>
      </c>
      <c r="C11" s="17">
        <v>12</v>
      </c>
      <c r="D11" s="17">
        <v>2</v>
      </c>
      <c r="E11" s="17">
        <v>14</v>
      </c>
      <c r="F11" s="17">
        <v>5</v>
      </c>
      <c r="G11" s="17">
        <v>19</v>
      </c>
      <c r="H11" s="17">
        <v>1</v>
      </c>
      <c r="I11" s="17"/>
      <c r="J11" s="17">
        <v>4</v>
      </c>
      <c r="K11" s="17">
        <v>1</v>
      </c>
      <c r="L11" s="17">
        <v>24</v>
      </c>
      <c r="M11" s="17">
        <v>121</v>
      </c>
    </row>
    <row r="12" spans="1:13">
      <c r="A12" s="18">
        <v>43894</v>
      </c>
      <c r="B12" s="17" t="s">
        <v>35</v>
      </c>
      <c r="C12" s="17">
        <v>10</v>
      </c>
      <c r="D12" s="17">
        <v>3</v>
      </c>
      <c r="E12" s="17">
        <v>13</v>
      </c>
      <c r="F12" s="17">
        <v>8</v>
      </c>
      <c r="G12" s="17">
        <v>21</v>
      </c>
      <c r="H12" s="17">
        <v>2</v>
      </c>
      <c r="I12" s="17"/>
      <c r="J12" s="17">
        <v>4</v>
      </c>
      <c r="K12" s="17">
        <v>1</v>
      </c>
      <c r="L12" s="17">
        <v>26</v>
      </c>
      <c r="M12" s="17">
        <v>133</v>
      </c>
    </row>
    <row r="13" spans="1:13">
      <c r="A13" s="18">
        <v>43895</v>
      </c>
      <c r="B13" s="17" t="s">
        <v>35</v>
      </c>
      <c r="C13" s="17">
        <v>11</v>
      </c>
      <c r="D13" s="17">
        <v>3</v>
      </c>
      <c r="E13" s="17">
        <v>14</v>
      </c>
      <c r="F13" s="17">
        <v>7</v>
      </c>
      <c r="G13" s="17">
        <v>21</v>
      </c>
      <c r="H13" s="17">
        <v>0</v>
      </c>
      <c r="I13" s="17"/>
      <c r="J13" s="17">
        <v>4</v>
      </c>
      <c r="K13" s="17">
        <v>3</v>
      </c>
      <c r="L13" s="17">
        <v>28</v>
      </c>
      <c r="M13" s="17">
        <v>146</v>
      </c>
    </row>
    <row r="14" spans="1:13">
      <c r="A14" s="18">
        <v>43896</v>
      </c>
      <c r="B14" s="17" t="s">
        <v>35</v>
      </c>
      <c r="C14" s="17">
        <v>12</v>
      </c>
      <c r="D14" s="17">
        <v>5</v>
      </c>
      <c r="E14" s="17">
        <v>17</v>
      </c>
      <c r="F14" s="17">
        <v>7</v>
      </c>
      <c r="G14" s="17">
        <v>24</v>
      </c>
      <c r="H14" s="17">
        <v>3</v>
      </c>
      <c r="I14" s="17"/>
      <c r="J14" s="17">
        <v>5</v>
      </c>
      <c r="K14" s="17">
        <v>3</v>
      </c>
      <c r="L14" s="17">
        <v>32</v>
      </c>
      <c r="M14" s="17">
        <v>229</v>
      </c>
    </row>
    <row r="15" spans="1:13">
      <c r="A15" s="18">
        <v>43897</v>
      </c>
      <c r="B15" s="17" t="s">
        <v>35</v>
      </c>
      <c r="C15" s="17">
        <v>26</v>
      </c>
      <c r="D15" s="17">
        <v>6</v>
      </c>
      <c r="E15" s="17">
        <v>32</v>
      </c>
      <c r="F15" s="17">
        <v>10</v>
      </c>
      <c r="G15" s="17">
        <v>42</v>
      </c>
      <c r="H15" s="17">
        <v>18</v>
      </c>
      <c r="I15" s="17"/>
      <c r="J15" s="17">
        <v>5</v>
      </c>
      <c r="K15" s="17">
        <v>4</v>
      </c>
      <c r="L15" s="17">
        <v>51</v>
      </c>
      <c r="M15" s="17">
        <v>331</v>
      </c>
    </row>
    <row r="16" spans="1:13">
      <c r="A16" s="18">
        <v>43898</v>
      </c>
      <c r="B16" s="17" t="s">
        <v>35</v>
      </c>
      <c r="C16" s="17">
        <v>39</v>
      </c>
      <c r="D16" s="17">
        <v>11</v>
      </c>
      <c r="E16" s="17">
        <v>50</v>
      </c>
      <c r="F16" s="17">
        <v>17</v>
      </c>
      <c r="G16" s="17">
        <v>67</v>
      </c>
      <c r="H16" s="17">
        <v>25</v>
      </c>
      <c r="I16" s="17"/>
      <c r="J16" s="17">
        <v>5</v>
      </c>
      <c r="K16" s="17">
        <v>6</v>
      </c>
      <c r="L16" s="17">
        <v>78</v>
      </c>
      <c r="M16" s="17">
        <v>401</v>
      </c>
    </row>
    <row r="17" spans="1:13">
      <c r="A17" s="18">
        <v>43899</v>
      </c>
      <c r="B17" s="17" t="s">
        <v>35</v>
      </c>
      <c r="C17" s="17">
        <v>60</v>
      </c>
      <c r="D17" s="17">
        <v>17</v>
      </c>
      <c r="E17" s="17">
        <v>77</v>
      </c>
      <c r="F17" s="17">
        <v>20</v>
      </c>
      <c r="G17" s="17">
        <v>97</v>
      </c>
      <c r="H17" s="17">
        <v>30</v>
      </c>
      <c r="I17" s="17"/>
      <c r="J17" s="17">
        <v>5</v>
      </c>
      <c r="K17" s="17">
        <v>7</v>
      </c>
      <c r="L17" s="17">
        <v>109</v>
      </c>
      <c r="M17" s="17">
        <v>611</v>
      </c>
    </row>
    <row r="18" spans="1:13">
      <c r="A18" s="18">
        <v>43900</v>
      </c>
      <c r="B18" s="17" t="s">
        <v>35</v>
      </c>
      <c r="C18" s="17">
        <v>57</v>
      </c>
      <c r="D18" s="17">
        <v>29</v>
      </c>
      <c r="E18" s="17">
        <v>86</v>
      </c>
      <c r="F18" s="17">
        <v>42</v>
      </c>
      <c r="G18" s="17">
        <v>128</v>
      </c>
      <c r="H18" s="17">
        <v>31</v>
      </c>
      <c r="I18" s="17"/>
      <c r="J18" s="17">
        <v>5</v>
      </c>
      <c r="K18" s="17">
        <v>8</v>
      </c>
      <c r="L18" s="17">
        <v>141</v>
      </c>
      <c r="M18" s="17">
        <v>694</v>
      </c>
    </row>
    <row r="19" spans="1:13">
      <c r="A19" s="18">
        <v>43901</v>
      </c>
      <c r="B19" s="17" t="s">
        <v>35</v>
      </c>
      <c r="C19" s="17">
        <v>74</v>
      </c>
      <c r="D19" s="17">
        <v>34</v>
      </c>
      <c r="E19" s="17">
        <v>108</v>
      </c>
      <c r="F19" s="17">
        <v>73</v>
      </c>
      <c r="G19" s="17">
        <v>181</v>
      </c>
      <c r="H19" s="17">
        <v>53</v>
      </c>
      <c r="I19" s="17"/>
      <c r="J19" s="17">
        <v>5</v>
      </c>
      <c r="K19" s="17">
        <v>8</v>
      </c>
      <c r="L19" s="17">
        <v>194</v>
      </c>
      <c r="M19" s="17">
        <v>1025</v>
      </c>
    </row>
    <row r="20" spans="1:13">
      <c r="A20" s="18">
        <v>43902</v>
      </c>
      <c r="B20" s="17" t="s">
        <v>35</v>
      </c>
      <c r="C20" s="17">
        <v>100</v>
      </c>
      <c r="D20" s="17">
        <v>36</v>
      </c>
      <c r="E20" s="17">
        <v>136</v>
      </c>
      <c r="F20" s="17">
        <v>107</v>
      </c>
      <c r="G20" s="17">
        <v>243</v>
      </c>
      <c r="H20" s="17">
        <v>62</v>
      </c>
      <c r="I20" s="17"/>
      <c r="J20" s="17">
        <v>20</v>
      </c>
      <c r="K20" s="17">
        <v>11</v>
      </c>
      <c r="L20" s="17">
        <v>274</v>
      </c>
      <c r="M20" s="17">
        <v>1174</v>
      </c>
    </row>
    <row r="21" spans="1:13">
      <c r="A21" s="18">
        <v>43903</v>
      </c>
      <c r="B21" s="17" t="s">
        <v>35</v>
      </c>
      <c r="C21" s="17">
        <v>128</v>
      </c>
      <c r="D21" s="17">
        <v>44</v>
      </c>
      <c r="E21" s="17">
        <v>172</v>
      </c>
      <c r="F21" s="17">
        <v>132</v>
      </c>
      <c r="G21" s="17">
        <v>304</v>
      </c>
      <c r="H21" s="17">
        <v>61</v>
      </c>
      <c r="I21" s="17"/>
      <c r="J21" s="17">
        <v>24</v>
      </c>
      <c r="K21" s="17">
        <v>17</v>
      </c>
      <c r="L21" s="17">
        <v>345</v>
      </c>
      <c r="M21" s="17">
        <v>1442</v>
      </c>
    </row>
    <row r="22" spans="1:13">
      <c r="A22" s="18">
        <v>43904</v>
      </c>
      <c r="B22" s="17" t="s">
        <v>35</v>
      </c>
      <c r="C22" s="17">
        <v>213</v>
      </c>
      <c r="D22" s="17">
        <v>62</v>
      </c>
      <c r="E22" s="17">
        <v>275</v>
      </c>
      <c r="F22" s="17">
        <v>109</v>
      </c>
      <c r="G22" s="17">
        <v>384</v>
      </c>
      <c r="H22" s="17">
        <v>80</v>
      </c>
      <c r="I22" s="17"/>
      <c r="J22" s="17">
        <v>52</v>
      </c>
      <c r="K22" s="17">
        <v>27</v>
      </c>
      <c r="L22" s="17">
        <v>463</v>
      </c>
      <c r="M22" s="17">
        <v>1750</v>
      </c>
    </row>
    <row r="23" spans="1:13">
      <c r="A23" s="18">
        <v>43905</v>
      </c>
      <c r="B23" s="17" t="s">
        <v>35</v>
      </c>
      <c r="C23" s="17">
        <v>253</v>
      </c>
      <c r="D23" s="17">
        <v>66</v>
      </c>
      <c r="E23" s="17">
        <v>319</v>
      </c>
      <c r="F23" s="17">
        <v>174</v>
      </c>
      <c r="G23" s="17">
        <v>493</v>
      </c>
      <c r="H23" s="17">
        <v>109</v>
      </c>
      <c r="I23" s="17"/>
      <c r="J23" s="17">
        <v>33</v>
      </c>
      <c r="K23" s="17">
        <v>33</v>
      </c>
      <c r="L23" s="17">
        <v>559</v>
      </c>
      <c r="M23" s="17">
        <v>1973</v>
      </c>
    </row>
    <row r="24" spans="1:13">
      <c r="A24" s="18">
        <v>43906</v>
      </c>
      <c r="B24" s="17" t="s">
        <v>35</v>
      </c>
      <c r="C24" s="17">
        <v>255</v>
      </c>
      <c r="D24" s="17">
        <v>73</v>
      </c>
      <c r="E24" s="17">
        <v>328</v>
      </c>
      <c r="F24" s="17">
        <v>247</v>
      </c>
      <c r="G24" s="17">
        <v>575</v>
      </c>
      <c r="H24" s="17">
        <v>82</v>
      </c>
      <c r="I24" s="17"/>
      <c r="J24" s="17">
        <v>42</v>
      </c>
      <c r="K24" s="17">
        <v>50</v>
      </c>
      <c r="L24" s="17">
        <v>667</v>
      </c>
      <c r="M24" s="17">
        <v>2189</v>
      </c>
    </row>
    <row r="25" spans="1:13">
      <c r="A25" s="18">
        <v>43907</v>
      </c>
      <c r="B25" s="17" t="s">
        <v>35</v>
      </c>
      <c r="C25" s="17">
        <v>299</v>
      </c>
      <c r="D25" s="17">
        <v>85</v>
      </c>
      <c r="E25" s="17">
        <v>384</v>
      </c>
      <c r="F25" s="17">
        <v>277</v>
      </c>
      <c r="G25" s="17">
        <v>661</v>
      </c>
      <c r="H25" s="17">
        <v>86</v>
      </c>
      <c r="I25" s="17"/>
      <c r="J25" s="17">
        <v>57</v>
      </c>
      <c r="K25" s="17">
        <v>60</v>
      </c>
      <c r="L25" s="17">
        <v>778</v>
      </c>
      <c r="M25" s="17">
        <v>2509</v>
      </c>
    </row>
    <row r="26" spans="1:13">
      <c r="A26" s="18">
        <v>43908</v>
      </c>
      <c r="B26" s="17" t="s">
        <v>35</v>
      </c>
      <c r="C26" s="17">
        <v>401</v>
      </c>
      <c r="D26" s="17">
        <v>100</v>
      </c>
      <c r="E26" s="17">
        <v>501</v>
      </c>
      <c r="F26" s="17">
        <v>243</v>
      </c>
      <c r="G26" s="17">
        <v>744</v>
      </c>
      <c r="H26" s="17">
        <v>83</v>
      </c>
      <c r="I26" s="17"/>
      <c r="J26" s="17">
        <v>70</v>
      </c>
      <c r="K26" s="17">
        <v>73</v>
      </c>
      <c r="L26" s="17">
        <v>887</v>
      </c>
      <c r="M26" s="17">
        <v>2912</v>
      </c>
    </row>
    <row r="27" spans="1:13">
      <c r="A27" s="18">
        <v>43909</v>
      </c>
      <c r="B27" s="17" t="s">
        <v>35</v>
      </c>
      <c r="C27" s="17">
        <v>491</v>
      </c>
      <c r="D27" s="17">
        <v>112</v>
      </c>
      <c r="E27" s="17">
        <v>603</v>
      </c>
      <c r="F27" s="17">
        <v>280</v>
      </c>
      <c r="G27" s="17">
        <v>883</v>
      </c>
      <c r="H27" s="17">
        <v>139</v>
      </c>
      <c r="I27" s="17"/>
      <c r="J27" s="17">
        <v>85</v>
      </c>
      <c r="K27" s="17">
        <v>91</v>
      </c>
      <c r="L27" s="17">
        <v>1059</v>
      </c>
      <c r="M27" s="17">
        <v>3348</v>
      </c>
    </row>
    <row r="28" spans="1:13">
      <c r="A28" s="18">
        <v>43910</v>
      </c>
      <c r="B28" s="17" t="s">
        <v>35</v>
      </c>
      <c r="C28" s="17">
        <v>573</v>
      </c>
      <c r="D28" s="17">
        <v>121</v>
      </c>
      <c r="E28" s="17">
        <v>694</v>
      </c>
      <c r="F28" s="17">
        <v>307</v>
      </c>
      <c r="G28" s="17">
        <v>1001</v>
      </c>
      <c r="H28" s="17">
        <v>118</v>
      </c>
      <c r="I28" s="17"/>
      <c r="J28" s="17">
        <v>101</v>
      </c>
      <c r="K28" s="17">
        <v>119</v>
      </c>
      <c r="L28" s="17">
        <v>1221</v>
      </c>
      <c r="M28" s="17">
        <v>3794</v>
      </c>
    </row>
    <row r="29" spans="1:13">
      <c r="A29" s="18">
        <v>43911</v>
      </c>
      <c r="B29" s="17" t="s">
        <v>35</v>
      </c>
      <c r="C29" s="17">
        <v>598</v>
      </c>
      <c r="D29" s="17">
        <v>129</v>
      </c>
      <c r="E29" s="17">
        <v>727</v>
      </c>
      <c r="F29" s="17">
        <v>432</v>
      </c>
      <c r="G29" s="17">
        <v>1159</v>
      </c>
      <c r="H29" s="17">
        <v>158</v>
      </c>
      <c r="I29" s="17"/>
      <c r="J29" s="17">
        <v>125</v>
      </c>
      <c r="K29" s="17">
        <v>152</v>
      </c>
      <c r="L29" s="17">
        <v>1436</v>
      </c>
      <c r="M29" s="17">
        <v>4304</v>
      </c>
    </row>
    <row r="30" spans="1:13">
      <c r="A30" s="18">
        <v>43912</v>
      </c>
      <c r="B30" s="17" t="s">
        <v>35</v>
      </c>
      <c r="C30" s="17">
        <v>736</v>
      </c>
      <c r="D30" s="17">
        <v>132</v>
      </c>
      <c r="E30" s="17">
        <v>868</v>
      </c>
      <c r="F30" s="17">
        <v>483</v>
      </c>
      <c r="G30" s="17">
        <v>1351</v>
      </c>
      <c r="H30" s="17">
        <v>192</v>
      </c>
      <c r="I30" s="17"/>
      <c r="J30" s="17">
        <v>143</v>
      </c>
      <c r="K30" s="17">
        <v>171</v>
      </c>
      <c r="L30" s="17">
        <v>1665</v>
      </c>
      <c r="M30" s="17">
        <v>4995</v>
      </c>
    </row>
    <row r="31" spans="1:13">
      <c r="A31" s="18">
        <v>43913</v>
      </c>
      <c r="B31" s="17" t="s">
        <v>35</v>
      </c>
      <c r="C31" s="17">
        <v>761</v>
      </c>
      <c r="D31" s="17">
        <v>133</v>
      </c>
      <c r="E31" s="17">
        <v>894</v>
      </c>
      <c r="F31" s="17">
        <v>659</v>
      </c>
      <c r="G31" s="17">
        <v>1553</v>
      </c>
      <c r="H31" s="17">
        <v>202</v>
      </c>
      <c r="I31" s="17"/>
      <c r="J31" s="17">
        <v>159</v>
      </c>
      <c r="K31" s="17">
        <v>212</v>
      </c>
      <c r="L31" s="17">
        <v>1924</v>
      </c>
      <c r="M31" s="17">
        <v>5538</v>
      </c>
    </row>
    <row r="32" spans="1:13">
      <c r="A32" s="18">
        <v>43914</v>
      </c>
      <c r="B32" s="17" t="s">
        <v>35</v>
      </c>
      <c r="C32" s="17">
        <v>803</v>
      </c>
      <c r="D32" s="17">
        <v>147</v>
      </c>
      <c r="E32" s="17">
        <v>950</v>
      </c>
      <c r="F32" s="17">
        <v>742</v>
      </c>
      <c r="G32" s="17">
        <v>1692</v>
      </c>
      <c r="H32" s="17">
        <v>139</v>
      </c>
      <c r="I32" s="17"/>
      <c r="J32" s="17">
        <v>193</v>
      </c>
      <c r="K32" s="17">
        <v>231</v>
      </c>
      <c r="L32" s="17">
        <v>2116</v>
      </c>
      <c r="M32" s="17">
        <v>5992</v>
      </c>
    </row>
    <row r="33" spans="1:13">
      <c r="A33" s="18">
        <v>43915</v>
      </c>
      <c r="B33" s="17" t="s">
        <v>35</v>
      </c>
      <c r="C33" s="17">
        <v>927</v>
      </c>
      <c r="D33" s="17">
        <v>147</v>
      </c>
      <c r="E33" s="17">
        <v>1074</v>
      </c>
      <c r="F33" s="17">
        <v>752</v>
      </c>
      <c r="G33" s="17">
        <v>1826</v>
      </c>
      <c r="H33" s="17">
        <v>134</v>
      </c>
      <c r="I33" s="17"/>
      <c r="J33" s="17">
        <v>225</v>
      </c>
      <c r="K33" s="17">
        <v>254</v>
      </c>
      <c r="L33" s="17">
        <v>2305</v>
      </c>
      <c r="M33" s="17">
        <v>6602</v>
      </c>
    </row>
    <row r="34" spans="1:13">
      <c r="A34" s="18">
        <v>43916</v>
      </c>
      <c r="B34" s="17" t="s">
        <v>35</v>
      </c>
      <c r="C34" s="17">
        <v>998</v>
      </c>
      <c r="D34" s="17">
        <v>154</v>
      </c>
      <c r="E34" s="17">
        <v>1152</v>
      </c>
      <c r="F34" s="17">
        <v>875</v>
      </c>
      <c r="G34" s="17">
        <v>2027</v>
      </c>
      <c r="H34" s="17">
        <v>201</v>
      </c>
      <c r="I34" s="17"/>
      <c r="J34" s="17">
        <v>260</v>
      </c>
      <c r="K34" s="17">
        <v>280</v>
      </c>
      <c r="L34" s="17">
        <v>2567</v>
      </c>
      <c r="M34" s="17">
        <v>7304</v>
      </c>
    </row>
    <row r="35" spans="1:13">
      <c r="A35" s="18">
        <v>43917</v>
      </c>
      <c r="B35" s="17" t="s">
        <v>35</v>
      </c>
      <c r="C35" s="17">
        <v>1023</v>
      </c>
      <c r="D35" s="17">
        <v>157</v>
      </c>
      <c r="E35" s="17">
        <v>1180</v>
      </c>
      <c r="F35" s="17">
        <v>880</v>
      </c>
      <c r="G35" s="17">
        <v>2060</v>
      </c>
      <c r="H35" s="17">
        <v>33</v>
      </c>
      <c r="I35" s="17"/>
      <c r="J35" s="17">
        <v>305</v>
      </c>
      <c r="K35" s="17">
        <v>331</v>
      </c>
      <c r="L35" s="17">
        <v>2696</v>
      </c>
      <c r="M35" s="17">
        <v>7804</v>
      </c>
    </row>
    <row r="36" spans="1:13">
      <c r="A36" s="18">
        <v>43918</v>
      </c>
      <c r="B36" s="17" t="s">
        <v>35</v>
      </c>
      <c r="C36" s="17">
        <v>1031</v>
      </c>
      <c r="D36" s="17">
        <v>167</v>
      </c>
      <c r="E36" s="17">
        <v>1198</v>
      </c>
      <c r="F36" s="17">
        <v>888</v>
      </c>
      <c r="G36" s="17">
        <v>2086</v>
      </c>
      <c r="H36" s="17">
        <v>26</v>
      </c>
      <c r="I36" s="17"/>
      <c r="J36" s="17">
        <v>378</v>
      </c>
      <c r="K36" s="17">
        <v>358</v>
      </c>
      <c r="L36" s="17">
        <v>2822</v>
      </c>
      <c r="M36" s="17">
        <v>8177</v>
      </c>
    </row>
    <row r="37" spans="1:13">
      <c r="A37" s="18">
        <v>43919</v>
      </c>
      <c r="B37" s="17" t="s">
        <v>35</v>
      </c>
      <c r="C37" s="17">
        <v>1077</v>
      </c>
      <c r="D37" s="17">
        <v>166</v>
      </c>
      <c r="E37" s="17">
        <v>1243</v>
      </c>
      <c r="F37" s="17">
        <v>1036</v>
      </c>
      <c r="G37" s="17">
        <v>2279</v>
      </c>
      <c r="H37" s="17">
        <v>193</v>
      </c>
      <c r="I37" s="17"/>
      <c r="J37" s="17">
        <v>420</v>
      </c>
      <c r="K37" s="17">
        <v>377</v>
      </c>
      <c r="L37" s="17">
        <v>3076</v>
      </c>
      <c r="M37" s="17">
        <v>9100</v>
      </c>
    </row>
    <row r="38" spans="1:13">
      <c r="A38" s="18">
        <v>43920</v>
      </c>
      <c r="B38" s="17" t="s">
        <v>35</v>
      </c>
      <c r="C38" s="17">
        <v>1142</v>
      </c>
      <c r="D38" s="17">
        <v>175</v>
      </c>
      <c r="E38" s="17">
        <v>1317</v>
      </c>
      <c r="F38" s="17">
        <v>1066</v>
      </c>
      <c r="G38" s="17">
        <v>2383</v>
      </c>
      <c r="H38" s="17">
        <v>104</v>
      </c>
      <c r="I38" s="17"/>
      <c r="J38" s="17">
        <v>437</v>
      </c>
      <c r="K38" s="17">
        <v>397</v>
      </c>
      <c r="L38" s="17">
        <v>3217</v>
      </c>
      <c r="M38" s="17">
        <v>9677</v>
      </c>
    </row>
    <row r="39" spans="1:13">
      <c r="A39" s="18">
        <v>43921</v>
      </c>
      <c r="B39" s="17" t="s">
        <v>35</v>
      </c>
      <c r="C39" s="17">
        <v>1153</v>
      </c>
      <c r="D39" s="17">
        <v>179</v>
      </c>
      <c r="E39" s="17">
        <v>1332</v>
      </c>
      <c r="F39" s="17">
        <v>1176</v>
      </c>
      <c r="G39" s="17">
        <v>2508</v>
      </c>
      <c r="H39" s="17">
        <v>125</v>
      </c>
      <c r="I39" s="17">
        <v>199</v>
      </c>
      <c r="J39" s="17">
        <v>480</v>
      </c>
      <c r="K39" s="17">
        <v>428</v>
      </c>
      <c r="L39" s="17">
        <v>3416</v>
      </c>
      <c r="M39" s="17">
        <v>10376</v>
      </c>
    </row>
    <row r="40" spans="1:13">
      <c r="A40" s="18">
        <v>43922</v>
      </c>
      <c r="B40" s="17" t="s">
        <v>35</v>
      </c>
      <c r="C40" s="17">
        <v>1114</v>
      </c>
      <c r="D40" s="17">
        <v>179</v>
      </c>
      <c r="E40" s="17">
        <v>1293</v>
      </c>
      <c r="F40" s="17">
        <v>1352</v>
      </c>
      <c r="G40" s="17">
        <v>2645</v>
      </c>
      <c r="H40" s="17">
        <v>137</v>
      </c>
      <c r="I40" s="17">
        <v>244</v>
      </c>
      <c r="J40" s="17">
        <v>555</v>
      </c>
      <c r="K40" s="17">
        <v>460</v>
      </c>
      <c r="L40" s="17">
        <v>3660</v>
      </c>
      <c r="M40" s="17">
        <v>11334</v>
      </c>
    </row>
    <row r="41" spans="1:13">
      <c r="A41" s="18">
        <v>43923</v>
      </c>
      <c r="B41" s="17" t="s">
        <v>35</v>
      </c>
      <c r="C41" s="17">
        <v>1120</v>
      </c>
      <c r="D41" s="17">
        <v>172</v>
      </c>
      <c r="E41" s="17">
        <v>1292</v>
      </c>
      <c r="F41" s="17">
        <v>1368</v>
      </c>
      <c r="G41" s="17">
        <v>2660</v>
      </c>
      <c r="H41" s="17">
        <v>15</v>
      </c>
      <c r="I41" s="17">
        <v>122</v>
      </c>
      <c r="J41" s="17">
        <v>634</v>
      </c>
      <c r="K41" s="17">
        <v>488</v>
      </c>
      <c r="L41" s="17">
        <v>3782</v>
      </c>
      <c r="M41" s="17">
        <v>12069</v>
      </c>
    </row>
    <row r="42" spans="1:13">
      <c r="A42" s="18">
        <v>43924</v>
      </c>
      <c r="B42" s="17" t="s">
        <v>35</v>
      </c>
      <c r="C42" s="17">
        <v>1147</v>
      </c>
      <c r="D42" s="17">
        <v>173</v>
      </c>
      <c r="E42" s="17">
        <v>1320</v>
      </c>
      <c r="F42" s="17">
        <v>1426</v>
      </c>
      <c r="G42" s="17">
        <v>2746</v>
      </c>
      <c r="H42" s="17">
        <v>86</v>
      </c>
      <c r="I42" s="17">
        <v>183</v>
      </c>
      <c r="J42" s="17">
        <v>700</v>
      </c>
      <c r="K42" s="17">
        <v>519</v>
      </c>
      <c r="L42" s="17">
        <v>3965</v>
      </c>
      <c r="M42" s="17">
        <v>12934</v>
      </c>
    </row>
    <row r="43" spans="1:13">
      <c r="A43" s="18">
        <v>43925</v>
      </c>
      <c r="B43" s="17" t="s">
        <v>35</v>
      </c>
      <c r="C43" s="17">
        <v>1121</v>
      </c>
      <c r="D43" s="17">
        <v>169</v>
      </c>
      <c r="E43" s="17">
        <v>1290</v>
      </c>
      <c r="F43" s="17">
        <v>1604</v>
      </c>
      <c r="G43" s="17">
        <v>2894</v>
      </c>
      <c r="H43" s="17">
        <v>148</v>
      </c>
      <c r="I43" s="17">
        <v>238</v>
      </c>
      <c r="J43" s="17">
        <v>767</v>
      </c>
      <c r="K43" s="17">
        <v>542</v>
      </c>
      <c r="L43" s="17">
        <v>4203</v>
      </c>
      <c r="M43" s="17">
        <v>14087</v>
      </c>
    </row>
    <row r="44" spans="1:13">
      <c r="A44" s="18">
        <v>43926</v>
      </c>
      <c r="B44" s="17" t="s">
        <v>35</v>
      </c>
      <c r="C44">
        <v>1126</v>
      </c>
      <c r="D44">
        <v>165</v>
      </c>
      <c r="E44">
        <v>1291</v>
      </c>
      <c r="F44">
        <v>1802</v>
      </c>
      <c r="G44">
        <v>3093</v>
      </c>
      <c r="H44">
        <v>199</v>
      </c>
      <c r="I44">
        <v>246</v>
      </c>
      <c r="J44">
        <v>800</v>
      </c>
      <c r="K44">
        <v>556</v>
      </c>
      <c r="L44">
        <v>4449</v>
      </c>
      <c r="M44">
        <v>15047</v>
      </c>
    </row>
    <row r="45" spans="1:13">
      <c r="A45" s="18">
        <v>43927</v>
      </c>
      <c r="B45" s="17" t="s">
        <v>35</v>
      </c>
      <c r="C45" s="17">
        <v>1141</v>
      </c>
      <c r="D45" s="17">
        <v>162</v>
      </c>
      <c r="E45" s="17">
        <v>1303</v>
      </c>
      <c r="F45" s="17">
        <v>1814</v>
      </c>
      <c r="G45" s="17">
        <v>3117</v>
      </c>
      <c r="H45" s="17">
        <v>24</v>
      </c>
      <c r="I45" s="17">
        <v>100</v>
      </c>
      <c r="J45" s="17">
        <v>837</v>
      </c>
      <c r="K45" s="17">
        <v>595</v>
      </c>
      <c r="L45" s="17">
        <v>4549</v>
      </c>
      <c r="M45" s="17">
        <v>15533</v>
      </c>
    </row>
    <row r="46" spans="1:13">
      <c r="A46" s="18">
        <v>43928</v>
      </c>
      <c r="B46" s="17" t="s">
        <v>35</v>
      </c>
      <c r="C46" s="17">
        <v>1090</v>
      </c>
      <c r="D46" s="17">
        <v>156</v>
      </c>
      <c r="E46" s="17">
        <v>1246</v>
      </c>
      <c r="F46" s="17">
        <v>1966</v>
      </c>
      <c r="G46" s="17">
        <v>3212</v>
      </c>
      <c r="H46" s="17">
        <v>95</v>
      </c>
      <c r="I46" s="17">
        <v>208</v>
      </c>
      <c r="J46" s="17">
        <v>925</v>
      </c>
      <c r="K46" s="17">
        <v>620</v>
      </c>
      <c r="L46" s="17">
        <v>4757</v>
      </c>
      <c r="M46" s="17">
        <v>16579</v>
      </c>
    </row>
    <row r="47" spans="1:13">
      <c r="A47" s="18">
        <v>43929</v>
      </c>
      <c r="B47" s="17" t="s">
        <v>35</v>
      </c>
      <c r="C47" s="17">
        <v>1109</v>
      </c>
      <c r="D47" s="17">
        <v>153</v>
      </c>
      <c r="E47" s="17">
        <v>1262</v>
      </c>
      <c r="F47" s="17">
        <v>1983</v>
      </c>
      <c r="G47" s="17">
        <v>3245</v>
      </c>
      <c r="H47" s="17">
        <v>33</v>
      </c>
      <c r="I47" s="17">
        <v>149</v>
      </c>
      <c r="J47" s="17">
        <v>1007</v>
      </c>
      <c r="K47" s="17">
        <v>654</v>
      </c>
      <c r="L47" s="17">
        <v>4906</v>
      </c>
      <c r="M47" s="17">
        <v>17521</v>
      </c>
    </row>
    <row r="48" spans="1:13">
      <c r="A48" s="18">
        <v>43930</v>
      </c>
      <c r="B48" s="17" t="s">
        <v>35</v>
      </c>
      <c r="C48" s="17">
        <v>1103</v>
      </c>
      <c r="D48" s="17">
        <v>154</v>
      </c>
      <c r="E48" s="17">
        <v>1257</v>
      </c>
      <c r="F48" s="17">
        <v>1996</v>
      </c>
      <c r="G48" s="17">
        <v>3253</v>
      </c>
      <c r="H48" s="17">
        <v>8</v>
      </c>
      <c r="I48" s="17">
        <v>114</v>
      </c>
      <c r="J48" s="17">
        <v>1085</v>
      </c>
      <c r="K48" s="17">
        <v>682</v>
      </c>
      <c r="L48" s="17">
        <v>5020</v>
      </c>
      <c r="M48" s="17">
        <v>18446</v>
      </c>
    </row>
    <row r="49" spans="1:13">
      <c r="A49" s="18">
        <v>43931</v>
      </c>
      <c r="B49" s="17" t="s">
        <v>35</v>
      </c>
      <c r="C49" s="17">
        <v>1076</v>
      </c>
      <c r="D49" s="17">
        <v>151</v>
      </c>
      <c r="E49" s="17">
        <v>1227</v>
      </c>
      <c r="F49" s="17">
        <v>2074</v>
      </c>
      <c r="G49" s="17">
        <v>3301</v>
      </c>
      <c r="H49" s="17">
        <v>48</v>
      </c>
      <c r="I49" s="17">
        <v>171</v>
      </c>
      <c r="J49" s="17">
        <v>1181</v>
      </c>
      <c r="K49" s="17">
        <v>709</v>
      </c>
      <c r="L49" s="17">
        <v>5191</v>
      </c>
      <c r="M49" s="17">
        <v>19514</v>
      </c>
    </row>
  </sheetData>
  <pageMargins left="0" right="0" top="0.39370078740157505" bottom="0.39370078740157505" header="0" footer="0"/>
  <headerFooter>
    <oddHeader>&amp;C&amp;A</oddHeader>
    <oddFooter>&amp;CPagina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K149"/>
  <sheetViews>
    <sheetView topLeftCell="A10" zoomScale="93" zoomScaleNormal="93" workbookViewId="0">
      <selection activeCell="M52" sqref="M52"/>
    </sheetView>
  </sheetViews>
  <sheetFormatPr defaultRowHeight="13.8"/>
  <cols>
    <col min="1" max="1" width="8.69921875" customWidth="1"/>
    <col min="2" max="2" width="8.69921875" style="5" customWidth="1"/>
    <col min="3" max="3" width="17.09765625" customWidth="1"/>
    <col min="4" max="4" width="18.8984375" customWidth="1"/>
    <col min="5" max="6" width="10.69921875" customWidth="1"/>
    <col min="7" max="7" width="8.796875" customWidth="1"/>
  </cols>
  <sheetData>
    <row r="1" spans="1:11" ht="26.4">
      <c r="A1" s="1" t="s">
        <v>0</v>
      </c>
      <c r="B1" s="7"/>
      <c r="C1" s="1" t="str">
        <f>Dati!H1</f>
        <v>nuovi_attualmente_positivi</v>
      </c>
      <c r="D1" s="1" t="s">
        <v>34</v>
      </c>
      <c r="E1" s="8" t="s">
        <v>20</v>
      </c>
      <c r="F1" s="8" t="s">
        <v>21</v>
      </c>
      <c r="G1" s="8" t="s">
        <v>26</v>
      </c>
      <c r="H1" s="8" t="s">
        <v>29</v>
      </c>
      <c r="I1" s="8"/>
    </row>
    <row r="2" spans="1:11">
      <c r="J2" s="4" t="s">
        <v>22</v>
      </c>
      <c r="K2" s="9">
        <v>3500</v>
      </c>
    </row>
    <row r="3" spans="1:11">
      <c r="A3" s="2">
        <v>43885.75</v>
      </c>
      <c r="B3" s="10">
        <v>1</v>
      </c>
      <c r="C3" s="3">
        <f>Dati!G3</f>
        <v>1</v>
      </c>
      <c r="E3" s="11">
        <f t="shared" ref="E3:E34" si="0">$K$2/(1+$K$5*EXP(-$K$4*B3))</f>
        <v>6.7153787645686176</v>
      </c>
      <c r="F3" s="11"/>
      <c r="H3" s="11">
        <f>C3-E3</f>
        <v>-5.7153787645686176</v>
      </c>
      <c r="J3" s="4" t="s">
        <v>23</v>
      </c>
      <c r="K3" s="9">
        <v>5.5</v>
      </c>
    </row>
    <row r="4" spans="1:11">
      <c r="A4" s="2">
        <v>43886</v>
      </c>
      <c r="B4" s="10">
        <v>2</v>
      </c>
      <c r="C4" s="3">
        <f>Dati!G4</f>
        <v>1</v>
      </c>
      <c r="D4">
        <f>C4-C3</f>
        <v>0</v>
      </c>
      <c r="E4" s="11">
        <f t="shared" si="0"/>
        <v>8.1986993297401423</v>
      </c>
      <c r="F4" s="11">
        <f t="shared" ref="F4:F35" si="1">(E4-E3)*10</f>
        <v>14.833205651715247</v>
      </c>
      <c r="G4" s="11">
        <f>E4-E3</f>
        <v>1.4833205651715247</v>
      </c>
      <c r="H4" s="11">
        <f t="shared" ref="H4:H49" si="2">C4-E4</f>
        <v>-7.1986993297401423</v>
      </c>
      <c r="J4" s="4" t="s">
        <v>24</v>
      </c>
      <c r="K4" s="9">
        <v>0.2</v>
      </c>
    </row>
    <row r="5" spans="1:11">
      <c r="A5" s="2">
        <v>43887</v>
      </c>
      <c r="B5" s="10">
        <v>3</v>
      </c>
      <c r="C5" s="3">
        <f>Dati!G5</f>
        <v>11</v>
      </c>
      <c r="D5">
        <f t="shared" ref="D5:D68" si="3">C5-C4</f>
        <v>10</v>
      </c>
      <c r="E5" s="11">
        <f t="shared" si="0"/>
        <v>10.008723123016274</v>
      </c>
      <c r="F5" s="11">
        <f t="shared" si="1"/>
        <v>18.100237932761321</v>
      </c>
      <c r="G5" s="11">
        <f t="shared" ref="G5:G68" si="4">E5-E4</f>
        <v>1.8100237932761321</v>
      </c>
      <c r="H5" s="11">
        <f t="shared" si="2"/>
        <v>0.99127687698372569</v>
      </c>
      <c r="J5" s="4" t="s">
        <v>25</v>
      </c>
      <c r="K5" s="15">
        <f>(K2-K3)/K3</f>
        <v>635.36363636363637</v>
      </c>
    </row>
    <row r="6" spans="1:11">
      <c r="A6" s="2">
        <v>43888</v>
      </c>
      <c r="B6" s="10">
        <v>4</v>
      </c>
      <c r="C6" s="3">
        <f>Dati!G6</f>
        <v>19</v>
      </c>
      <c r="D6">
        <f t="shared" si="3"/>
        <v>8</v>
      </c>
      <c r="E6" s="11">
        <f t="shared" si="0"/>
        <v>12.216947098765941</v>
      </c>
      <c r="F6" s="11">
        <f t="shared" si="1"/>
        <v>22.082239757496662</v>
      </c>
      <c r="G6" s="11">
        <f t="shared" si="4"/>
        <v>2.2082239757496662</v>
      </c>
      <c r="H6" s="11">
        <f t="shared" si="2"/>
        <v>6.7830529012340595</v>
      </c>
    </row>
    <row r="7" spans="1:11">
      <c r="A7" s="2">
        <v>43889</v>
      </c>
      <c r="B7" s="10">
        <v>5</v>
      </c>
      <c r="C7" s="3">
        <f>Dati!G7</f>
        <v>19</v>
      </c>
      <c r="D7">
        <f t="shared" si="3"/>
        <v>0</v>
      </c>
      <c r="E7" s="11">
        <f t="shared" si="0"/>
        <v>14.910289930426238</v>
      </c>
      <c r="F7" s="11">
        <f t="shared" si="1"/>
        <v>26.933428316602974</v>
      </c>
      <c r="G7" s="11">
        <f t="shared" si="4"/>
        <v>2.6933428316602974</v>
      </c>
      <c r="H7" s="11">
        <f t="shared" si="2"/>
        <v>4.089710069573762</v>
      </c>
    </row>
    <row r="8" spans="1:11">
      <c r="A8" s="2">
        <v>43890</v>
      </c>
      <c r="B8" s="10">
        <v>6</v>
      </c>
      <c r="C8" s="3">
        <f>Dati!G8</f>
        <v>38</v>
      </c>
      <c r="D8">
        <f t="shared" si="3"/>
        <v>19</v>
      </c>
      <c r="E8" s="11">
        <f t="shared" si="0"/>
        <v>18.194308481755854</v>
      </c>
      <c r="F8" s="11">
        <f t="shared" si="1"/>
        <v>32.840185513296163</v>
      </c>
      <c r="G8" s="11">
        <f t="shared" si="4"/>
        <v>3.2840185513296163</v>
      </c>
      <c r="H8" s="11">
        <f t="shared" si="2"/>
        <v>19.805691518244146</v>
      </c>
      <c r="J8" s="12" t="s">
        <v>30</v>
      </c>
      <c r="K8" s="11">
        <f>AVERAGE(H3:H36)</f>
        <v>98.390281230705881</v>
      </c>
    </row>
    <row r="9" spans="1:11">
      <c r="A9" s="2">
        <v>43891</v>
      </c>
      <c r="B9" s="10">
        <v>7</v>
      </c>
      <c r="C9" s="3">
        <f>Dati!G9</f>
        <v>21</v>
      </c>
      <c r="D9">
        <f t="shared" si="3"/>
        <v>-17</v>
      </c>
      <c r="E9" s="11">
        <f t="shared" si="0"/>
        <v>22.197031237629457</v>
      </c>
      <c r="F9" s="11">
        <f t="shared" si="1"/>
        <v>40.027227558736023</v>
      </c>
      <c r="G9" s="11">
        <f t="shared" si="4"/>
        <v>4.0027227558736023</v>
      </c>
      <c r="H9" s="11">
        <f t="shared" si="2"/>
        <v>-1.1970312376294565</v>
      </c>
      <c r="J9" s="12" t="s">
        <v>31</v>
      </c>
      <c r="K9" s="6">
        <f>STDEVP(H3:H36)</f>
        <v>126.49360064367295</v>
      </c>
    </row>
    <row r="10" spans="1:11">
      <c r="A10" s="2">
        <v>43892</v>
      </c>
      <c r="B10" s="10">
        <v>8</v>
      </c>
      <c r="C10" s="3">
        <f>Dati!G10</f>
        <v>18</v>
      </c>
      <c r="D10">
        <f t="shared" si="3"/>
        <v>-3</v>
      </c>
      <c r="E10" s="11">
        <f t="shared" si="0"/>
        <v>27.073500238866394</v>
      </c>
      <c r="F10" s="11">
        <f t="shared" si="1"/>
        <v>48.764690012369378</v>
      </c>
      <c r="G10" s="11">
        <f t="shared" si="4"/>
        <v>4.8764690012369378</v>
      </c>
      <c r="H10" s="11">
        <f t="shared" si="2"/>
        <v>-9.0735002388663943</v>
      </c>
    </row>
    <row r="11" spans="1:11">
      <c r="A11" s="2">
        <v>43893</v>
      </c>
      <c r="B11" s="10">
        <v>9</v>
      </c>
      <c r="C11" s="3">
        <f>Dati!G11</f>
        <v>19</v>
      </c>
      <c r="D11">
        <f t="shared" si="3"/>
        <v>1</v>
      </c>
      <c r="E11" s="11">
        <f t="shared" si="0"/>
        <v>33.011112584193995</v>
      </c>
      <c r="F11" s="11">
        <f t="shared" si="1"/>
        <v>59.376123453276008</v>
      </c>
      <c r="G11" s="11">
        <f t="shared" si="4"/>
        <v>5.9376123453276008</v>
      </c>
      <c r="H11" s="11">
        <f t="shared" si="2"/>
        <v>-14.011112584193995</v>
      </c>
    </row>
    <row r="12" spans="1:11">
      <c r="A12" s="2">
        <v>43894</v>
      </c>
      <c r="B12" s="10">
        <v>10</v>
      </c>
      <c r="C12" s="3">
        <f>Dati!G12</f>
        <v>21</v>
      </c>
      <c r="D12">
        <f t="shared" si="3"/>
        <v>2</v>
      </c>
      <c r="E12" s="11">
        <f t="shared" si="0"/>
        <v>40.235842882546031</v>
      </c>
      <c r="F12" s="11">
        <f t="shared" si="1"/>
        <v>72.247302983520356</v>
      </c>
      <c r="G12" s="11">
        <f t="shared" si="4"/>
        <v>7.2247302983520356</v>
      </c>
      <c r="H12" s="11">
        <f t="shared" si="2"/>
        <v>-19.235842882546031</v>
      </c>
      <c r="J12" t="s">
        <v>32</v>
      </c>
      <c r="K12" s="14">
        <f>MATCH(MAX(G3:G67),G3:G67,0)</f>
        <v>33</v>
      </c>
    </row>
    <row r="13" spans="1:11">
      <c r="A13" s="2">
        <v>43895</v>
      </c>
      <c r="B13" s="10">
        <v>11</v>
      </c>
      <c r="C13" s="3">
        <f>Dati!G13</f>
        <v>21</v>
      </c>
      <c r="D13">
        <f t="shared" si="3"/>
        <v>0</v>
      </c>
      <c r="E13" s="11">
        <f t="shared" si="0"/>
        <v>49.019403514837869</v>
      </c>
      <c r="F13" s="11">
        <f t="shared" si="1"/>
        <v>87.83560632291838</v>
      </c>
      <c r="G13" s="11">
        <f t="shared" si="4"/>
        <v>8.783560632291838</v>
      </c>
      <c r="H13" s="11">
        <f t="shared" si="2"/>
        <v>-28.019403514837869</v>
      </c>
    </row>
    <row r="14" spans="1:11">
      <c r="A14" s="2">
        <v>43896</v>
      </c>
      <c r="B14" s="10">
        <v>12</v>
      </c>
      <c r="C14" s="3">
        <f>Dati!G14</f>
        <v>24</v>
      </c>
      <c r="D14">
        <f t="shared" si="3"/>
        <v>3</v>
      </c>
      <c r="E14" s="11">
        <f t="shared" si="0"/>
        <v>59.687352172992099</v>
      </c>
      <c r="F14" s="11">
        <f t="shared" si="1"/>
        <v>106.67948658154231</v>
      </c>
      <c r="G14" s="11">
        <f t="shared" si="4"/>
        <v>10.667948658154231</v>
      </c>
      <c r="H14" s="11">
        <f t="shared" si="2"/>
        <v>-35.687352172992099</v>
      </c>
    </row>
    <row r="15" spans="1:11">
      <c r="A15" s="2">
        <v>43897</v>
      </c>
      <c r="B15" s="10">
        <v>13</v>
      </c>
      <c r="C15" s="3">
        <f>Dati!G15</f>
        <v>42</v>
      </c>
      <c r="D15">
        <f t="shared" si="3"/>
        <v>18</v>
      </c>
      <c r="E15" s="11">
        <f t="shared" si="0"/>
        <v>72.628074865339457</v>
      </c>
      <c r="F15" s="11">
        <f t="shared" si="1"/>
        <v>129.40722692347356</v>
      </c>
      <c r="G15" s="11">
        <f t="shared" si="4"/>
        <v>12.940722692347357</v>
      </c>
      <c r="H15" s="11">
        <f t="shared" si="2"/>
        <v>-30.628074865339457</v>
      </c>
    </row>
    <row r="16" spans="1:11">
      <c r="A16" s="2">
        <v>43898</v>
      </c>
      <c r="B16" s="10">
        <v>14</v>
      </c>
      <c r="C16" s="3">
        <f>Dati!G16</f>
        <v>67</v>
      </c>
      <c r="D16">
        <f t="shared" si="3"/>
        <v>25</v>
      </c>
      <c r="E16" s="11">
        <f t="shared" si="0"/>
        <v>88.302442893230918</v>
      </c>
      <c r="F16" s="11">
        <f t="shared" si="1"/>
        <v>156.74368027891461</v>
      </c>
      <c r="G16" s="11">
        <f t="shared" si="4"/>
        <v>15.674368027891461</v>
      </c>
      <c r="H16" s="11">
        <f t="shared" si="2"/>
        <v>-21.302442893230918</v>
      </c>
    </row>
    <row r="17" spans="1:8">
      <c r="A17" s="2">
        <v>43899</v>
      </c>
      <c r="B17" s="10">
        <v>15</v>
      </c>
      <c r="C17" s="3">
        <f>Dati!G17</f>
        <v>97</v>
      </c>
      <c r="D17">
        <f t="shared" si="3"/>
        <v>30</v>
      </c>
      <c r="E17" s="11">
        <f t="shared" si="0"/>
        <v>107.25374612745738</v>
      </c>
      <c r="F17" s="11">
        <f t="shared" si="1"/>
        <v>189.51303234226458</v>
      </c>
      <c r="G17" s="11">
        <f t="shared" si="4"/>
        <v>18.951303234226458</v>
      </c>
      <c r="H17" s="11">
        <f t="shared" si="2"/>
        <v>-10.253746127457376</v>
      </c>
    </row>
    <row r="18" spans="1:8">
      <c r="A18" s="2">
        <v>43900</v>
      </c>
      <c r="B18" s="10">
        <v>16</v>
      </c>
      <c r="C18" s="3">
        <f>Dati!G18</f>
        <v>128</v>
      </c>
      <c r="D18">
        <f t="shared" si="3"/>
        <v>31</v>
      </c>
      <c r="E18" s="11">
        <f t="shared" si="0"/>
        <v>130.1172215280306</v>
      </c>
      <c r="F18" s="11">
        <f t="shared" si="1"/>
        <v>228.63475400573222</v>
      </c>
      <c r="G18" s="11">
        <f t="shared" si="4"/>
        <v>22.863475400573222</v>
      </c>
      <c r="H18" s="11">
        <f t="shared" si="2"/>
        <v>-2.1172215280305977</v>
      </c>
    </row>
    <row r="19" spans="1:8">
      <c r="A19" s="2">
        <v>43901</v>
      </c>
      <c r="B19" s="10">
        <v>17</v>
      </c>
      <c r="C19" s="3">
        <f>Dati!G19</f>
        <v>181</v>
      </c>
      <c r="D19">
        <f t="shared" si="3"/>
        <v>53</v>
      </c>
      <c r="E19" s="11">
        <f t="shared" si="0"/>
        <v>157.62810480683038</v>
      </c>
      <c r="F19" s="11">
        <f t="shared" si="1"/>
        <v>275.10883278799781</v>
      </c>
      <c r="G19" s="11">
        <f t="shared" si="4"/>
        <v>27.510883278799781</v>
      </c>
      <c r="H19" s="11">
        <f t="shared" si="2"/>
        <v>23.371895193169621</v>
      </c>
    </row>
    <row r="20" spans="1:8">
      <c r="A20" s="2">
        <v>43902</v>
      </c>
      <c r="B20" s="10">
        <v>18</v>
      </c>
      <c r="C20" s="3">
        <f>Dati!G20</f>
        <v>243</v>
      </c>
      <c r="D20">
        <f t="shared" si="3"/>
        <v>62</v>
      </c>
      <c r="E20" s="11">
        <f t="shared" si="0"/>
        <v>190.62662052383621</v>
      </c>
      <c r="F20" s="11">
        <f t="shared" si="1"/>
        <v>329.9851571700583</v>
      </c>
      <c r="G20" s="11">
        <f t="shared" si="4"/>
        <v>32.99851571700583</v>
      </c>
      <c r="H20" s="11">
        <f t="shared" si="2"/>
        <v>52.373379476163791</v>
      </c>
    </row>
    <row r="21" spans="1:8">
      <c r="A21" s="2">
        <v>43903</v>
      </c>
      <c r="B21" s="10">
        <v>19</v>
      </c>
      <c r="C21" s="3">
        <f>Dati!G21</f>
        <v>304</v>
      </c>
      <c r="D21">
        <f t="shared" si="3"/>
        <v>61</v>
      </c>
      <c r="E21" s="11">
        <f t="shared" si="0"/>
        <v>230.05769586700265</v>
      </c>
      <c r="F21" s="11">
        <f t="shared" si="1"/>
        <v>394.31075343166441</v>
      </c>
      <c r="G21" s="11">
        <f t="shared" si="4"/>
        <v>39.431075343166441</v>
      </c>
      <c r="H21" s="11">
        <f t="shared" si="2"/>
        <v>73.94230413299735</v>
      </c>
    </row>
    <row r="22" spans="1:8">
      <c r="A22" s="2">
        <v>43904</v>
      </c>
      <c r="B22" s="10">
        <v>20</v>
      </c>
      <c r="C22" s="3">
        <f>Dati!G22</f>
        <v>384</v>
      </c>
      <c r="D22">
        <f t="shared" si="3"/>
        <v>80</v>
      </c>
      <c r="E22" s="11">
        <f t="shared" si="0"/>
        <v>276.9624765944813</v>
      </c>
      <c r="F22" s="11">
        <f t="shared" si="1"/>
        <v>469.04780727478652</v>
      </c>
      <c r="G22" s="11">
        <f t="shared" si="4"/>
        <v>46.904780727478652</v>
      </c>
      <c r="H22" s="11">
        <f t="shared" si="2"/>
        <v>107.0375234055187</v>
      </c>
    </row>
    <row r="23" spans="1:8">
      <c r="A23" s="2">
        <v>43905</v>
      </c>
      <c r="B23" s="10">
        <v>21</v>
      </c>
      <c r="C23" s="3">
        <f>Dati!G23</f>
        <v>493</v>
      </c>
      <c r="D23">
        <f t="shared" si="3"/>
        <v>109</v>
      </c>
      <c r="E23" s="11">
        <f t="shared" si="0"/>
        <v>332.4580435579428</v>
      </c>
      <c r="F23" s="11">
        <f t="shared" si="1"/>
        <v>554.95566963461499</v>
      </c>
      <c r="G23" s="11">
        <f t="shared" si="4"/>
        <v>55.495566963461499</v>
      </c>
      <c r="H23" s="11">
        <f t="shared" si="2"/>
        <v>160.5419564420572</v>
      </c>
    </row>
    <row r="24" spans="1:8">
      <c r="A24" s="2">
        <v>43906</v>
      </c>
      <c r="B24" s="10">
        <v>22</v>
      </c>
      <c r="C24" s="3">
        <f>Dati!G24</f>
        <v>575</v>
      </c>
      <c r="D24">
        <f t="shared" si="3"/>
        <v>82</v>
      </c>
      <c r="E24" s="11">
        <f t="shared" si="0"/>
        <v>397.70127184579286</v>
      </c>
      <c r="F24" s="11">
        <f t="shared" si="1"/>
        <v>652.43228287850059</v>
      </c>
      <c r="G24" s="11">
        <f t="shared" si="4"/>
        <v>65.243228287850059</v>
      </c>
      <c r="H24" s="11">
        <f t="shared" si="2"/>
        <v>177.29872815420714</v>
      </c>
    </row>
    <row r="25" spans="1:8">
      <c r="A25" s="2">
        <v>43907</v>
      </c>
      <c r="B25" s="10">
        <v>23</v>
      </c>
      <c r="C25" s="3">
        <f>Dati!G25</f>
        <v>661</v>
      </c>
      <c r="D25">
        <f t="shared" si="3"/>
        <v>86</v>
      </c>
      <c r="E25" s="11">
        <f t="shared" si="0"/>
        <v>473.83285725497836</v>
      </c>
      <c r="F25" s="11">
        <f t="shared" si="1"/>
        <v>761.31585409185504</v>
      </c>
      <c r="G25" s="11">
        <f t="shared" si="4"/>
        <v>76.131585409185504</v>
      </c>
      <c r="H25" s="11">
        <f t="shared" si="2"/>
        <v>187.16714274502164</v>
      </c>
    </row>
    <row r="26" spans="1:8">
      <c r="A26" s="2">
        <v>43908</v>
      </c>
      <c r="B26" s="10">
        <v>24</v>
      </c>
      <c r="C26" s="3">
        <f>Dati!G26</f>
        <v>744</v>
      </c>
      <c r="D26">
        <f t="shared" si="3"/>
        <v>83</v>
      </c>
      <c r="E26" s="11">
        <f t="shared" si="0"/>
        <v>561.89858687066021</v>
      </c>
      <c r="F26" s="11">
        <f t="shared" si="1"/>
        <v>880.65729615681846</v>
      </c>
      <c r="G26" s="11">
        <f t="shared" si="4"/>
        <v>88.065729615681846</v>
      </c>
      <c r="H26" s="11">
        <f t="shared" si="2"/>
        <v>182.10141312933979</v>
      </c>
    </row>
    <row r="27" spans="1:8">
      <c r="A27" s="2">
        <v>43909</v>
      </c>
      <c r="B27" s="10">
        <v>25</v>
      </c>
      <c r="C27" s="3">
        <f>Dati!G27</f>
        <v>883</v>
      </c>
      <c r="D27">
        <f t="shared" si="3"/>
        <v>139</v>
      </c>
      <c r="E27" s="11">
        <f t="shared" si="0"/>
        <v>662.74742996191492</v>
      </c>
      <c r="F27" s="11">
        <f t="shared" si="1"/>
        <v>1008.4884309125471</v>
      </c>
      <c r="G27" s="11">
        <f t="shared" si="4"/>
        <v>100.84884309125471</v>
      </c>
      <c r="H27" s="11">
        <f t="shared" si="2"/>
        <v>220.25257003808508</v>
      </c>
    </row>
    <row r="28" spans="1:8">
      <c r="A28" s="2">
        <v>43910</v>
      </c>
      <c r="B28" s="10">
        <v>26</v>
      </c>
      <c r="C28" s="3">
        <f>Dati!G28</f>
        <v>1001</v>
      </c>
      <c r="D28">
        <f t="shared" si="3"/>
        <v>118</v>
      </c>
      <c r="E28" s="11">
        <f t="shared" si="0"/>
        <v>776.91032621703243</v>
      </c>
      <c r="F28" s="11">
        <f t="shared" si="1"/>
        <v>1141.6289625511752</v>
      </c>
      <c r="G28" s="11">
        <f t="shared" si="4"/>
        <v>114.16289625511752</v>
      </c>
      <c r="H28" s="11">
        <f t="shared" si="2"/>
        <v>224.08967378296757</v>
      </c>
    </row>
    <row r="29" spans="1:8">
      <c r="A29" s="2">
        <v>43911</v>
      </c>
      <c r="B29" s="10">
        <v>27</v>
      </c>
      <c r="C29" s="3">
        <f>Dati!G29</f>
        <v>1159</v>
      </c>
      <c r="D29">
        <f t="shared" si="3"/>
        <v>158</v>
      </c>
      <c r="E29" s="11">
        <f t="shared" si="0"/>
        <v>904.4695883010113</v>
      </c>
      <c r="F29" s="11">
        <f t="shared" si="1"/>
        <v>1275.5926208397887</v>
      </c>
      <c r="G29" s="11">
        <f t="shared" si="4"/>
        <v>127.55926208397887</v>
      </c>
      <c r="H29" s="11">
        <f t="shared" si="2"/>
        <v>254.5304116989887</v>
      </c>
    </row>
    <row r="30" spans="1:8">
      <c r="A30" s="2">
        <v>43912</v>
      </c>
      <c r="B30" s="10">
        <v>28</v>
      </c>
      <c r="C30" s="3">
        <f>Dati!G30</f>
        <v>1351</v>
      </c>
      <c r="D30">
        <f t="shared" si="3"/>
        <v>192</v>
      </c>
      <c r="E30" s="11">
        <f t="shared" si="0"/>
        <v>1044.9357800748708</v>
      </c>
      <c r="F30" s="11">
        <f t="shared" si="1"/>
        <v>1404.6619177385946</v>
      </c>
      <c r="G30" s="11">
        <f t="shared" si="4"/>
        <v>140.46619177385946</v>
      </c>
      <c r="H30" s="11">
        <f t="shared" si="2"/>
        <v>306.06421992512924</v>
      </c>
    </row>
    <row r="31" spans="1:8">
      <c r="A31" s="2">
        <v>43913</v>
      </c>
      <c r="B31" s="10">
        <v>29</v>
      </c>
      <c r="C31" s="3">
        <f>Dati!G31</f>
        <v>1553</v>
      </c>
      <c r="D31">
        <f t="shared" si="3"/>
        <v>202</v>
      </c>
      <c r="E31" s="11">
        <f t="shared" si="0"/>
        <v>1197.1549336717253</v>
      </c>
      <c r="F31" s="11">
        <f t="shared" si="1"/>
        <v>1522.1915359685454</v>
      </c>
      <c r="G31" s="11">
        <f t="shared" si="4"/>
        <v>152.21915359685454</v>
      </c>
      <c r="H31" s="11">
        <f t="shared" si="2"/>
        <v>355.8450663282747</v>
      </c>
    </row>
    <row r="32" spans="1:8">
      <c r="A32" s="2">
        <v>43914</v>
      </c>
      <c r="B32" s="10">
        <v>30</v>
      </c>
      <c r="C32" s="3">
        <f>Dati!G32</f>
        <v>1692</v>
      </c>
      <c r="D32">
        <f t="shared" si="3"/>
        <v>139</v>
      </c>
      <c r="E32" s="11">
        <f t="shared" si="0"/>
        <v>1359.2713391450136</v>
      </c>
      <c r="F32" s="11">
        <f t="shared" si="1"/>
        <v>1621.164054732883</v>
      </c>
      <c r="G32" s="11">
        <f t="shared" si="4"/>
        <v>162.1164054732883</v>
      </c>
      <c r="H32" s="11">
        <f t="shared" si="2"/>
        <v>332.7286608549864</v>
      </c>
    </row>
    <row r="33" spans="1:8">
      <c r="A33" s="2">
        <v>43915</v>
      </c>
      <c r="B33" s="10">
        <v>31</v>
      </c>
      <c r="C33" s="3">
        <f>Dati!G33</f>
        <v>1826</v>
      </c>
      <c r="D33">
        <f t="shared" si="3"/>
        <v>134</v>
      </c>
      <c r="E33" s="11">
        <f t="shared" si="0"/>
        <v>1528.767186372035</v>
      </c>
      <c r="F33" s="11">
        <f t="shared" si="1"/>
        <v>1694.9584722702139</v>
      </c>
      <c r="G33" s="11">
        <f t="shared" si="4"/>
        <v>169.49584722702139</v>
      </c>
      <c r="H33" s="11">
        <f t="shared" si="2"/>
        <v>297.23281362796502</v>
      </c>
    </row>
    <row r="34" spans="1:8">
      <c r="A34" s="2">
        <v>43916</v>
      </c>
      <c r="B34" s="10">
        <v>32</v>
      </c>
      <c r="C34" s="3">
        <f>Dati!G34</f>
        <v>2027</v>
      </c>
      <c r="D34">
        <f t="shared" si="3"/>
        <v>201</v>
      </c>
      <c r="E34" s="11">
        <f t="shared" si="0"/>
        <v>1702.588800432995</v>
      </c>
      <c r="F34" s="11">
        <f t="shared" si="1"/>
        <v>1738.2161406095997</v>
      </c>
      <c r="G34" s="11">
        <f t="shared" si="4"/>
        <v>173.82161406095997</v>
      </c>
      <c r="H34" s="11">
        <f t="shared" si="2"/>
        <v>324.41119956700504</v>
      </c>
    </row>
    <row r="35" spans="1:8">
      <c r="A35" s="2">
        <v>43917</v>
      </c>
      <c r="B35" s="10">
        <v>33</v>
      </c>
      <c r="C35" s="3">
        <f>Dati!G35</f>
        <v>2060</v>
      </c>
      <c r="D35">
        <f t="shared" si="3"/>
        <v>33</v>
      </c>
      <c r="E35" s="11">
        <f t="shared" ref="E35:E66" si="5">$K$2/(1+$K$5*EXP(-$K$4*B35))</f>
        <v>1877.3516681246983</v>
      </c>
      <c r="F35" s="11">
        <f t="shared" si="1"/>
        <v>1747.6286769170338</v>
      </c>
      <c r="G35" s="11">
        <f t="shared" si="4"/>
        <v>174.76286769170338</v>
      </c>
      <c r="H35" s="11">
        <f t="shared" si="2"/>
        <v>182.64833187530166</v>
      </c>
    </row>
    <row r="36" spans="1:8">
      <c r="A36" s="2">
        <v>43918</v>
      </c>
      <c r="B36" s="10">
        <v>34</v>
      </c>
      <c r="C36" s="3">
        <f>Dati!G36</f>
        <v>2086</v>
      </c>
      <c r="D36">
        <f t="shared" si="3"/>
        <v>26</v>
      </c>
      <c r="E36" s="11">
        <f t="shared" si="5"/>
        <v>2049.5976537597817</v>
      </c>
      <c r="F36" s="11">
        <f t="shared" ref="F36:F67" si="6">(E36-E35)*10</f>
        <v>1722.4598563508334</v>
      </c>
      <c r="G36" s="11">
        <f t="shared" si="4"/>
        <v>172.24598563508334</v>
      </c>
      <c r="H36" s="11">
        <f t="shared" si="2"/>
        <v>36.402346240218321</v>
      </c>
    </row>
    <row r="37" spans="1:8">
      <c r="A37" s="2">
        <v>43919</v>
      </c>
      <c r="B37" s="10">
        <v>35</v>
      </c>
      <c r="C37" s="3">
        <f>Dati!G37</f>
        <v>2279</v>
      </c>
      <c r="D37">
        <f t="shared" ref="D37" si="7">C37-C36</f>
        <v>193</v>
      </c>
      <c r="E37" s="11">
        <f t="shared" si="5"/>
        <v>2216.0641786639885</v>
      </c>
      <c r="F37" s="11">
        <f t="shared" si="6"/>
        <v>1664.6652490420684</v>
      </c>
      <c r="G37" s="11">
        <f t="shared" si="4"/>
        <v>166.46652490420684</v>
      </c>
      <c r="H37" s="11">
        <f t="shared" si="2"/>
        <v>62.935821336011486</v>
      </c>
    </row>
    <row r="38" spans="1:8">
      <c r="A38" s="2">
        <v>43920</v>
      </c>
      <c r="B38" s="10">
        <v>36</v>
      </c>
      <c r="C38" s="3">
        <f>Dati!G38</f>
        <v>2383</v>
      </c>
      <c r="D38">
        <f t="shared" ref="D38" si="8">C38-C37</f>
        <v>104</v>
      </c>
      <c r="E38" s="11">
        <f t="shared" si="5"/>
        <v>2373.9218997080916</v>
      </c>
      <c r="F38" s="11">
        <f t="shared" si="6"/>
        <v>1578.5772104410307</v>
      </c>
      <c r="G38" s="11">
        <f t="shared" si="4"/>
        <v>157.85772104410307</v>
      </c>
      <c r="H38" s="11">
        <f t="shared" si="2"/>
        <v>9.0781002919084131</v>
      </c>
    </row>
    <row r="39" spans="1:8">
      <c r="A39" s="2">
        <v>43921</v>
      </c>
      <c r="B39" s="10">
        <v>37</v>
      </c>
      <c r="C39" s="3">
        <f>Dati!G39</f>
        <v>2508</v>
      </c>
      <c r="D39">
        <f t="shared" ref="D39" si="9">C39-C38</f>
        <v>125</v>
      </c>
      <c r="E39" s="11">
        <f t="shared" si="5"/>
        <v>2520.9458602102709</v>
      </c>
      <c r="F39" s="11">
        <f t="shared" si="6"/>
        <v>1470.2396050217931</v>
      </c>
      <c r="G39" s="11">
        <f t="shared" si="4"/>
        <v>147.02396050217931</v>
      </c>
      <c r="H39" s="11">
        <f t="shared" si="2"/>
        <v>-12.945860210270894</v>
      </c>
    </row>
    <row r="40" spans="1:8">
      <c r="A40" s="2">
        <v>43922</v>
      </c>
      <c r="B40" s="10">
        <v>38</v>
      </c>
      <c r="C40" s="3">
        <f>Dati!G40</f>
        <v>2645</v>
      </c>
      <c r="D40">
        <f t="shared" ref="D40" si="10">C40-C39</f>
        <v>137</v>
      </c>
      <c r="E40" s="11">
        <f t="shared" si="5"/>
        <v>2655.6018762054118</v>
      </c>
      <c r="F40" s="11">
        <f t="shared" si="6"/>
        <v>1346.5601599514093</v>
      </c>
      <c r="G40" s="11">
        <f t="shared" si="4"/>
        <v>134.65601599514093</v>
      </c>
      <c r="H40" s="11">
        <f t="shared" si="2"/>
        <v>-10.601876205411827</v>
      </c>
    </row>
    <row r="41" spans="1:8">
      <c r="A41" s="2">
        <v>43923</v>
      </c>
      <c r="B41" s="10">
        <v>39</v>
      </c>
      <c r="C41" s="3">
        <f>Dati!G41</f>
        <v>2660</v>
      </c>
      <c r="D41">
        <f t="shared" ref="D41" si="11">C41-C40</f>
        <v>15</v>
      </c>
      <c r="E41" s="11">
        <f t="shared" si="5"/>
        <v>2777.0488989993946</v>
      </c>
      <c r="F41" s="11">
        <f t="shared" si="6"/>
        <v>1214.470227939828</v>
      </c>
      <c r="G41" s="11">
        <f t="shared" si="4"/>
        <v>121.4470227939828</v>
      </c>
      <c r="H41" s="11">
        <f t="shared" si="2"/>
        <v>-117.04889899939462</v>
      </c>
    </row>
    <row r="42" spans="1:8">
      <c r="A42" s="2">
        <v>43924</v>
      </c>
      <c r="B42" s="10">
        <v>40</v>
      </c>
      <c r="C42" s="3">
        <f>Dati!G42</f>
        <v>2746</v>
      </c>
      <c r="D42">
        <f t="shared" ref="D42" si="12">C42-C41</f>
        <v>86</v>
      </c>
      <c r="E42" s="11">
        <f t="shared" si="5"/>
        <v>2885.0732985473019</v>
      </c>
      <c r="F42" s="11">
        <f t="shared" si="6"/>
        <v>1080.2439954790725</v>
      </c>
      <c r="G42" s="11">
        <f t="shared" si="4"/>
        <v>108.02439954790725</v>
      </c>
      <c r="H42" s="11">
        <f t="shared" si="2"/>
        <v>-139.07329854730187</v>
      </c>
    </row>
    <row r="43" spans="1:8">
      <c r="A43" s="2">
        <v>43925</v>
      </c>
      <c r="B43" s="10">
        <v>41</v>
      </c>
      <c r="C43" s="3">
        <f>Dati!G43</f>
        <v>2894</v>
      </c>
      <c r="D43">
        <f t="shared" ref="D43" si="13">C43-C42</f>
        <v>148</v>
      </c>
      <c r="E43" s="11">
        <f t="shared" si="5"/>
        <v>2979.9790762437024</v>
      </c>
      <c r="F43" s="11">
        <f t="shared" si="6"/>
        <v>949.05777696400492</v>
      </c>
      <c r="G43" s="11">
        <f t="shared" si="4"/>
        <v>94.905777696400492</v>
      </c>
      <c r="H43" s="11">
        <f t="shared" si="2"/>
        <v>-85.979076243702366</v>
      </c>
    </row>
    <row r="44" spans="1:8">
      <c r="A44" s="2">
        <v>43926</v>
      </c>
      <c r="B44" s="10">
        <v>42</v>
      </c>
      <c r="C44" s="3">
        <f>Dati!G44</f>
        <v>3093</v>
      </c>
      <c r="D44">
        <f t="shared" ref="D44" si="14">C44-C43</f>
        <v>199</v>
      </c>
      <c r="E44" s="11">
        <f t="shared" si="5"/>
        <v>3062.4587925010037</v>
      </c>
      <c r="F44" s="11">
        <f t="shared" si="6"/>
        <v>824.79716257301334</v>
      </c>
      <c r="G44" s="11">
        <f t="shared" si="4"/>
        <v>82.479716257301334</v>
      </c>
      <c r="H44" s="11">
        <f t="shared" si="2"/>
        <v>30.5412074989963</v>
      </c>
    </row>
    <row r="45" spans="1:8">
      <c r="A45" s="2">
        <v>43927</v>
      </c>
      <c r="B45" s="10">
        <v>43</v>
      </c>
      <c r="C45" s="3">
        <f>Dati!G45</f>
        <v>3117</v>
      </c>
      <c r="D45">
        <f t="shared" ref="D45" si="15">C45-C44</f>
        <v>24</v>
      </c>
      <c r="E45" s="11">
        <f t="shared" si="5"/>
        <v>3133.4655985640588</v>
      </c>
      <c r="F45" s="11">
        <f t="shared" si="6"/>
        <v>710.06806063055137</v>
      </c>
      <c r="G45" s="11">
        <f t="shared" si="4"/>
        <v>71.006806063055137</v>
      </c>
      <c r="H45" s="11">
        <f t="shared" si="2"/>
        <v>-16.465598564058837</v>
      </c>
    </row>
    <row r="46" spans="1:8">
      <c r="A46" s="2">
        <v>43928</v>
      </c>
      <c r="B46" s="10">
        <v>44</v>
      </c>
      <c r="C46" s="3">
        <f>Dati!G46</f>
        <v>3212</v>
      </c>
      <c r="D46">
        <f t="shared" ref="D46" si="16">C46-C45</f>
        <v>95</v>
      </c>
      <c r="E46" s="11">
        <f t="shared" si="5"/>
        <v>3194.1000344738436</v>
      </c>
      <c r="F46" s="11">
        <f t="shared" si="6"/>
        <v>606.3443590978477</v>
      </c>
      <c r="G46" s="11">
        <f t="shared" si="4"/>
        <v>60.63443590978477</v>
      </c>
      <c r="H46" s="11">
        <f t="shared" si="2"/>
        <v>17.899965526156393</v>
      </c>
    </row>
    <row r="47" spans="1:8">
      <c r="A47" s="2">
        <v>43929</v>
      </c>
      <c r="B47" s="10">
        <v>45</v>
      </c>
      <c r="C47" s="3">
        <f>Dati!G47</f>
        <v>3245</v>
      </c>
      <c r="D47">
        <f t="shared" ref="D47" si="17">C47-C46</f>
        <v>33</v>
      </c>
      <c r="E47" s="11">
        <f t="shared" si="5"/>
        <v>3245.5185591031554</v>
      </c>
      <c r="F47" s="11">
        <f t="shared" si="6"/>
        <v>514.18524629311833</v>
      </c>
      <c r="G47" s="11">
        <f t="shared" si="4"/>
        <v>51.418524629311833</v>
      </c>
      <c r="H47" s="11">
        <f t="shared" si="2"/>
        <v>-0.51855910315543952</v>
      </c>
    </row>
    <row r="48" spans="1:8">
      <c r="A48" s="2">
        <v>43930</v>
      </c>
      <c r="B48" s="10">
        <v>46</v>
      </c>
      <c r="C48" s="3">
        <f>Dati!G48</f>
        <v>3253</v>
      </c>
      <c r="D48">
        <f t="shared" ref="D48" si="18">C48-C47</f>
        <v>8</v>
      </c>
      <c r="E48" s="11">
        <f t="shared" si="5"/>
        <v>3288.8654859161979</v>
      </c>
      <c r="F48" s="11">
        <f t="shared" si="6"/>
        <v>433.46926813042501</v>
      </c>
      <c r="G48" s="11">
        <f t="shared" si="4"/>
        <v>43.346926813042501</v>
      </c>
      <c r="H48" s="11">
        <f t="shared" si="2"/>
        <v>-35.86548591619794</v>
      </c>
    </row>
    <row r="49" spans="1:8">
      <c r="A49" s="2">
        <v>43931</v>
      </c>
      <c r="B49" s="10">
        <v>47</v>
      </c>
      <c r="C49" s="3">
        <f>Dati!G49</f>
        <v>3301</v>
      </c>
      <c r="D49">
        <f t="shared" ref="D49" si="19">C49-C48</f>
        <v>48</v>
      </c>
      <c r="E49" s="11">
        <f t="shared" si="5"/>
        <v>3325.2265478459667</v>
      </c>
      <c r="F49" s="11">
        <f t="shared" si="6"/>
        <v>363.61061929768766</v>
      </c>
      <c r="G49" s="11">
        <f t="shared" si="4"/>
        <v>36.361061929768766</v>
      </c>
      <c r="H49" s="11">
        <f t="shared" si="2"/>
        <v>-24.226547845966707</v>
      </c>
    </row>
    <row r="50" spans="1:8">
      <c r="A50" s="2">
        <v>43932</v>
      </c>
      <c r="B50" s="10">
        <v>48</v>
      </c>
      <c r="E50" s="11">
        <f t="shared" si="5"/>
        <v>3355.6005350525879</v>
      </c>
      <c r="F50" s="11">
        <f t="shared" si="6"/>
        <v>303.73987206621223</v>
      </c>
      <c r="G50" s="11">
        <f t="shared" si="4"/>
        <v>30.373987206621223</v>
      </c>
    </row>
    <row r="51" spans="1:8">
      <c r="A51" s="2">
        <v>43933</v>
      </c>
      <c r="B51" s="10">
        <v>49</v>
      </c>
      <c r="E51" s="11">
        <f t="shared" si="5"/>
        <v>3380.8849003354139</v>
      </c>
      <c r="F51" s="11">
        <f t="shared" si="6"/>
        <v>252.84365282826002</v>
      </c>
      <c r="G51" s="11">
        <f t="shared" si="4"/>
        <v>25.284365282826002</v>
      </c>
    </row>
    <row r="52" spans="1:8">
      <c r="A52" s="2">
        <v>43934</v>
      </c>
      <c r="B52" s="10">
        <v>50</v>
      </c>
      <c r="E52" s="11">
        <f t="shared" si="5"/>
        <v>3401.8714383131824</v>
      </c>
      <c r="F52" s="11">
        <f t="shared" si="6"/>
        <v>209.86537977768421</v>
      </c>
      <c r="G52" s="11">
        <f t="shared" si="4"/>
        <v>20.986537977768421</v>
      </c>
    </row>
    <row r="53" spans="1:8">
      <c r="A53" s="2">
        <v>43935</v>
      </c>
      <c r="B53" s="10">
        <v>51</v>
      </c>
      <c r="E53" s="11">
        <f t="shared" si="5"/>
        <v>3419.2487349320427</v>
      </c>
      <c r="F53" s="11">
        <f t="shared" si="6"/>
        <v>173.77296618860328</v>
      </c>
      <c r="G53" s="11">
        <f t="shared" si="4"/>
        <v>17.377296618860328</v>
      </c>
    </row>
    <row r="54" spans="1:8">
      <c r="A54" s="2">
        <v>43936</v>
      </c>
      <c r="B54" s="10">
        <v>52</v>
      </c>
      <c r="E54" s="11">
        <f t="shared" si="5"/>
        <v>3433.608794239703</v>
      </c>
      <c r="F54" s="11">
        <f t="shared" si="6"/>
        <v>143.60059307660322</v>
      </c>
      <c r="G54" s="11">
        <f t="shared" si="4"/>
        <v>14.360059307660322</v>
      </c>
    </row>
    <row r="55" spans="1:8">
      <c r="A55" s="2">
        <v>43937</v>
      </c>
      <c r="B55" s="10">
        <v>53</v>
      </c>
      <c r="E55" s="11">
        <f t="shared" si="5"/>
        <v>3445.455929353765</v>
      </c>
      <c r="F55" s="11">
        <f t="shared" si="6"/>
        <v>118.47135114061984</v>
      </c>
      <c r="G55" s="11">
        <f t="shared" si="4"/>
        <v>11.847135114061984</v>
      </c>
    </row>
    <row r="56" spans="1:8">
      <c r="A56" s="2">
        <v>43938</v>
      </c>
      <c r="B56" s="10">
        <v>54</v>
      </c>
      <c r="E56" s="11">
        <f t="shared" si="5"/>
        <v>3455.2165831281982</v>
      </c>
      <c r="F56" s="11">
        <f t="shared" si="6"/>
        <v>97.606537744331945</v>
      </c>
      <c r="G56" s="11">
        <f t="shared" si="4"/>
        <v>9.7606537744331945</v>
      </c>
    </row>
    <row r="57" spans="1:8">
      <c r="A57" s="2">
        <v>43939</v>
      </c>
      <c r="B57" s="10">
        <v>55</v>
      </c>
      <c r="E57" s="11">
        <f t="shared" si="5"/>
        <v>3463.2492000330762</v>
      </c>
      <c r="F57" s="11">
        <f t="shared" si="6"/>
        <v>80.326169048780685</v>
      </c>
      <c r="G57" s="11">
        <f t="shared" si="4"/>
        <v>8.0326169048780685</v>
      </c>
    </row>
    <row r="58" spans="1:8">
      <c r="A58" s="2">
        <v>43940</v>
      </c>
      <c r="B58" s="10">
        <v>56</v>
      </c>
      <c r="D58">
        <f t="shared" si="3"/>
        <v>0</v>
      </c>
      <c r="E58" s="11">
        <f t="shared" si="5"/>
        <v>3469.8536101773639</v>
      </c>
      <c r="F58" s="11">
        <f t="shared" si="6"/>
        <v>66.044101442876126</v>
      </c>
      <c r="G58" s="11">
        <f t="shared" si="4"/>
        <v>6.6044101442876126</v>
      </c>
    </row>
    <row r="59" spans="1:8">
      <c r="A59" s="2">
        <v>43941</v>
      </c>
      <c r="B59" s="10">
        <v>57</v>
      </c>
      <c r="D59">
        <f t="shared" si="3"/>
        <v>0</v>
      </c>
      <c r="E59" s="11">
        <f t="shared" si="5"/>
        <v>3475.2796271922116</v>
      </c>
      <c r="F59" s="11">
        <f t="shared" si="6"/>
        <v>54.2601701484773</v>
      </c>
      <c r="G59" s="11">
        <f t="shared" si="4"/>
        <v>5.42601701484773</v>
      </c>
    </row>
    <row r="60" spans="1:8">
      <c r="A60" s="2">
        <v>43942</v>
      </c>
      <c r="B60" s="10">
        <v>58</v>
      </c>
      <c r="D60">
        <f t="shared" si="3"/>
        <v>0</v>
      </c>
      <c r="E60" s="11">
        <f t="shared" si="5"/>
        <v>3479.73472496151</v>
      </c>
      <c r="F60" s="11">
        <f t="shared" si="6"/>
        <v>44.550977692983906</v>
      </c>
      <c r="G60" s="11">
        <f t="shared" si="4"/>
        <v>4.4550977692983906</v>
      </c>
    </row>
    <row r="61" spans="1:8">
      <c r="A61" s="2">
        <v>43943</v>
      </c>
      <c r="B61" s="10">
        <v>59</v>
      </c>
      <c r="D61">
        <f t="shared" si="3"/>
        <v>0</v>
      </c>
      <c r="E61" s="11">
        <f t="shared" si="5"/>
        <v>3483.3907636634276</v>
      </c>
      <c r="F61" s="11">
        <f t="shared" si="6"/>
        <v>36.560387019176233</v>
      </c>
      <c r="G61" s="11">
        <f t="shared" si="4"/>
        <v>3.6560387019176233</v>
      </c>
    </row>
    <row r="62" spans="1:8">
      <c r="A62" s="2">
        <v>43944</v>
      </c>
      <c r="B62" s="10">
        <v>60</v>
      </c>
      <c r="D62">
        <f t="shared" si="3"/>
        <v>0</v>
      </c>
      <c r="E62" s="11">
        <f t="shared" si="5"/>
        <v>3486.3897997616864</v>
      </c>
      <c r="F62" s="11">
        <f t="shared" si="6"/>
        <v>29.990360982587845</v>
      </c>
      <c r="G62" s="11">
        <f t="shared" si="4"/>
        <v>2.9990360982587845</v>
      </c>
    </row>
    <row r="63" spans="1:8">
      <c r="A63" s="2">
        <v>43945</v>
      </c>
      <c r="B63" s="10">
        <v>61</v>
      </c>
      <c r="D63">
        <f t="shared" si="3"/>
        <v>0</v>
      </c>
      <c r="E63" s="11">
        <f t="shared" si="5"/>
        <v>3488.8490503299777</v>
      </c>
      <c r="F63" s="11">
        <f t="shared" si="6"/>
        <v>24.592505682912815</v>
      </c>
      <c r="G63" s="11">
        <f t="shared" si="4"/>
        <v>2.4592505682912815</v>
      </c>
    </row>
    <row r="64" spans="1:8">
      <c r="A64" s="2">
        <v>43946</v>
      </c>
      <c r="B64" s="10">
        <v>62</v>
      </c>
      <c r="D64">
        <f t="shared" si="3"/>
        <v>0</v>
      </c>
      <c r="E64" s="11">
        <f t="shared" si="5"/>
        <v>3490.8650989800012</v>
      </c>
      <c r="F64" s="11">
        <f t="shared" si="6"/>
        <v>20.160486500235493</v>
      </c>
      <c r="G64" s="11">
        <f t="shared" si="4"/>
        <v>2.0160486500235493</v>
      </c>
    </row>
    <row r="65" spans="1:7">
      <c r="A65" s="2">
        <v>43947</v>
      </c>
      <c r="B65" s="10">
        <v>63</v>
      </c>
      <c r="D65">
        <f t="shared" si="3"/>
        <v>0</v>
      </c>
      <c r="E65" s="11">
        <f t="shared" si="5"/>
        <v>3492.5174355504332</v>
      </c>
      <c r="F65" s="11">
        <f t="shared" si="6"/>
        <v>16.523365704319986</v>
      </c>
      <c r="G65" s="11">
        <f t="shared" si="4"/>
        <v>1.6523365704319986</v>
      </c>
    </row>
    <row r="66" spans="1:7">
      <c r="A66" s="2">
        <v>43948</v>
      </c>
      <c r="B66" s="10">
        <v>64</v>
      </c>
      <c r="D66">
        <f t="shared" si="3"/>
        <v>0</v>
      </c>
      <c r="E66" s="11">
        <f t="shared" si="5"/>
        <v>3493.8714193577021</v>
      </c>
      <c r="F66" s="11">
        <f t="shared" si="6"/>
        <v>13.539838072688326</v>
      </c>
      <c r="G66" s="11">
        <f t="shared" si="4"/>
        <v>1.3539838072688326</v>
      </c>
    </row>
    <row r="67" spans="1:7">
      <c r="A67" s="2">
        <v>43949</v>
      </c>
      <c r="B67" s="10">
        <v>65</v>
      </c>
      <c r="D67">
        <f t="shared" si="3"/>
        <v>0</v>
      </c>
      <c r="E67" s="11">
        <f t="shared" ref="E67:E96" si="20">$K$2/(1+$K$5*EXP(-$K$4*B67))</f>
        <v>3494.9807494120287</v>
      </c>
      <c r="F67" s="11">
        <f t="shared" si="6"/>
        <v>11.093300543266196</v>
      </c>
      <c r="G67" s="11">
        <f t="shared" si="4"/>
        <v>1.1093300543266196</v>
      </c>
    </row>
    <row r="68" spans="1:7">
      <c r="A68" s="2">
        <v>43950</v>
      </c>
      <c r="B68" s="10">
        <v>66</v>
      </c>
      <c r="D68">
        <f t="shared" si="3"/>
        <v>0</v>
      </c>
      <c r="E68" s="11">
        <f t="shared" si="20"/>
        <v>3495.889516653423</v>
      </c>
      <c r="F68" s="11">
        <f t="shared" ref="F68:F96" si="21">(E68-E67)*10</f>
        <v>9.0876724139434373</v>
      </c>
      <c r="G68" s="11">
        <f t="shared" si="4"/>
        <v>0.90876724139434373</v>
      </c>
    </row>
    <row r="69" spans="1:7">
      <c r="A69" s="2">
        <v>43951</v>
      </c>
      <c r="B69" s="10">
        <v>67</v>
      </c>
      <c r="D69">
        <f t="shared" ref="D69:D96" si="22">C69-C68</f>
        <v>0</v>
      </c>
      <c r="E69" s="11">
        <f t="shared" si="20"/>
        <v>3496.6339042763907</v>
      </c>
      <c r="F69" s="11">
        <f t="shared" si="21"/>
        <v>7.4438762296767891</v>
      </c>
      <c r="G69" s="11">
        <f t="shared" ref="G69:G96" si="23">E69-E68</f>
        <v>0.74438762296767891</v>
      </c>
    </row>
    <row r="70" spans="1:7">
      <c r="A70" s="2">
        <v>43952</v>
      </c>
      <c r="B70" s="10">
        <v>68</v>
      </c>
      <c r="D70">
        <f t="shared" si="22"/>
        <v>0</v>
      </c>
      <c r="E70" s="11">
        <f t="shared" si="20"/>
        <v>3497.2435933773836</v>
      </c>
      <c r="F70" s="11">
        <f t="shared" si="21"/>
        <v>6.0968910099290952</v>
      </c>
      <c r="G70" s="11">
        <f t="shared" si="23"/>
        <v>0.60968910099290952</v>
      </c>
    </row>
    <row r="71" spans="1:7">
      <c r="A71" s="2">
        <v>43953</v>
      </c>
      <c r="B71" s="10">
        <v>69</v>
      </c>
      <c r="D71">
        <f t="shared" si="22"/>
        <v>0</v>
      </c>
      <c r="E71" s="11">
        <f t="shared" si="20"/>
        <v>3497.7429229150703</v>
      </c>
      <c r="F71" s="11">
        <f t="shared" si="21"/>
        <v>4.9932953768666266</v>
      </c>
      <c r="G71" s="11">
        <f t="shared" si="23"/>
        <v>0.49932953768666266</v>
      </c>
    </row>
    <row r="72" spans="1:7">
      <c r="A72" s="2">
        <v>43954</v>
      </c>
      <c r="B72" s="10">
        <v>70</v>
      </c>
      <c r="D72">
        <f t="shared" si="22"/>
        <v>0</v>
      </c>
      <c r="E72" s="11">
        <f t="shared" si="20"/>
        <v>3498.1518455352293</v>
      </c>
      <c r="F72" s="11">
        <f t="shared" si="21"/>
        <v>4.0892262015904635</v>
      </c>
      <c r="G72" s="11">
        <f t="shared" si="23"/>
        <v>0.40892262015904635</v>
      </c>
    </row>
    <row r="73" spans="1:7">
      <c r="A73" s="2">
        <v>43955</v>
      </c>
      <c r="B73" s="10">
        <v>71</v>
      </c>
      <c r="D73">
        <f t="shared" si="22"/>
        <v>0</v>
      </c>
      <c r="E73" s="11">
        <f t="shared" si="20"/>
        <v>3498.4867142543235</v>
      </c>
      <c r="F73" s="11">
        <f t="shared" si="21"/>
        <v>3.3486871909417459</v>
      </c>
      <c r="G73" s="11">
        <f t="shared" si="23"/>
        <v>0.33486871909417459</v>
      </c>
    </row>
    <row r="74" spans="1:7">
      <c r="A74" s="2">
        <v>43956</v>
      </c>
      <c r="B74" s="10">
        <v>72</v>
      </c>
      <c r="D74">
        <f t="shared" si="22"/>
        <v>0</v>
      </c>
      <c r="E74" s="11">
        <f t="shared" si="20"/>
        <v>3498.7609293097721</v>
      </c>
      <c r="F74" s="11">
        <f t="shared" si="21"/>
        <v>2.7421505544862157</v>
      </c>
      <c r="G74" s="11">
        <f t="shared" si="23"/>
        <v>0.27421505544862157</v>
      </c>
    </row>
    <row r="75" spans="1:7">
      <c r="A75" s="2">
        <v>43957</v>
      </c>
      <c r="B75" s="10">
        <v>73</v>
      </c>
      <c r="D75">
        <f t="shared" si="22"/>
        <v>0</v>
      </c>
      <c r="E75" s="11">
        <f t="shared" si="20"/>
        <v>3498.9854696152402</v>
      </c>
      <c r="F75" s="11">
        <f t="shared" si="21"/>
        <v>2.245403054680537</v>
      </c>
      <c r="G75" s="11">
        <f t="shared" si="23"/>
        <v>0.2245403054680537</v>
      </c>
    </row>
    <row r="76" spans="1:7">
      <c r="A76" s="2">
        <v>43958</v>
      </c>
      <c r="B76" s="10">
        <v>74</v>
      </c>
      <c r="D76">
        <f t="shared" si="22"/>
        <v>0</v>
      </c>
      <c r="E76" s="11">
        <f t="shared" si="20"/>
        <v>3499.1693291274946</v>
      </c>
      <c r="F76" s="11">
        <f t="shared" si="21"/>
        <v>1.8385951225445751</v>
      </c>
      <c r="G76" s="11">
        <f t="shared" si="23"/>
        <v>0.18385951225445751</v>
      </c>
    </row>
    <row r="77" spans="1:7">
      <c r="A77" s="2">
        <v>43959</v>
      </c>
      <c r="B77" s="10">
        <v>75</v>
      </c>
      <c r="D77">
        <f t="shared" si="22"/>
        <v>0</v>
      </c>
      <c r="E77" s="11">
        <f t="shared" si="20"/>
        <v>3499.3198749510266</v>
      </c>
      <c r="F77" s="11">
        <f t="shared" si="21"/>
        <v>1.5054582353195656</v>
      </c>
      <c r="G77" s="11">
        <f t="shared" si="23"/>
        <v>0.15054582353195656</v>
      </c>
    </row>
    <row r="78" spans="1:7">
      <c r="A78" s="2">
        <v>43960</v>
      </c>
      <c r="B78" s="10">
        <v>76</v>
      </c>
      <c r="D78">
        <f t="shared" si="22"/>
        <v>0</v>
      </c>
      <c r="E78" s="11">
        <f t="shared" si="20"/>
        <v>3499.4431410913894</v>
      </c>
      <c r="F78" s="11">
        <f t="shared" si="21"/>
        <v>1.232661403628299</v>
      </c>
      <c r="G78" s="11">
        <f t="shared" si="23"/>
        <v>0.1232661403628299</v>
      </c>
    </row>
    <row r="79" spans="1:7">
      <c r="A79" s="2">
        <v>43961</v>
      </c>
      <c r="B79" s="10">
        <v>77</v>
      </c>
      <c r="D79">
        <f t="shared" si="22"/>
        <v>0</v>
      </c>
      <c r="E79" s="11">
        <f t="shared" si="20"/>
        <v>3499.5440693371729</v>
      </c>
      <c r="F79" s="11">
        <f t="shared" si="21"/>
        <v>1.0092824578350701</v>
      </c>
      <c r="G79" s="11">
        <f t="shared" si="23"/>
        <v>0.10092824578350701</v>
      </c>
    </row>
    <row r="80" spans="1:7">
      <c r="A80" s="2">
        <v>43962</v>
      </c>
      <c r="B80" s="10">
        <v>78</v>
      </c>
      <c r="D80">
        <f t="shared" si="22"/>
        <v>0</v>
      </c>
      <c r="E80" s="11">
        <f t="shared" si="20"/>
        <v>3499.6267067304229</v>
      </c>
      <c r="F80" s="11">
        <f t="shared" si="21"/>
        <v>0.82637393250024616</v>
      </c>
      <c r="G80" s="11">
        <f t="shared" si="23"/>
        <v>8.2637393250024616E-2</v>
      </c>
    </row>
    <row r="81" spans="1:7">
      <c r="A81" s="2">
        <v>43963</v>
      </c>
      <c r="B81" s="10">
        <v>79</v>
      </c>
      <c r="D81">
        <f t="shared" si="22"/>
        <v>0</v>
      </c>
      <c r="E81" s="11">
        <f t="shared" si="20"/>
        <v>3499.69436741139</v>
      </c>
      <c r="F81" s="11">
        <f t="shared" si="21"/>
        <v>0.67660680967037479</v>
      </c>
      <c r="G81" s="11">
        <f t="shared" si="23"/>
        <v>6.7660680967037479E-2</v>
      </c>
    </row>
    <row r="82" spans="1:7">
      <c r="A82" s="2">
        <v>43964</v>
      </c>
      <c r="B82" s="10">
        <v>80</v>
      </c>
      <c r="D82">
        <f t="shared" si="22"/>
        <v>0</v>
      </c>
      <c r="E82" s="11">
        <f t="shared" si="20"/>
        <v>3499.7497652395755</v>
      </c>
      <c r="F82" s="11">
        <f t="shared" si="21"/>
        <v>0.55397828185505205</v>
      </c>
      <c r="G82" s="11">
        <f t="shared" si="23"/>
        <v>5.5397828185505205E-2</v>
      </c>
    </row>
    <row r="83" spans="1:7">
      <c r="A83" s="2">
        <v>43965</v>
      </c>
      <c r="B83" s="10">
        <v>81</v>
      </c>
      <c r="D83">
        <f t="shared" si="22"/>
        <v>0</v>
      </c>
      <c r="E83" s="11">
        <f t="shared" si="20"/>
        <v>3499.7951224509461</v>
      </c>
      <c r="F83" s="11">
        <f t="shared" si="21"/>
        <v>0.45357211370628647</v>
      </c>
      <c r="G83" s="11">
        <f t="shared" si="23"/>
        <v>4.5357211370628647E-2</v>
      </c>
    </row>
    <row r="84" spans="1:7">
      <c r="A84" s="2">
        <v>43966</v>
      </c>
      <c r="B84" s="10">
        <v>82</v>
      </c>
      <c r="D84">
        <f t="shared" si="22"/>
        <v>0</v>
      </c>
      <c r="E84" s="11">
        <f t="shared" si="20"/>
        <v>3499.8322586700951</v>
      </c>
      <c r="F84" s="11">
        <f t="shared" si="21"/>
        <v>0.37136219149033423</v>
      </c>
      <c r="G84" s="11">
        <f t="shared" si="23"/>
        <v>3.7136219149033423E-2</v>
      </c>
    </row>
    <row r="85" spans="1:7">
      <c r="A85" s="2">
        <v>43967</v>
      </c>
      <c r="B85" s="10">
        <v>83</v>
      </c>
      <c r="D85">
        <f t="shared" si="22"/>
        <v>0</v>
      </c>
      <c r="E85" s="11">
        <f t="shared" si="20"/>
        <v>3499.8626638215333</v>
      </c>
      <c r="F85" s="11">
        <f t="shared" si="21"/>
        <v>0.30405151438117173</v>
      </c>
      <c r="G85" s="11">
        <f t="shared" si="23"/>
        <v>3.0405151438117173E-2</v>
      </c>
    </row>
    <row r="86" spans="1:7">
      <c r="A86" s="2">
        <v>43968</v>
      </c>
      <c r="B86" s="10">
        <v>84</v>
      </c>
      <c r="D86">
        <f t="shared" si="22"/>
        <v>0</v>
      </c>
      <c r="E86" s="11">
        <f t="shared" si="20"/>
        <v>3499.887557847399</v>
      </c>
      <c r="F86" s="11">
        <f t="shared" si="21"/>
        <v>0.24894025865705771</v>
      </c>
      <c r="G86" s="11">
        <f t="shared" si="23"/>
        <v>2.4894025865705771E-2</v>
      </c>
    </row>
    <row r="87" spans="1:7">
      <c r="A87" s="2">
        <v>43969</v>
      </c>
      <c r="B87" s="10">
        <v>85</v>
      </c>
      <c r="D87">
        <f t="shared" si="22"/>
        <v>0</v>
      </c>
      <c r="E87" s="11">
        <f t="shared" si="20"/>
        <v>3499.9079396156085</v>
      </c>
      <c r="F87" s="11">
        <f t="shared" si="21"/>
        <v>0.20381768209517759</v>
      </c>
      <c r="G87" s="11">
        <f t="shared" si="23"/>
        <v>2.0381768209517759E-2</v>
      </c>
    </row>
    <row r="88" spans="1:7">
      <c r="A88" s="2">
        <v>43970</v>
      </c>
      <c r="B88" s="10">
        <v>86</v>
      </c>
      <c r="D88">
        <f t="shared" si="22"/>
        <v>0</v>
      </c>
      <c r="E88" s="11">
        <f t="shared" si="20"/>
        <v>3499.924626972786</v>
      </c>
      <c r="F88" s="11">
        <f t="shared" si="21"/>
        <v>0.16687357177488593</v>
      </c>
      <c r="G88" s="11">
        <f t="shared" si="23"/>
        <v>1.6687357177488593E-2</v>
      </c>
    </row>
    <row r="89" spans="1:7">
      <c r="A89" s="2">
        <v>43971</v>
      </c>
      <c r="B89" s="10">
        <v>87</v>
      </c>
      <c r="D89">
        <f t="shared" si="22"/>
        <v>0</v>
      </c>
      <c r="E89" s="11">
        <f t="shared" si="20"/>
        <v>3499.9382895437707</v>
      </c>
      <c r="F89" s="11">
        <f t="shared" si="21"/>
        <v>0.1366257098470669</v>
      </c>
      <c r="G89" s="11">
        <f t="shared" si="23"/>
        <v>1.366257098470669E-2</v>
      </c>
    </row>
    <row r="90" spans="1:7">
      <c r="A90" s="2">
        <v>43972</v>
      </c>
      <c r="B90" s="10">
        <v>88</v>
      </c>
      <c r="D90">
        <f t="shared" si="22"/>
        <v>0</v>
      </c>
      <c r="E90" s="11">
        <f t="shared" si="20"/>
        <v>3499.9494755902197</v>
      </c>
      <c r="F90" s="11">
        <f t="shared" si="21"/>
        <v>0.11186046448983689</v>
      </c>
      <c r="G90" s="11">
        <f t="shared" si="23"/>
        <v>1.1186046448983689E-2</v>
      </c>
    </row>
    <row r="91" spans="1:7">
      <c r="A91" s="2">
        <v>43973</v>
      </c>
      <c r="B91" s="10">
        <v>89</v>
      </c>
      <c r="D91">
        <f t="shared" si="22"/>
        <v>0</v>
      </c>
      <c r="E91" s="11">
        <f t="shared" si="20"/>
        <v>3499.9586340036881</v>
      </c>
      <c r="F91" s="11">
        <f t="shared" si="21"/>
        <v>9.1584134684126184E-2</v>
      </c>
      <c r="G91" s="11">
        <f t="shared" si="23"/>
        <v>9.1584134684126184E-3</v>
      </c>
    </row>
    <row r="92" spans="1:7">
      <c r="A92" s="2">
        <v>43974</v>
      </c>
      <c r="B92" s="10">
        <v>90</v>
      </c>
      <c r="D92">
        <f t="shared" si="22"/>
        <v>0</v>
      </c>
      <c r="E92" s="11">
        <f t="shared" si="20"/>
        <v>3499.9661323141299</v>
      </c>
      <c r="F92" s="11">
        <f t="shared" si="21"/>
        <v>7.4983104418606672E-2</v>
      </c>
      <c r="G92" s="11">
        <f t="shared" si="23"/>
        <v>7.4983104418606672E-3</v>
      </c>
    </row>
    <row r="93" spans="1:7">
      <c r="A93" s="2">
        <v>43975</v>
      </c>
      <c r="B93" s="10">
        <v>91</v>
      </c>
      <c r="D93">
        <f t="shared" si="22"/>
        <v>0</v>
      </c>
      <c r="E93" s="11">
        <f t="shared" si="20"/>
        <v>3499.9722714354057</v>
      </c>
      <c r="F93" s="11">
        <f t="shared" si="21"/>
        <v>6.139121275737125E-2</v>
      </c>
      <c r="G93" s="11">
        <f t="shared" si="23"/>
        <v>6.139121275737125E-3</v>
      </c>
    </row>
    <row r="94" spans="1:7">
      <c r="A94" s="2">
        <v>43976</v>
      </c>
      <c r="B94" s="10">
        <v>92</v>
      </c>
      <c r="D94">
        <f t="shared" si="22"/>
        <v>0</v>
      </c>
      <c r="E94" s="11">
        <f t="shared" si="20"/>
        <v>3499.9772977388252</v>
      </c>
      <c r="F94" s="11">
        <f t="shared" si="21"/>
        <v>5.0263034195268119E-2</v>
      </c>
      <c r="G94" s="11">
        <f t="shared" si="23"/>
        <v>5.0263034195268119E-3</v>
      </c>
    </row>
    <row r="95" spans="1:7">
      <c r="A95" s="2">
        <v>43977</v>
      </c>
      <c r="B95" s="10">
        <v>93</v>
      </c>
      <c r="D95">
        <f t="shared" si="22"/>
        <v>0</v>
      </c>
      <c r="E95" s="11">
        <f t="shared" si="20"/>
        <v>3499.9814129387573</v>
      </c>
      <c r="F95" s="11">
        <f t="shared" si="21"/>
        <v>4.1151999321300536E-2</v>
      </c>
      <c r="G95" s="11">
        <f t="shared" si="23"/>
        <v>4.1151999321300536E-3</v>
      </c>
    </row>
    <row r="96" spans="1:7">
      <c r="A96" s="2">
        <v>43978</v>
      </c>
      <c r="B96" s="10">
        <v>94</v>
      </c>
      <c r="D96">
        <f t="shared" si="22"/>
        <v>0</v>
      </c>
      <c r="E96" s="11">
        <f t="shared" si="20"/>
        <v>3499.9847821867015</v>
      </c>
      <c r="F96" s="11">
        <f t="shared" si="21"/>
        <v>3.3692479441924661E-2</v>
      </c>
      <c r="G96" s="11">
        <f t="shared" si="23"/>
        <v>3.3692479441924661E-3</v>
      </c>
    </row>
    <row r="97" spans="2:7">
      <c r="B97" s="10"/>
      <c r="E97" s="11"/>
      <c r="F97" s="11"/>
      <c r="G97" s="11"/>
    </row>
    <row r="98" spans="2:7">
      <c r="B98" s="10"/>
      <c r="E98" s="11"/>
      <c r="F98" s="11"/>
      <c r="G98" s="11"/>
    </row>
    <row r="99" spans="2:7">
      <c r="B99" s="10"/>
      <c r="E99" s="11"/>
      <c r="F99" s="11"/>
      <c r="G99" s="11"/>
    </row>
    <row r="100" spans="2:7">
      <c r="B100" s="10"/>
      <c r="E100" s="11"/>
      <c r="F100" s="11"/>
      <c r="G100" s="11"/>
    </row>
    <row r="101" spans="2:7">
      <c r="B101" s="10"/>
      <c r="E101" s="11"/>
      <c r="F101" s="11"/>
      <c r="G101" s="11"/>
    </row>
    <row r="102" spans="2:7">
      <c r="B102" s="10"/>
      <c r="E102" s="11"/>
      <c r="F102" s="11"/>
      <c r="G102" s="11"/>
    </row>
    <row r="103" spans="2:7">
      <c r="B103" s="10"/>
      <c r="E103" s="11"/>
      <c r="F103" s="11"/>
      <c r="G103" s="11"/>
    </row>
    <row r="104" spans="2:7">
      <c r="B104" s="10"/>
      <c r="E104" s="11"/>
      <c r="F104" s="11"/>
      <c r="G104" s="11"/>
    </row>
    <row r="105" spans="2:7">
      <c r="B105" s="10"/>
      <c r="E105" s="11"/>
      <c r="F105" s="11"/>
      <c r="G105" s="11"/>
    </row>
    <row r="106" spans="2:7">
      <c r="B106" s="10"/>
      <c r="E106" s="11"/>
      <c r="F106" s="11"/>
      <c r="G106" s="11"/>
    </row>
    <row r="107" spans="2:7">
      <c r="B107" s="10"/>
      <c r="E107" s="11"/>
      <c r="F107" s="11"/>
      <c r="G107" s="11"/>
    </row>
    <row r="108" spans="2:7">
      <c r="B108" s="10"/>
      <c r="E108" s="11"/>
      <c r="F108" s="11"/>
      <c r="G108" s="11"/>
    </row>
    <row r="109" spans="2:7">
      <c r="B109" s="10"/>
      <c r="E109" s="11"/>
      <c r="F109" s="11"/>
      <c r="G109" s="11"/>
    </row>
    <row r="110" spans="2:7">
      <c r="B110" s="10"/>
      <c r="E110" s="11"/>
      <c r="F110" s="11"/>
      <c r="G110" s="11"/>
    </row>
    <row r="111" spans="2:7">
      <c r="B111" s="10"/>
      <c r="E111" s="11"/>
      <c r="F111" s="11"/>
      <c r="G111" s="11"/>
    </row>
    <row r="112" spans="2:7">
      <c r="B112" s="10"/>
      <c r="E112" s="11"/>
      <c r="F112" s="11"/>
      <c r="G112" s="11"/>
    </row>
    <row r="113" spans="2:7">
      <c r="B113" s="10"/>
      <c r="E113" s="11"/>
      <c r="F113" s="11"/>
      <c r="G113" s="11"/>
    </row>
    <row r="114" spans="2:7">
      <c r="B114" s="10"/>
      <c r="E114" s="11"/>
      <c r="F114" s="11"/>
      <c r="G114" s="11"/>
    </row>
    <row r="115" spans="2:7">
      <c r="B115" s="10"/>
      <c r="E115" s="11"/>
      <c r="F115" s="11"/>
      <c r="G115" s="11"/>
    </row>
    <row r="116" spans="2:7">
      <c r="B116" s="10"/>
      <c r="E116" s="11"/>
      <c r="F116" s="11"/>
      <c r="G116" s="11"/>
    </row>
    <row r="117" spans="2:7">
      <c r="B117" s="10"/>
      <c r="E117" s="11"/>
      <c r="F117" s="11"/>
      <c r="G117" s="11"/>
    </row>
    <row r="118" spans="2:7">
      <c r="B118" s="10"/>
      <c r="E118" s="11"/>
      <c r="F118" s="11"/>
      <c r="G118" s="11"/>
    </row>
    <row r="119" spans="2:7">
      <c r="B119" s="10"/>
      <c r="E119" s="11"/>
      <c r="F119" s="11"/>
      <c r="G119" s="11"/>
    </row>
    <row r="120" spans="2:7">
      <c r="B120" s="10"/>
      <c r="E120" s="11"/>
      <c r="F120" s="11"/>
      <c r="G120" s="11"/>
    </row>
    <row r="121" spans="2:7">
      <c r="B121" s="10"/>
      <c r="E121" s="11"/>
      <c r="F121" s="11"/>
      <c r="G121" s="11"/>
    </row>
    <row r="122" spans="2:7">
      <c r="B122" s="10"/>
      <c r="E122" s="11"/>
      <c r="F122" s="11"/>
      <c r="G122" s="11"/>
    </row>
    <row r="123" spans="2:7">
      <c r="B123" s="10"/>
      <c r="E123" s="11"/>
      <c r="F123" s="11"/>
      <c r="G123" s="11"/>
    </row>
    <row r="124" spans="2:7">
      <c r="B124" s="10"/>
      <c r="E124" s="11"/>
      <c r="F124" s="11"/>
      <c r="G124" s="11"/>
    </row>
    <row r="125" spans="2:7">
      <c r="B125" s="10"/>
      <c r="E125" s="11"/>
      <c r="F125" s="11"/>
      <c r="G125" s="11"/>
    </row>
    <row r="126" spans="2:7">
      <c r="B126" s="10"/>
      <c r="E126" s="11"/>
      <c r="F126" s="11"/>
      <c r="G126" s="11"/>
    </row>
    <row r="127" spans="2:7">
      <c r="B127" s="10"/>
      <c r="E127" s="11"/>
      <c r="F127" s="11"/>
      <c r="G127" s="11"/>
    </row>
    <row r="128" spans="2:7">
      <c r="B128" s="10"/>
      <c r="E128" s="11"/>
      <c r="F128" s="11"/>
      <c r="G128" s="11"/>
    </row>
    <row r="129" spans="2:7">
      <c r="B129" s="10"/>
      <c r="E129" s="11"/>
      <c r="F129" s="11"/>
      <c r="G129" s="11"/>
    </row>
    <row r="130" spans="2:7">
      <c r="B130" s="10"/>
      <c r="E130" s="11"/>
      <c r="F130" s="11"/>
      <c r="G130" s="11"/>
    </row>
    <row r="131" spans="2:7">
      <c r="B131" s="10"/>
      <c r="E131" s="11"/>
      <c r="F131" s="11"/>
      <c r="G131" s="11"/>
    </row>
    <row r="132" spans="2:7">
      <c r="B132" s="10"/>
      <c r="E132" s="11"/>
      <c r="F132" s="11"/>
      <c r="G132" s="11"/>
    </row>
    <row r="133" spans="2:7">
      <c r="B133" s="10"/>
      <c r="E133" s="11"/>
      <c r="F133" s="11"/>
      <c r="G133" s="11"/>
    </row>
    <row r="134" spans="2:7">
      <c r="B134" s="10"/>
      <c r="E134" s="11"/>
      <c r="F134" s="11"/>
      <c r="G134" s="11"/>
    </row>
    <row r="135" spans="2:7">
      <c r="B135" s="10"/>
      <c r="E135" s="11"/>
      <c r="F135" s="11"/>
      <c r="G135" s="11"/>
    </row>
    <row r="136" spans="2:7">
      <c r="B136" s="10"/>
      <c r="E136" s="11"/>
      <c r="F136" s="11"/>
      <c r="G136" s="11"/>
    </row>
    <row r="137" spans="2:7">
      <c r="B137" s="10"/>
      <c r="E137" s="11"/>
      <c r="F137" s="11"/>
      <c r="G137" s="11"/>
    </row>
    <row r="138" spans="2:7">
      <c r="B138" s="10"/>
      <c r="E138" s="11"/>
      <c r="F138" s="11"/>
      <c r="G138" s="11"/>
    </row>
    <row r="139" spans="2:7">
      <c r="B139" s="10"/>
      <c r="E139" s="11"/>
      <c r="F139" s="11"/>
      <c r="G139" s="11"/>
    </row>
    <row r="140" spans="2:7">
      <c r="B140" s="10"/>
      <c r="E140" s="11"/>
      <c r="F140" s="11"/>
      <c r="G140" s="11"/>
    </row>
    <row r="141" spans="2:7">
      <c r="B141" s="10"/>
      <c r="E141" s="11"/>
      <c r="F141" s="11"/>
      <c r="G141" s="11"/>
    </row>
    <row r="142" spans="2:7">
      <c r="B142" s="10"/>
      <c r="E142" s="11"/>
      <c r="F142" s="11"/>
      <c r="G142" s="11"/>
    </row>
    <row r="143" spans="2:7">
      <c r="B143" s="10"/>
      <c r="E143" s="11"/>
      <c r="F143" s="11"/>
      <c r="G143" s="11"/>
    </row>
    <row r="144" spans="2:7">
      <c r="B144" s="10"/>
      <c r="E144" s="11"/>
      <c r="F144" s="11"/>
      <c r="G144" s="11"/>
    </row>
    <row r="145" spans="2:7">
      <c r="B145" s="10"/>
      <c r="E145" s="11"/>
      <c r="F145" s="11"/>
      <c r="G145" s="11"/>
    </row>
    <row r="146" spans="2:7">
      <c r="B146" s="10"/>
      <c r="E146" s="11"/>
      <c r="F146" s="11"/>
      <c r="G146" s="11"/>
    </row>
    <row r="147" spans="2:7">
      <c r="B147" s="10"/>
      <c r="E147" s="11"/>
      <c r="F147" s="11"/>
      <c r="G147" s="11"/>
    </row>
    <row r="148" spans="2:7">
      <c r="B148" s="10"/>
      <c r="E148" s="11"/>
      <c r="F148" s="11"/>
      <c r="G148" s="11"/>
    </row>
    <row r="149" spans="2:7">
      <c r="B149" s="10"/>
      <c r="E149" s="11"/>
      <c r="F149" s="11"/>
      <c r="G149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abSelected="1" workbookViewId="0">
      <selection activeCell="J52" sqref="J52"/>
    </sheetView>
  </sheetViews>
  <sheetFormatPr defaultRowHeight="13.8"/>
  <cols>
    <col min="1" max="1" width="19.19921875" customWidth="1"/>
    <col min="2" max="2" width="12.09765625" style="5" customWidth="1"/>
    <col min="3" max="3" width="15" customWidth="1"/>
    <col min="4" max="4" width="10.69921875" customWidth="1"/>
    <col min="5" max="5" width="12" bestFit="1" customWidth="1"/>
    <col min="6" max="7" width="10.69921875" customWidth="1"/>
    <col min="8" max="10" width="8.796875" customWidth="1"/>
    <col min="11" max="11" width="12" bestFit="1" customWidth="1"/>
  </cols>
  <sheetData>
    <row r="1" spans="1:12">
      <c r="A1" s="1" t="s">
        <v>0</v>
      </c>
      <c r="B1" s="7"/>
      <c r="C1" s="1" t="s">
        <v>9</v>
      </c>
      <c r="D1" s="8" t="s">
        <v>27</v>
      </c>
      <c r="E1" s="8" t="s">
        <v>28</v>
      </c>
      <c r="F1" s="8" t="s">
        <v>20</v>
      </c>
      <c r="G1" s="8" t="s">
        <v>21</v>
      </c>
      <c r="H1" s="8" t="s">
        <v>26</v>
      </c>
      <c r="I1" s="8" t="s">
        <v>29</v>
      </c>
      <c r="J1" s="8"/>
    </row>
    <row r="2" spans="1:12">
      <c r="K2" s="4" t="s">
        <v>22</v>
      </c>
      <c r="L2" s="9">
        <v>850</v>
      </c>
    </row>
    <row r="3" spans="1:12">
      <c r="A3" s="2">
        <v>43885.75</v>
      </c>
      <c r="B3" s="10">
        <v>1</v>
      </c>
      <c r="C3" s="3">
        <f>Dati!K3</f>
        <v>0</v>
      </c>
      <c r="F3" s="11">
        <f t="shared" ref="F3:F5" si="0">$L$2/(1+$L$5*EXP(-$L$4*B3))</f>
        <v>0.4885102056137563</v>
      </c>
      <c r="G3" s="11"/>
      <c r="I3" s="11">
        <f>C3-F3</f>
        <v>-0.4885102056137563</v>
      </c>
      <c r="K3" s="4" t="s">
        <v>23</v>
      </c>
      <c r="L3" s="9">
        <v>0.4</v>
      </c>
    </row>
    <row r="4" spans="1:12">
      <c r="A4" s="2">
        <v>43886</v>
      </c>
      <c r="B4" s="10">
        <v>2</v>
      </c>
      <c r="C4" s="3">
        <f>Dati!K4</f>
        <v>0</v>
      </c>
      <c r="D4">
        <f>C4-C3</f>
        <v>0</v>
      </c>
      <c r="E4">
        <f>10*(C4-C3)</f>
        <v>0</v>
      </c>
      <c r="F4" s="11">
        <f t="shared" si="0"/>
        <v>0.59659179972403065</v>
      </c>
      <c r="G4" s="11">
        <f t="shared" ref="G4:G67" si="1">(F4-F3)*10</f>
        <v>1.0808159411027436</v>
      </c>
      <c r="H4" s="11">
        <f>F4-F3</f>
        <v>0.10808159411027435</v>
      </c>
      <c r="I4" s="11">
        <f>C4-F4</f>
        <v>-0.59659179972403065</v>
      </c>
      <c r="J4" s="11"/>
      <c r="K4" s="4" t="s">
        <v>24</v>
      </c>
      <c r="L4" s="9">
        <v>0.2</v>
      </c>
    </row>
    <row r="5" spans="1:12">
      <c r="A5" s="2">
        <v>43887</v>
      </c>
      <c r="B5" s="10">
        <v>3</v>
      </c>
      <c r="C5" s="3">
        <f>Dati!K5</f>
        <v>0</v>
      </c>
      <c r="D5">
        <f t="shared" ref="D5:D36" si="2">C5-C4</f>
        <v>0</v>
      </c>
      <c r="E5">
        <f t="shared" ref="E5:E37" si="3">10*(C5-C4)</f>
        <v>0</v>
      </c>
      <c r="F5" s="11">
        <f t="shared" si="0"/>
        <v>0.72856565308762855</v>
      </c>
      <c r="G5" s="11">
        <f t="shared" si="1"/>
        <v>1.319738533635979</v>
      </c>
      <c r="H5" s="11">
        <f t="shared" ref="H5:H67" si="4">F5-F4</f>
        <v>0.1319738533635979</v>
      </c>
      <c r="I5" s="11">
        <f t="shared" ref="I5:I49" si="5">C5-F5</f>
        <v>-0.72856565308762855</v>
      </c>
      <c r="J5" s="11"/>
      <c r="K5" s="4" t="s">
        <v>25</v>
      </c>
      <c r="L5" s="15">
        <f>(L2-L3)/L3</f>
        <v>2124</v>
      </c>
    </row>
    <row r="6" spans="1:12">
      <c r="A6" s="2">
        <v>43888</v>
      </c>
      <c r="B6" s="10">
        <v>4</v>
      </c>
      <c r="C6" s="3">
        <f>Dati!K6</f>
        <v>0</v>
      </c>
      <c r="D6">
        <f t="shared" si="2"/>
        <v>0</v>
      </c>
      <c r="E6">
        <f t="shared" si="3"/>
        <v>0</v>
      </c>
      <c r="F6" s="11">
        <f t="shared" ref="F6:F36" si="6">$L$2/(1+$L$5*EXP(-$L$4*B6))</f>
        <v>0.88970325715893461</v>
      </c>
      <c r="G6" s="11">
        <f t="shared" si="1"/>
        <v>1.6113760407130606</v>
      </c>
      <c r="H6" s="11">
        <f t="shared" si="4"/>
        <v>0.16113760407130606</v>
      </c>
      <c r="I6" s="11">
        <f t="shared" si="5"/>
        <v>-0.88970325715893461</v>
      </c>
      <c r="J6" s="11"/>
    </row>
    <row r="7" spans="1:12">
      <c r="A7" s="2">
        <v>43889</v>
      </c>
      <c r="B7" s="10">
        <v>5</v>
      </c>
      <c r="C7" s="3">
        <f>Dati!K7</f>
        <v>0</v>
      </c>
      <c r="D7">
        <f t="shared" si="2"/>
        <v>0</v>
      </c>
      <c r="E7">
        <f t="shared" si="3"/>
        <v>0</v>
      </c>
      <c r="F7" s="11">
        <f t="shared" si="6"/>
        <v>1.086434237168304</v>
      </c>
      <c r="G7" s="11">
        <f t="shared" si="1"/>
        <v>1.9673098000936939</v>
      </c>
      <c r="H7" s="11">
        <f t="shared" si="4"/>
        <v>0.19673098000936939</v>
      </c>
      <c r="I7" s="11">
        <f t="shared" si="5"/>
        <v>-1.086434237168304</v>
      </c>
      <c r="J7" s="11"/>
    </row>
    <row r="8" spans="1:12">
      <c r="A8" s="2">
        <v>43890</v>
      </c>
      <c r="B8" s="10">
        <v>6</v>
      </c>
      <c r="C8" s="3">
        <f>Dati!K8</f>
        <v>0</v>
      </c>
      <c r="D8">
        <f t="shared" si="2"/>
        <v>0</v>
      </c>
      <c r="E8">
        <f t="shared" si="3"/>
        <v>0</v>
      </c>
      <c r="F8" s="11">
        <f t="shared" si="6"/>
        <v>1.3265983628304887</v>
      </c>
      <c r="G8" s="11">
        <f t="shared" si="1"/>
        <v>2.401641256621847</v>
      </c>
      <c r="H8" s="11">
        <f t="shared" si="4"/>
        <v>0.2401641256621847</v>
      </c>
      <c r="I8" s="11">
        <f t="shared" si="5"/>
        <v>-1.3265983628304887</v>
      </c>
      <c r="J8" s="11"/>
      <c r="K8" s="12" t="s">
        <v>30</v>
      </c>
      <c r="L8" s="11">
        <f>AVERAGE(I3:I36)</f>
        <v>26.045938834362044</v>
      </c>
    </row>
    <row r="9" spans="1:12">
      <c r="A9" s="2">
        <v>43891</v>
      </c>
      <c r="B9" s="10">
        <v>7</v>
      </c>
      <c r="C9" s="3">
        <f>Dati!K9</f>
        <v>0</v>
      </c>
      <c r="D9">
        <f t="shared" si="2"/>
        <v>0</v>
      </c>
      <c r="E9">
        <f t="shared" si="3"/>
        <v>0</v>
      </c>
      <c r="F9" s="11">
        <f t="shared" si="6"/>
        <v>1.6197512037618562</v>
      </c>
      <c r="G9" s="11">
        <f t="shared" si="1"/>
        <v>2.9315284093136751</v>
      </c>
      <c r="H9" s="11">
        <f t="shared" si="4"/>
        <v>0.29315284093136751</v>
      </c>
      <c r="I9" s="11">
        <f t="shared" si="5"/>
        <v>-1.6197512037618562</v>
      </c>
      <c r="J9" s="11"/>
      <c r="K9" s="12" t="s">
        <v>31</v>
      </c>
      <c r="L9" s="6">
        <f>STDEVP(I3:I36)</f>
        <v>39.523478826502853</v>
      </c>
    </row>
    <row r="10" spans="1:12">
      <c r="A10" s="2">
        <v>43892</v>
      </c>
      <c r="B10" s="10">
        <v>8</v>
      </c>
      <c r="C10" s="3">
        <f>Dati!K10</f>
        <v>0</v>
      </c>
      <c r="D10">
        <f t="shared" si="2"/>
        <v>0</v>
      </c>
      <c r="E10">
        <f t="shared" si="3"/>
        <v>0</v>
      </c>
      <c r="F10" s="11">
        <f t="shared" si="6"/>
        <v>1.9775342605569479</v>
      </c>
      <c r="G10" s="11">
        <f t="shared" si="1"/>
        <v>3.577830567950917</v>
      </c>
      <c r="H10" s="11">
        <f t="shared" si="4"/>
        <v>0.3577830567950917</v>
      </c>
      <c r="I10" s="11">
        <f t="shared" si="5"/>
        <v>-1.9775342605569479</v>
      </c>
      <c r="J10" s="11"/>
    </row>
    <row r="11" spans="1:12">
      <c r="A11" s="2">
        <v>43893</v>
      </c>
      <c r="B11" s="10">
        <v>9</v>
      </c>
      <c r="C11" s="3">
        <f>Dati!K11</f>
        <v>1</v>
      </c>
      <c r="D11">
        <f t="shared" si="2"/>
        <v>1</v>
      </c>
      <c r="E11">
        <f t="shared" si="3"/>
        <v>10</v>
      </c>
      <c r="F11" s="11">
        <f t="shared" si="6"/>
        <v>2.4141222956339172</v>
      </c>
      <c r="G11" s="11">
        <f t="shared" si="1"/>
        <v>4.3658803507696931</v>
      </c>
      <c r="H11" s="11">
        <f t="shared" si="4"/>
        <v>0.43658803507696931</v>
      </c>
      <c r="I11" s="11">
        <f t="shared" si="5"/>
        <v>-1.4141222956339172</v>
      </c>
      <c r="J11" s="11"/>
    </row>
    <row r="12" spans="1:12">
      <c r="A12" s="2">
        <v>43894</v>
      </c>
      <c r="B12" s="10">
        <v>10</v>
      </c>
      <c r="C12" s="3">
        <f>Dati!K12</f>
        <v>1</v>
      </c>
      <c r="D12">
        <f t="shared" si="2"/>
        <v>0</v>
      </c>
      <c r="E12">
        <f t="shared" si="3"/>
        <v>0</v>
      </c>
      <c r="F12" s="11">
        <f t="shared" si="6"/>
        <v>2.946762659833948</v>
      </c>
      <c r="G12" s="11">
        <f t="shared" si="1"/>
        <v>5.326403642000308</v>
      </c>
      <c r="H12" s="11">
        <f t="shared" si="4"/>
        <v>0.5326403642000308</v>
      </c>
      <c r="I12" s="11">
        <f t="shared" si="5"/>
        <v>-1.946762659833948</v>
      </c>
      <c r="J12" s="11"/>
      <c r="K12" t="s">
        <v>32</v>
      </c>
      <c r="L12" s="13">
        <f>MATCH(MAX(H3:H67),H3:H67,0)</f>
        <v>39</v>
      </c>
    </row>
    <row r="13" spans="1:12">
      <c r="A13" s="2">
        <v>43895</v>
      </c>
      <c r="B13" s="10">
        <v>11</v>
      </c>
      <c r="C13" s="3">
        <f>Dati!K13</f>
        <v>3</v>
      </c>
      <c r="D13">
        <f t="shared" si="2"/>
        <v>2</v>
      </c>
      <c r="E13">
        <f t="shared" si="3"/>
        <v>20</v>
      </c>
      <c r="F13" s="11">
        <f t="shared" si="6"/>
        <v>3.5964235890199694</v>
      </c>
      <c r="G13" s="11">
        <f t="shared" si="1"/>
        <v>6.4966092918602136</v>
      </c>
      <c r="H13" s="11">
        <f t="shared" si="4"/>
        <v>0.64966092918602136</v>
      </c>
      <c r="I13" s="11">
        <f t="shared" si="5"/>
        <v>-0.59642358901996939</v>
      </c>
      <c r="J13" s="11"/>
      <c r="K13" t="s">
        <v>33</v>
      </c>
      <c r="L13" s="11">
        <f>L12-'Analisi-pos'!K12</f>
        <v>6</v>
      </c>
    </row>
    <row r="14" spans="1:12">
      <c r="A14" s="2">
        <v>43896</v>
      </c>
      <c r="B14" s="10">
        <v>12</v>
      </c>
      <c r="C14" s="3">
        <f>Dati!K14</f>
        <v>3</v>
      </c>
      <c r="D14">
        <f t="shared" si="2"/>
        <v>0</v>
      </c>
      <c r="E14">
        <f t="shared" si="3"/>
        <v>0</v>
      </c>
      <c r="F14" s="11">
        <f t="shared" si="6"/>
        <v>4.3885705912706641</v>
      </c>
      <c r="G14" s="11">
        <f t="shared" si="1"/>
        <v>7.9214700225069468</v>
      </c>
      <c r="H14" s="11">
        <f t="shared" si="4"/>
        <v>0.79214700225069468</v>
      </c>
      <c r="I14" s="11">
        <f t="shared" si="5"/>
        <v>-1.3885705912706641</v>
      </c>
      <c r="J14" s="11"/>
    </row>
    <row r="15" spans="1:12">
      <c r="A15" s="2">
        <v>43897</v>
      </c>
      <c r="B15" s="10">
        <v>13</v>
      </c>
      <c r="C15" s="3">
        <f>Dati!K15</f>
        <v>4</v>
      </c>
      <c r="D15">
        <f t="shared" si="2"/>
        <v>1</v>
      </c>
      <c r="E15">
        <f t="shared" si="3"/>
        <v>10</v>
      </c>
      <c r="F15" s="11">
        <f t="shared" si="6"/>
        <v>5.3540919203018706</v>
      </c>
      <c r="G15" s="11">
        <f t="shared" si="1"/>
        <v>9.6552132903120658</v>
      </c>
      <c r="H15" s="11">
        <f t="shared" si="4"/>
        <v>0.96552132903120658</v>
      </c>
      <c r="I15" s="11">
        <f t="shared" si="5"/>
        <v>-1.3540919203018706</v>
      </c>
      <c r="J15" s="11"/>
    </row>
    <row r="16" spans="1:12">
      <c r="A16" s="2">
        <v>43898</v>
      </c>
      <c r="B16" s="10">
        <v>14</v>
      </c>
      <c r="C16" s="3">
        <f>Dati!K16</f>
        <v>6</v>
      </c>
      <c r="D16">
        <f t="shared" si="2"/>
        <v>2</v>
      </c>
      <c r="E16">
        <f t="shared" si="3"/>
        <v>20</v>
      </c>
      <c r="F16" s="11">
        <f t="shared" si="6"/>
        <v>6.5303953440321418</v>
      </c>
      <c r="G16" s="11">
        <f t="shared" si="1"/>
        <v>11.763034237302712</v>
      </c>
      <c r="H16" s="11">
        <f t="shared" si="4"/>
        <v>1.1763034237302712</v>
      </c>
      <c r="I16" s="11">
        <f t="shared" si="5"/>
        <v>-0.53039534403214184</v>
      </c>
      <c r="J16" s="11"/>
    </row>
    <row r="17" spans="1:10">
      <c r="A17" s="2">
        <v>43899</v>
      </c>
      <c r="B17" s="10">
        <v>15</v>
      </c>
      <c r="C17" s="3">
        <f>Dati!K17</f>
        <v>7</v>
      </c>
      <c r="D17">
        <f t="shared" si="2"/>
        <v>1</v>
      </c>
      <c r="E17">
        <f t="shared" si="3"/>
        <v>10</v>
      </c>
      <c r="F17" s="11">
        <f t="shared" si="6"/>
        <v>7.9626983582050777</v>
      </c>
      <c r="G17" s="11">
        <f t="shared" si="1"/>
        <v>14.323030141729358</v>
      </c>
      <c r="H17" s="11">
        <f t="shared" si="4"/>
        <v>1.4323030141729358</v>
      </c>
      <c r="I17" s="11">
        <f t="shared" si="5"/>
        <v>-0.96269835820507765</v>
      </c>
      <c r="J17" s="11"/>
    </row>
    <row r="18" spans="1:10">
      <c r="A18" s="2">
        <v>43900</v>
      </c>
      <c r="B18" s="10">
        <v>16</v>
      </c>
      <c r="C18" s="3">
        <f>Dati!K18</f>
        <v>8</v>
      </c>
      <c r="D18">
        <f t="shared" si="2"/>
        <v>1</v>
      </c>
      <c r="E18">
        <f t="shared" si="3"/>
        <v>10</v>
      </c>
      <c r="F18" s="11">
        <f t="shared" si="6"/>
        <v>9.7055317406015256</v>
      </c>
      <c r="G18" s="11">
        <f t="shared" si="1"/>
        <v>17.428333823964479</v>
      </c>
      <c r="H18" s="11">
        <f t="shared" si="4"/>
        <v>1.7428333823964479</v>
      </c>
      <c r="I18" s="11">
        <f t="shared" si="5"/>
        <v>-1.7055317406015256</v>
      </c>
      <c r="J18" s="11"/>
    </row>
    <row r="19" spans="1:10">
      <c r="A19" s="2">
        <v>43901</v>
      </c>
      <c r="B19" s="10">
        <v>17</v>
      </c>
      <c r="C19" s="3">
        <f>Dati!K19</f>
        <v>8</v>
      </c>
      <c r="D19">
        <f t="shared" si="2"/>
        <v>0</v>
      </c>
      <c r="E19">
        <f t="shared" si="3"/>
        <v>0</v>
      </c>
      <c r="F19" s="11">
        <f t="shared" si="6"/>
        <v>11.824470537706281</v>
      </c>
      <c r="G19" s="11">
        <f t="shared" si="1"/>
        <v>21.189387971047555</v>
      </c>
      <c r="H19" s="11">
        <f t="shared" si="4"/>
        <v>2.1189387971047555</v>
      </c>
      <c r="I19" s="11">
        <f t="shared" si="5"/>
        <v>-3.8244705377062811</v>
      </c>
      <c r="J19" s="11"/>
    </row>
    <row r="20" spans="1:10">
      <c r="A20" s="2">
        <v>43902</v>
      </c>
      <c r="B20" s="10">
        <v>18</v>
      </c>
      <c r="C20" s="3">
        <f>Dati!K20</f>
        <v>11</v>
      </c>
      <c r="D20">
        <f t="shared" si="2"/>
        <v>3</v>
      </c>
      <c r="E20">
        <f t="shared" si="3"/>
        <v>30</v>
      </c>
      <c r="F20" s="11">
        <f t="shared" si="6"/>
        <v>14.398095296572464</v>
      </c>
      <c r="G20" s="11">
        <f t="shared" si="1"/>
        <v>25.736247588661829</v>
      </c>
      <c r="H20" s="11">
        <f t="shared" si="4"/>
        <v>2.5736247588661829</v>
      </c>
      <c r="I20" s="11">
        <f t="shared" si="5"/>
        <v>-3.398095296572464</v>
      </c>
      <c r="J20" s="11"/>
    </row>
    <row r="21" spans="1:10">
      <c r="A21" s="2">
        <v>43903</v>
      </c>
      <c r="B21" s="10">
        <v>19</v>
      </c>
      <c r="C21" s="3">
        <f>Dati!K21</f>
        <v>17</v>
      </c>
      <c r="D21">
        <f t="shared" si="2"/>
        <v>6</v>
      </c>
      <c r="E21">
        <f t="shared" si="3"/>
        <v>60</v>
      </c>
      <c r="F21" s="11">
        <f t="shared" si="6"/>
        <v>17.520166951069914</v>
      </c>
      <c r="G21" s="11">
        <f t="shared" si="1"/>
        <v>31.220716544974501</v>
      </c>
      <c r="H21" s="11">
        <f t="shared" si="4"/>
        <v>3.1220716544974501</v>
      </c>
      <c r="I21" s="11">
        <f t="shared" si="5"/>
        <v>-0.52016695106991406</v>
      </c>
      <c r="J21" s="11"/>
    </row>
    <row r="22" spans="1:10">
      <c r="A22" s="2">
        <v>43904</v>
      </c>
      <c r="B22" s="10">
        <v>20</v>
      </c>
      <c r="C22" s="3">
        <f>Dati!K22</f>
        <v>27</v>
      </c>
      <c r="D22">
        <f t="shared" si="2"/>
        <v>10</v>
      </c>
      <c r="E22">
        <f t="shared" si="3"/>
        <v>100</v>
      </c>
      <c r="F22" s="11">
        <f t="shared" si="6"/>
        <v>21.301967748144175</v>
      </c>
      <c r="G22" s="11">
        <f t="shared" si="1"/>
        <v>37.818007970742613</v>
      </c>
      <c r="H22" s="11">
        <f t="shared" si="4"/>
        <v>3.7818007970742613</v>
      </c>
      <c r="I22" s="11">
        <f t="shared" si="5"/>
        <v>5.6980322518558246</v>
      </c>
      <c r="J22" s="11"/>
    </row>
    <row r="23" spans="1:10">
      <c r="A23" s="2">
        <v>43905</v>
      </c>
      <c r="B23" s="10">
        <v>21</v>
      </c>
      <c r="C23" s="3">
        <f>Dati!K23</f>
        <v>33</v>
      </c>
      <c r="D23">
        <f t="shared" si="2"/>
        <v>6</v>
      </c>
      <c r="E23">
        <f t="shared" si="3"/>
        <v>60</v>
      </c>
      <c r="F23" s="11">
        <f t="shared" si="6"/>
        <v>25.874713591631689</v>
      </c>
      <c r="G23" s="11">
        <f t="shared" si="1"/>
        <v>45.727458434875139</v>
      </c>
      <c r="H23" s="11">
        <f t="shared" si="4"/>
        <v>4.5727458434875139</v>
      </c>
      <c r="I23" s="11">
        <f t="shared" si="5"/>
        <v>7.1252864083683107</v>
      </c>
      <c r="J23" s="11"/>
    </row>
    <row r="24" spans="1:10">
      <c r="A24" s="2">
        <v>43906</v>
      </c>
      <c r="B24" s="10">
        <v>22</v>
      </c>
      <c r="C24" s="3">
        <f>Dati!K24</f>
        <v>50</v>
      </c>
      <c r="D24">
        <f t="shared" si="2"/>
        <v>17</v>
      </c>
      <c r="E24">
        <f t="shared" si="3"/>
        <v>170</v>
      </c>
      <c r="F24" s="11">
        <f t="shared" si="6"/>
        <v>31.39187517114452</v>
      </c>
      <c r="G24" s="11">
        <f t="shared" si="1"/>
        <v>55.171615795128304</v>
      </c>
      <c r="H24" s="11">
        <f t="shared" si="4"/>
        <v>5.5171615795128304</v>
      </c>
      <c r="I24" s="11">
        <f t="shared" si="5"/>
        <v>18.60812482885548</v>
      </c>
      <c r="J24" s="11"/>
    </row>
    <row r="25" spans="1:10">
      <c r="A25" s="2">
        <v>43907</v>
      </c>
      <c r="B25" s="10">
        <v>23</v>
      </c>
      <c r="C25" s="3">
        <f>Dati!K25</f>
        <v>60</v>
      </c>
      <c r="D25">
        <f t="shared" si="2"/>
        <v>10</v>
      </c>
      <c r="E25">
        <f t="shared" si="3"/>
        <v>100</v>
      </c>
      <c r="F25" s="11">
        <f t="shared" si="6"/>
        <v>38.031151243461906</v>
      </c>
      <c r="G25" s="11">
        <f t="shared" si="1"/>
        <v>66.392760723173865</v>
      </c>
      <c r="H25" s="11">
        <f t="shared" si="4"/>
        <v>6.6392760723173865</v>
      </c>
      <c r="I25" s="11">
        <f t="shared" si="5"/>
        <v>21.968848756538094</v>
      </c>
      <c r="J25" s="11"/>
    </row>
    <row r="26" spans="1:10">
      <c r="A26" s="2">
        <v>43908</v>
      </c>
      <c r="B26" s="10">
        <v>24</v>
      </c>
      <c r="C26" s="3">
        <f>Dati!K26</f>
        <v>73</v>
      </c>
      <c r="D26">
        <f t="shared" si="2"/>
        <v>13</v>
      </c>
      <c r="E26">
        <f t="shared" si="3"/>
        <v>130</v>
      </c>
      <c r="F26" s="11">
        <f t="shared" si="6"/>
        <v>45.995713974487934</v>
      </c>
      <c r="G26" s="11">
        <f t="shared" si="1"/>
        <v>79.645627310260281</v>
      </c>
      <c r="H26" s="11">
        <f t="shared" si="4"/>
        <v>7.9645627310260281</v>
      </c>
      <c r="I26" s="11">
        <f t="shared" si="5"/>
        <v>27.004286025512066</v>
      </c>
      <c r="J26" s="11"/>
    </row>
    <row r="27" spans="1:10">
      <c r="A27" s="2">
        <v>43909</v>
      </c>
      <c r="B27" s="10">
        <v>25</v>
      </c>
      <c r="C27" s="3">
        <f>Dati!K27</f>
        <v>91</v>
      </c>
      <c r="D27">
        <f t="shared" si="2"/>
        <v>18</v>
      </c>
      <c r="E27">
        <f t="shared" si="3"/>
        <v>180</v>
      </c>
      <c r="F27" s="11">
        <f t="shared" si="6"/>
        <v>55.514194120848096</v>
      </c>
      <c r="G27" s="11">
        <f t="shared" si="1"/>
        <v>95.184801463601616</v>
      </c>
      <c r="H27" s="11">
        <f t="shared" si="4"/>
        <v>9.5184801463601616</v>
      </c>
      <c r="I27" s="11">
        <f t="shared" si="5"/>
        <v>35.485805879151904</v>
      </c>
      <c r="J27" s="11"/>
    </row>
    <row r="28" spans="1:10">
      <c r="A28" s="2">
        <v>43910</v>
      </c>
      <c r="B28" s="10">
        <v>26</v>
      </c>
      <c r="C28" s="3">
        <f>Dati!K28</f>
        <v>119</v>
      </c>
      <c r="D28">
        <f t="shared" si="2"/>
        <v>28</v>
      </c>
      <c r="E28">
        <f t="shared" si="3"/>
        <v>280</v>
      </c>
      <c r="F28" s="11">
        <f t="shared" si="6"/>
        <v>66.838702516343943</v>
      </c>
      <c r="G28" s="11">
        <f t="shared" si="1"/>
        <v>113.24508395495847</v>
      </c>
      <c r="H28" s="11">
        <f t="shared" si="4"/>
        <v>11.324508395495847</v>
      </c>
      <c r="I28" s="11">
        <f t="shared" si="5"/>
        <v>52.161297483656057</v>
      </c>
      <c r="J28" s="11"/>
    </row>
    <row r="29" spans="1:10">
      <c r="A29" s="2">
        <v>43911</v>
      </c>
      <c r="B29" s="10">
        <v>27</v>
      </c>
      <c r="C29" s="3">
        <f>Dati!K29</f>
        <v>152</v>
      </c>
      <c r="D29">
        <f t="shared" si="2"/>
        <v>33</v>
      </c>
      <c r="E29">
        <f t="shared" si="3"/>
        <v>330</v>
      </c>
      <c r="F29" s="11">
        <f t="shared" si="6"/>
        <v>80.240018306991416</v>
      </c>
      <c r="G29" s="11">
        <f t="shared" si="1"/>
        <v>134.01315790647473</v>
      </c>
      <c r="H29" s="11">
        <f t="shared" si="4"/>
        <v>13.401315790647473</v>
      </c>
      <c r="I29" s="11">
        <f t="shared" si="5"/>
        <v>71.759981693008584</v>
      </c>
      <c r="J29" s="11"/>
    </row>
    <row r="30" spans="1:10">
      <c r="A30" s="2">
        <v>43912</v>
      </c>
      <c r="B30" s="10">
        <v>28</v>
      </c>
      <c r="C30" s="3">
        <f>Dati!K30</f>
        <v>171</v>
      </c>
      <c r="D30">
        <f t="shared" si="2"/>
        <v>19</v>
      </c>
      <c r="E30">
        <f t="shared" si="3"/>
        <v>190</v>
      </c>
      <c r="F30" s="11">
        <f t="shared" si="6"/>
        <v>95.998960585853425</v>
      </c>
      <c r="G30" s="11">
        <f t="shared" si="1"/>
        <v>157.58942278862008</v>
      </c>
      <c r="H30" s="11">
        <f t="shared" si="4"/>
        <v>15.758942278862008</v>
      </c>
      <c r="I30" s="11">
        <f t="shared" si="5"/>
        <v>75.001039414146575</v>
      </c>
      <c r="J30" s="11"/>
    </row>
    <row r="31" spans="1:10">
      <c r="A31" s="2">
        <v>43913</v>
      </c>
      <c r="B31" s="10">
        <v>29</v>
      </c>
      <c r="C31" s="3">
        <f>Dati!K31</f>
        <v>212</v>
      </c>
      <c r="D31">
        <f t="shared" si="2"/>
        <v>41</v>
      </c>
      <c r="E31">
        <f t="shared" si="3"/>
        <v>410</v>
      </c>
      <c r="F31" s="11">
        <f t="shared" si="6"/>
        <v>114.39297407262588</v>
      </c>
      <c r="G31" s="11">
        <f t="shared" si="1"/>
        <v>183.94013486772451</v>
      </c>
      <c r="H31" s="11">
        <f t="shared" si="4"/>
        <v>18.394013486772451</v>
      </c>
      <c r="I31" s="11">
        <f t="shared" si="5"/>
        <v>97.607025927374124</v>
      </c>
      <c r="J31" s="11"/>
    </row>
    <row r="32" spans="1:10">
      <c r="A32" s="2">
        <v>43914</v>
      </c>
      <c r="B32" s="10">
        <v>30</v>
      </c>
      <c r="C32" s="3">
        <f>Dati!K32</f>
        <v>231</v>
      </c>
      <c r="D32">
        <f t="shared" si="2"/>
        <v>19</v>
      </c>
      <c r="E32">
        <f t="shared" si="3"/>
        <v>190</v>
      </c>
      <c r="F32" s="11">
        <f t="shared" si="6"/>
        <v>135.67720497278196</v>
      </c>
      <c r="G32" s="11">
        <f t="shared" si="1"/>
        <v>212.84230900156089</v>
      </c>
      <c r="H32" s="11">
        <f t="shared" si="4"/>
        <v>21.284230900156089</v>
      </c>
      <c r="I32" s="11">
        <f t="shared" si="5"/>
        <v>95.322795027218035</v>
      </c>
      <c r="J32" s="11"/>
    </row>
    <row r="33" spans="1:10">
      <c r="A33" s="2">
        <v>43915</v>
      </c>
      <c r="B33" s="10">
        <v>31</v>
      </c>
      <c r="C33" s="3">
        <f>Dati!K33</f>
        <v>254</v>
      </c>
      <c r="D33">
        <f t="shared" si="2"/>
        <v>23</v>
      </c>
      <c r="E33">
        <f t="shared" si="3"/>
        <v>230</v>
      </c>
      <c r="F33" s="11">
        <f t="shared" si="6"/>
        <v>160.05993633775495</v>
      </c>
      <c r="G33" s="11">
        <f t="shared" si="1"/>
        <v>243.82731364972983</v>
      </c>
      <c r="H33" s="11">
        <f t="shared" si="4"/>
        <v>24.382731364972983</v>
      </c>
      <c r="I33" s="11">
        <f t="shared" si="5"/>
        <v>93.940063662245052</v>
      </c>
      <c r="J33" s="11"/>
    </row>
    <row r="34" spans="1:10">
      <c r="A34" s="2">
        <v>43916</v>
      </c>
      <c r="B34" s="10">
        <v>32</v>
      </c>
      <c r="C34" s="3">
        <f>Dati!K34</f>
        <v>280</v>
      </c>
      <c r="D34">
        <f t="shared" si="2"/>
        <v>26</v>
      </c>
      <c r="E34">
        <f t="shared" si="3"/>
        <v>260</v>
      </c>
      <c r="F34" s="11">
        <f t="shared" si="6"/>
        <v>187.673281160041</v>
      </c>
      <c r="G34" s="11">
        <f t="shared" si="1"/>
        <v>276.13344822286052</v>
      </c>
      <c r="H34" s="11">
        <f t="shared" si="4"/>
        <v>27.613344822286052</v>
      </c>
      <c r="I34" s="11">
        <f t="shared" si="5"/>
        <v>92.326718839959</v>
      </c>
      <c r="J34" s="11"/>
    </row>
    <row r="35" spans="1:10">
      <c r="A35" s="2">
        <v>43917</v>
      </c>
      <c r="B35" s="10">
        <v>33</v>
      </c>
      <c r="C35" s="3">
        <f>Dati!K35</f>
        <v>331</v>
      </c>
      <c r="D35">
        <f t="shared" si="2"/>
        <v>51</v>
      </c>
      <c r="E35">
        <f t="shared" si="3"/>
        <v>510</v>
      </c>
      <c r="F35" s="11">
        <f t="shared" si="6"/>
        <v>218.54148585424943</v>
      </c>
      <c r="G35" s="11">
        <f t="shared" si="1"/>
        <v>308.6820469420843</v>
      </c>
      <c r="H35" s="11">
        <f t="shared" si="4"/>
        <v>30.86820469420843</v>
      </c>
      <c r="I35" s="11">
        <f t="shared" si="5"/>
        <v>112.45851414575057</v>
      </c>
      <c r="J35" s="11"/>
    </row>
    <row r="36" spans="1:10">
      <c r="A36" s="2">
        <v>43918</v>
      </c>
      <c r="B36" s="10">
        <v>34</v>
      </c>
      <c r="C36" s="3">
        <f>Dati!K36</f>
        <v>358</v>
      </c>
      <c r="D36">
        <f t="shared" si="2"/>
        <v>27</v>
      </c>
      <c r="E36">
        <f t="shared" si="3"/>
        <v>270</v>
      </c>
      <c r="F36" s="11">
        <f t="shared" si="6"/>
        <v>252.55088171118035</v>
      </c>
      <c r="G36" s="11">
        <f t="shared" si="1"/>
        <v>340.09395856930922</v>
      </c>
      <c r="H36" s="11">
        <f t="shared" si="4"/>
        <v>34.009395856930922</v>
      </c>
      <c r="I36" s="11">
        <f t="shared" si="5"/>
        <v>105.44911828881965</v>
      </c>
      <c r="J36" s="11"/>
    </row>
    <row r="37" spans="1:10">
      <c r="A37" s="2">
        <v>43919</v>
      </c>
      <c r="B37" s="10">
        <v>35</v>
      </c>
      <c r="C37" s="3">
        <f>Dati!K37</f>
        <v>377</v>
      </c>
      <c r="D37">
        <f t="shared" ref="D37" si="7">C37-C36</f>
        <v>19</v>
      </c>
      <c r="E37">
        <f t="shared" si="3"/>
        <v>190</v>
      </c>
      <c r="F37" s="11">
        <f t="shared" ref="F37:F59" si="8">$L$2/(1+$L$5*EXP(-$L$4*B37))</f>
        <v>289.42699736688928</v>
      </c>
      <c r="G37" s="11">
        <f t="shared" si="1"/>
        <v>368.76115655708929</v>
      </c>
      <c r="H37" s="11">
        <f t="shared" si="4"/>
        <v>36.876115655708929</v>
      </c>
      <c r="I37" s="11">
        <f t="shared" si="5"/>
        <v>87.573002633110718</v>
      </c>
      <c r="J37" s="11"/>
    </row>
    <row r="38" spans="1:10">
      <c r="A38" s="2">
        <v>43920</v>
      </c>
      <c r="B38" s="10">
        <v>36</v>
      </c>
      <c r="C38" s="3">
        <f>Dati!K38</f>
        <v>397</v>
      </c>
      <c r="D38">
        <f t="shared" ref="D38" si="9">C38-C37</f>
        <v>20</v>
      </c>
      <c r="E38">
        <f t="shared" ref="E38" si="10">10*(C38-C37)</f>
        <v>200</v>
      </c>
      <c r="F38" s="11">
        <f t="shared" si="8"/>
        <v>328.72496295860714</v>
      </c>
      <c r="G38" s="11">
        <f t="shared" si="1"/>
        <v>392.97965591717855</v>
      </c>
      <c r="H38" s="11">
        <f t="shared" si="4"/>
        <v>39.297965591717855</v>
      </c>
      <c r="I38" s="11">
        <f t="shared" si="5"/>
        <v>68.275037041392864</v>
      </c>
      <c r="J38" s="11"/>
    </row>
    <row r="39" spans="1:10">
      <c r="A39" s="2">
        <v>43921</v>
      </c>
      <c r="B39" s="10">
        <v>37</v>
      </c>
      <c r="C39" s="3">
        <f>Dati!K39</f>
        <v>428</v>
      </c>
      <c r="D39">
        <f t="shared" ref="D39" si="11">C39-C38</f>
        <v>31</v>
      </c>
      <c r="E39">
        <f t="shared" ref="E39" si="12">10*(C39-C38)</f>
        <v>310</v>
      </c>
      <c r="F39" s="11">
        <f t="shared" si="8"/>
        <v>369.83843720279566</v>
      </c>
      <c r="G39" s="11">
        <f t="shared" si="1"/>
        <v>411.13474244188524</v>
      </c>
      <c r="H39" s="11">
        <f t="shared" si="4"/>
        <v>41.113474244188524</v>
      </c>
      <c r="I39" s="11">
        <f t="shared" si="5"/>
        <v>58.16156279720434</v>
      </c>
      <c r="J39" s="11"/>
    </row>
    <row r="40" spans="1:10">
      <c r="A40" s="2">
        <v>43922</v>
      </c>
      <c r="B40" s="10">
        <v>38</v>
      </c>
      <c r="C40" s="3">
        <f>Dati!K40</f>
        <v>460</v>
      </c>
      <c r="D40">
        <f t="shared" ref="D40" si="13">C40-C39</f>
        <v>32</v>
      </c>
      <c r="E40">
        <f t="shared" ref="E40" si="14">10*(C40-C39)</f>
        <v>320</v>
      </c>
      <c r="F40" s="11">
        <f t="shared" si="8"/>
        <v>412.02954785718669</v>
      </c>
      <c r="G40" s="11">
        <f t="shared" si="1"/>
        <v>421.91110654391025</v>
      </c>
      <c r="H40" s="11">
        <f t="shared" si="4"/>
        <v>42.191110654391025</v>
      </c>
      <c r="I40" s="11">
        <f t="shared" si="5"/>
        <v>47.970452142813315</v>
      </c>
      <c r="J40" s="11"/>
    </row>
    <row r="41" spans="1:10">
      <c r="A41" s="2">
        <v>43923</v>
      </c>
      <c r="B41" s="10">
        <v>39</v>
      </c>
      <c r="C41" s="3">
        <f>Dati!K41</f>
        <v>488</v>
      </c>
      <c r="D41">
        <f t="shared" ref="D41" si="15">C41-C40</f>
        <v>28</v>
      </c>
      <c r="E41">
        <f t="shared" ref="E41" si="16">10*(C41-C40)</f>
        <v>280</v>
      </c>
      <c r="F41" s="11">
        <f t="shared" si="8"/>
        <v>454.47811028212317</v>
      </c>
      <c r="G41" s="11">
        <f t="shared" si="1"/>
        <v>424.48562424936483</v>
      </c>
      <c r="H41" s="11">
        <f t="shared" si="4"/>
        <v>42.448562424936483</v>
      </c>
      <c r="I41" s="11">
        <f t="shared" si="5"/>
        <v>33.521889717876832</v>
      </c>
      <c r="J41" s="11"/>
    </row>
    <row r="42" spans="1:10">
      <c r="A42" s="2">
        <v>43924</v>
      </c>
      <c r="B42" s="10">
        <v>40</v>
      </c>
      <c r="C42" s="3">
        <f>Dati!K42</f>
        <v>519</v>
      </c>
      <c r="D42">
        <f t="shared" ref="D42" si="17">C42-C41</f>
        <v>31</v>
      </c>
      <c r="E42">
        <f t="shared" ref="E42" si="18">10*(C42-C41)</f>
        <v>310</v>
      </c>
      <c r="F42" s="11">
        <f t="shared" si="8"/>
        <v>496.34380839513801</v>
      </c>
      <c r="G42" s="11">
        <f t="shared" si="1"/>
        <v>418.65698113014844</v>
      </c>
      <c r="H42" s="11">
        <f t="shared" si="4"/>
        <v>41.865698113014844</v>
      </c>
      <c r="I42" s="11">
        <f t="shared" si="5"/>
        <v>22.656191604861988</v>
      </c>
      <c r="J42" s="11"/>
    </row>
    <row r="43" spans="1:10">
      <c r="A43" s="2">
        <v>43925</v>
      </c>
      <c r="B43" s="10">
        <v>41</v>
      </c>
      <c r="C43" s="3">
        <f>Dati!K43</f>
        <v>542</v>
      </c>
      <c r="D43">
        <f t="shared" ref="D43" si="19">C43-C42</f>
        <v>23</v>
      </c>
      <c r="E43">
        <f t="shared" ref="E43" si="20">10*(C43-C42)</f>
        <v>230</v>
      </c>
      <c r="F43" s="11">
        <f t="shared" si="8"/>
        <v>536.83164576393017</v>
      </c>
      <c r="G43" s="11">
        <f t="shared" si="1"/>
        <v>404.87837368792157</v>
      </c>
      <c r="H43" s="11">
        <f t="shared" si="4"/>
        <v>40.487837368792157</v>
      </c>
      <c r="I43" s="11">
        <f t="shared" si="5"/>
        <v>5.1683542360698311</v>
      </c>
      <c r="J43" s="11"/>
    </row>
    <row r="44" spans="1:10">
      <c r="A44" s="2">
        <v>43926</v>
      </c>
      <c r="B44" s="10">
        <v>42</v>
      </c>
      <c r="C44" s="3">
        <f>Dati!K44</f>
        <v>556</v>
      </c>
      <c r="D44">
        <f t="shared" ref="D44" si="21">C44-C43</f>
        <v>14</v>
      </c>
      <c r="E44">
        <f t="shared" ref="E44" si="22">10*(C44-C43)</f>
        <v>140</v>
      </c>
      <c r="F44" s="11">
        <f t="shared" si="8"/>
        <v>575.25008962479899</v>
      </c>
      <c r="G44" s="11">
        <f t="shared" si="1"/>
        <v>384.1844386086882</v>
      </c>
      <c r="H44" s="11">
        <f t="shared" si="4"/>
        <v>38.41844386086882</v>
      </c>
      <c r="I44" s="11">
        <f t="shared" si="5"/>
        <v>-19.250089624798989</v>
      </c>
      <c r="J44" s="11"/>
    </row>
    <row r="45" spans="1:10">
      <c r="A45" s="2">
        <v>43927</v>
      </c>
      <c r="B45" s="10">
        <v>43</v>
      </c>
      <c r="C45" s="3">
        <f>Dati!K45</f>
        <v>595</v>
      </c>
      <c r="D45">
        <f t="shared" ref="D45" si="23">C45-C44</f>
        <v>39</v>
      </c>
      <c r="E45">
        <f t="shared" ref="E45" si="24">10*(C45-C44)</f>
        <v>390</v>
      </c>
      <c r="F45" s="11">
        <f t="shared" si="8"/>
        <v>611.05329016360292</v>
      </c>
      <c r="G45" s="11">
        <f t="shared" si="1"/>
        <v>358.03200538803935</v>
      </c>
      <c r="H45" s="11">
        <f t="shared" si="4"/>
        <v>35.803200538803935</v>
      </c>
      <c r="I45" s="11">
        <f t="shared" si="5"/>
        <v>-16.053290163602924</v>
      </c>
      <c r="J45" s="11"/>
    </row>
    <row r="46" spans="1:10">
      <c r="A46" s="2">
        <v>43928</v>
      </c>
      <c r="B46" s="10">
        <v>44</v>
      </c>
      <c r="C46" s="3">
        <f>Dati!K46</f>
        <v>620</v>
      </c>
      <c r="D46">
        <f t="shared" ref="D46" si="25">C46-C45</f>
        <v>25</v>
      </c>
      <c r="E46">
        <f t="shared" ref="E46" si="26">10*(C46-C45)</f>
        <v>250</v>
      </c>
      <c r="F46" s="11">
        <f t="shared" si="8"/>
        <v>643.86278816782306</v>
      </c>
      <c r="G46" s="11">
        <f t="shared" si="1"/>
        <v>328.09498004220131</v>
      </c>
      <c r="H46" s="11">
        <f t="shared" si="4"/>
        <v>32.809498004220131</v>
      </c>
      <c r="I46" s="11">
        <f t="shared" si="5"/>
        <v>-23.862788167823055</v>
      </c>
      <c r="J46" s="11"/>
    </row>
    <row r="47" spans="1:10">
      <c r="A47" s="2">
        <v>43929</v>
      </c>
      <c r="B47" s="10">
        <v>45</v>
      </c>
      <c r="C47" s="3">
        <f>Dati!K47</f>
        <v>654</v>
      </c>
      <c r="D47">
        <f t="shared" ref="D47" si="27">C47-C46</f>
        <v>34</v>
      </c>
      <c r="E47">
        <f t="shared" ref="E47" si="28">10*(C47-C46)</f>
        <v>340</v>
      </c>
      <c r="F47" s="11">
        <f t="shared" si="8"/>
        <v>673.46874115972753</v>
      </c>
      <c r="G47" s="11">
        <f t="shared" si="1"/>
        <v>296.05952991904473</v>
      </c>
      <c r="H47" s="11">
        <f t="shared" si="4"/>
        <v>29.605952991904473</v>
      </c>
      <c r="I47" s="11">
        <f t="shared" si="5"/>
        <v>-19.468741159727529</v>
      </c>
      <c r="J47" s="11"/>
    </row>
    <row r="48" spans="1:10">
      <c r="A48" s="2">
        <v>43930</v>
      </c>
      <c r="B48" s="10">
        <v>46</v>
      </c>
      <c r="C48" s="3">
        <f>Dati!K48</f>
        <v>682</v>
      </c>
      <c r="D48">
        <f t="shared" ref="D48" si="29">C48-C47</f>
        <v>28</v>
      </c>
      <c r="E48">
        <f t="shared" ref="E48" si="30">10*(C48-C47)</f>
        <v>280</v>
      </c>
      <c r="F48" s="11">
        <f t="shared" si="8"/>
        <v>699.81443996004771</v>
      </c>
      <c r="G48" s="11">
        <f t="shared" si="1"/>
        <v>263.45698800320179</v>
      </c>
      <c r="H48" s="11">
        <f t="shared" si="4"/>
        <v>26.345698800320179</v>
      </c>
      <c r="I48" s="11">
        <f t="shared" si="5"/>
        <v>-17.814439960047707</v>
      </c>
      <c r="J48" s="11"/>
    </row>
    <row r="49" spans="1:10">
      <c r="A49" s="2">
        <v>43931</v>
      </c>
      <c r="B49" s="10">
        <v>47</v>
      </c>
      <c r="C49" s="3">
        <f>Dati!K49</f>
        <v>709</v>
      </c>
      <c r="D49">
        <f t="shared" ref="D49" si="31">C49-C48</f>
        <v>27</v>
      </c>
      <c r="E49">
        <f t="shared" ref="E49" si="32">10*(C49-C48)</f>
        <v>270</v>
      </c>
      <c r="F49" s="11">
        <f t="shared" si="8"/>
        <v>722.96991023034354</v>
      </c>
      <c r="G49" s="11">
        <f t="shared" si="1"/>
        <v>231.55470270295837</v>
      </c>
      <c r="H49" s="11">
        <f t="shared" si="4"/>
        <v>23.155470270295837</v>
      </c>
      <c r="I49" s="11">
        <f t="shared" si="5"/>
        <v>-13.969910230343544</v>
      </c>
      <c r="J49" s="11"/>
    </row>
    <row r="50" spans="1:10">
      <c r="A50" s="2">
        <v>43932</v>
      </c>
      <c r="B50" s="10">
        <v>48</v>
      </c>
      <c r="C50" s="3"/>
      <c r="F50" s="11">
        <f t="shared" si="8"/>
        <v>743.10063647932043</v>
      </c>
      <c r="G50" s="11">
        <f t="shared" si="1"/>
        <v>201.30726248976885</v>
      </c>
      <c r="H50" s="11">
        <f t="shared" si="4"/>
        <v>20.130726248976885</v>
      </c>
      <c r="I50" s="11"/>
      <c r="J50" s="11"/>
    </row>
    <row r="51" spans="1:10">
      <c r="A51" s="2">
        <v>43933</v>
      </c>
      <c r="B51" s="10">
        <v>49</v>
      </c>
      <c r="C51" s="3"/>
      <c r="F51" s="11">
        <f t="shared" si="8"/>
        <v>760.43641010123213</v>
      </c>
      <c r="G51" s="11">
        <f t="shared" si="1"/>
        <v>173.35773621911699</v>
      </c>
      <c r="H51" s="11">
        <f t="shared" si="4"/>
        <v>17.335773621911699</v>
      </c>
      <c r="I51" s="11"/>
      <c r="J51" s="11"/>
    </row>
    <row r="52" spans="1:10">
      <c r="A52" s="2">
        <v>43934</v>
      </c>
      <c r="B52" s="10">
        <v>50</v>
      </c>
      <c r="C52" s="3"/>
      <c r="F52" s="11">
        <f t="shared" si="8"/>
        <v>775.24367789261305</v>
      </c>
      <c r="G52" s="11">
        <f t="shared" si="1"/>
        <v>148.07267791380923</v>
      </c>
      <c r="H52" s="11">
        <f t="shared" si="4"/>
        <v>14.807267791380923</v>
      </c>
      <c r="I52" s="11"/>
      <c r="J52" s="11"/>
    </row>
    <row r="53" spans="1:10">
      <c r="A53" s="2">
        <v>43935</v>
      </c>
      <c r="B53" s="10">
        <v>51</v>
      </c>
      <c r="C53" s="3"/>
      <c r="F53" s="11">
        <f t="shared" si="8"/>
        <v>787.80313409026553</v>
      </c>
      <c r="G53" s="11">
        <f t="shared" si="1"/>
        <v>125.5945619765248</v>
      </c>
      <c r="H53" s="11">
        <f t="shared" si="4"/>
        <v>12.55945619765248</v>
      </c>
      <c r="I53" s="11"/>
      <c r="J53" s="11"/>
    </row>
    <row r="54" spans="1:10">
      <c r="A54" s="2">
        <v>43936</v>
      </c>
      <c r="B54" s="10">
        <v>52</v>
      </c>
      <c r="C54" s="3"/>
      <c r="F54" s="11">
        <f t="shared" si="8"/>
        <v>798.39299914762978</v>
      </c>
      <c r="G54" s="11">
        <f t="shared" si="1"/>
        <v>105.8986505736425</v>
      </c>
      <c r="H54" s="11">
        <f t="shared" si="4"/>
        <v>10.58986505736425</v>
      </c>
      <c r="I54" s="11"/>
      <c r="J54" s="11"/>
    </row>
    <row r="55" spans="1:10">
      <c r="A55" s="2">
        <v>43937</v>
      </c>
      <c r="B55" s="10">
        <v>53</v>
      </c>
      <c r="C55" s="3"/>
      <c r="F55" s="11">
        <f t="shared" si="8"/>
        <v>807.2775753011864</v>
      </c>
      <c r="G55" s="11">
        <f t="shared" si="1"/>
        <v>88.845761535566226</v>
      </c>
      <c r="H55" s="11">
        <f t="shared" si="4"/>
        <v>8.8845761535566226</v>
      </c>
      <c r="I55" s="11"/>
      <c r="J55" s="11"/>
    </row>
    <row r="56" spans="1:10">
      <c r="A56" s="2">
        <v>43938</v>
      </c>
      <c r="B56" s="10">
        <v>54</v>
      </c>
      <c r="C56" s="3"/>
      <c r="F56" s="11">
        <f t="shared" si="8"/>
        <v>814.70022446297617</v>
      </c>
      <c r="G56" s="11">
        <f t="shared" si="1"/>
        <v>74.226491617897636</v>
      </c>
      <c r="H56" s="11">
        <f t="shared" si="4"/>
        <v>7.4226491617897636</v>
      </c>
      <c r="I56" s="11"/>
      <c r="J56" s="11"/>
    </row>
    <row r="57" spans="1:10">
      <c r="A57" s="2">
        <v>43939</v>
      </c>
      <c r="B57" s="10">
        <v>55</v>
      </c>
      <c r="C57" s="3"/>
      <c r="F57" s="11">
        <f t="shared" si="8"/>
        <v>820.87977236005713</v>
      </c>
      <c r="G57" s="11">
        <f t="shared" si="1"/>
        <v>61.795478970809654</v>
      </c>
      <c r="H57" s="11">
        <f t="shared" si="4"/>
        <v>6.1795478970809654</v>
      </c>
      <c r="I57" s="11"/>
      <c r="J57" s="11"/>
    </row>
    <row r="58" spans="1:10">
      <c r="A58" s="2">
        <v>43940</v>
      </c>
      <c r="B58" s="10">
        <v>56</v>
      </c>
      <c r="C58" s="3"/>
      <c r="F58" s="11">
        <f t="shared" si="8"/>
        <v>826.00938953216257</v>
      </c>
      <c r="G58" s="11">
        <f t="shared" si="1"/>
        <v>51.296171721054407</v>
      </c>
      <c r="H58" s="11">
        <f t="shared" si="4"/>
        <v>5.1296171721054407</v>
      </c>
      <c r="I58" s="11"/>
      <c r="J58" s="11"/>
    </row>
    <row r="59" spans="1:10">
      <c r="A59" s="2">
        <v>43941</v>
      </c>
      <c r="B59" s="10">
        <v>57</v>
      </c>
      <c r="C59" s="3"/>
      <c r="F59" s="11">
        <f t="shared" si="8"/>
        <v>830.25714124566923</v>
      </c>
      <c r="G59" s="11">
        <f t="shared" si="1"/>
        <v>42.477517135066591</v>
      </c>
      <c r="H59" s="11">
        <f t="shared" si="4"/>
        <v>4.2477517135066591</v>
      </c>
      <c r="I59" s="11"/>
      <c r="J59" s="11"/>
    </row>
    <row r="60" spans="1:10">
      <c r="A60" s="2">
        <v>43942</v>
      </c>
      <c r="B60" s="10">
        <v>58</v>
      </c>
      <c r="C60" s="3"/>
      <c r="F60" s="11">
        <f t="shared" ref="F60:F67" si="33">$L$2/(1+$L$5*EXP(-$L$4*B60))</f>
        <v>833.76757064043159</v>
      </c>
      <c r="G60" s="11">
        <f t="shared" si="1"/>
        <v>35.104293947623546</v>
      </c>
      <c r="H60" s="11">
        <f t="shared" si="4"/>
        <v>3.5104293947623546</v>
      </c>
      <c r="I60" s="11"/>
      <c r="J60" s="11"/>
    </row>
    <row r="61" spans="1:10">
      <c r="A61" s="2">
        <v>43943</v>
      </c>
      <c r="B61" s="10">
        <v>59</v>
      </c>
      <c r="C61" s="3"/>
      <c r="F61" s="11">
        <f t="shared" si="33"/>
        <v>836.66384519365499</v>
      </c>
      <c r="G61" s="11">
        <f t="shared" si="1"/>
        <v>28.962745532234067</v>
      </c>
      <c r="H61" s="11">
        <f t="shared" si="4"/>
        <v>2.8962745532234067</v>
      </c>
      <c r="I61" s="11"/>
      <c r="J61" s="11"/>
    </row>
    <row r="62" spans="1:10">
      <c r="A62" s="2">
        <v>43944</v>
      </c>
      <c r="B62" s="10">
        <v>60</v>
      </c>
      <c r="C62" s="3"/>
      <c r="F62" s="11">
        <f t="shared" si="33"/>
        <v>839.05013807741977</v>
      </c>
      <c r="G62" s="11">
        <f t="shared" si="1"/>
        <v>23.862928837647814</v>
      </c>
      <c r="H62" s="11">
        <f t="shared" si="4"/>
        <v>2.3862928837647814</v>
      </c>
      <c r="I62" s="11"/>
      <c r="J62" s="11"/>
    </row>
    <row r="63" spans="1:10">
      <c r="A63" s="2">
        <v>43945</v>
      </c>
      <c r="B63" s="10">
        <v>61</v>
      </c>
      <c r="C63" s="3"/>
      <c r="F63" s="11">
        <f t="shared" si="33"/>
        <v>841.01402775413442</v>
      </c>
      <c r="G63" s="11">
        <f t="shared" si="1"/>
        <v>19.638896767146434</v>
      </c>
      <c r="H63" s="11">
        <f t="shared" si="4"/>
        <v>1.9638896767146434</v>
      </c>
      <c r="I63" s="11"/>
      <c r="J63" s="11"/>
    </row>
    <row r="64" spans="1:10">
      <c r="A64" s="2">
        <v>43946</v>
      </c>
      <c r="B64" s="10">
        <v>62</v>
      </c>
      <c r="C64" s="3"/>
      <c r="F64" s="11">
        <f t="shared" si="33"/>
        <v>842.62878249143387</v>
      </c>
      <c r="G64" s="11">
        <f t="shared" si="1"/>
        <v>16.147547372994495</v>
      </c>
      <c r="H64" s="11">
        <f t="shared" si="4"/>
        <v>1.6147547372994495</v>
      </c>
      <c r="I64" s="11"/>
      <c r="J64" s="11"/>
    </row>
    <row r="65" spans="1:10">
      <c r="A65" s="2">
        <v>43947</v>
      </c>
      <c r="B65" s="10">
        <v>63</v>
      </c>
      <c r="C65" s="3"/>
      <c r="F65" s="11">
        <f t="shared" si="33"/>
        <v>843.95545569190665</v>
      </c>
      <c r="G65" s="11">
        <f t="shared" si="1"/>
        <v>13.266732004727828</v>
      </c>
      <c r="H65" s="11">
        <f t="shared" si="4"/>
        <v>1.3266732004727828</v>
      </c>
      <c r="I65" s="11"/>
      <c r="J65" s="11"/>
    </row>
    <row r="66" spans="1:10">
      <c r="A66" s="2">
        <v>43948</v>
      </c>
      <c r="B66" s="10">
        <v>64</v>
      </c>
      <c r="C66" s="3"/>
      <c r="F66" s="11">
        <f t="shared" si="33"/>
        <v>845.04475814671559</v>
      </c>
      <c r="G66" s="11">
        <f t="shared" si="1"/>
        <v>10.893024548089443</v>
      </c>
      <c r="H66" s="11">
        <f t="shared" si="4"/>
        <v>1.0893024548089443</v>
      </c>
      <c r="I66" s="11"/>
      <c r="J66" s="11"/>
    </row>
    <row r="67" spans="1:10">
      <c r="A67" s="2">
        <v>43949</v>
      </c>
      <c r="B67" s="10">
        <v>65</v>
      </c>
      <c r="C67" s="3"/>
      <c r="F67" s="11">
        <f t="shared" si="33"/>
        <v>845.93869934800944</v>
      </c>
      <c r="G67" s="11">
        <f t="shared" si="1"/>
        <v>8.9394120129384191</v>
      </c>
      <c r="H67" s="11">
        <f t="shared" si="4"/>
        <v>0.89394120129384191</v>
      </c>
      <c r="I67" s="11"/>
      <c r="J67" s="11"/>
    </row>
  </sheetData>
  <pageMargins left="0" right="0" top="0.39370078740157505" bottom="0.39370078740157505" header="0" footer="0"/>
  <pageSetup paperSize="9" fitToWidth="0" fitToHeight="0" orientation="portrait" r:id="rId1"/>
  <headerFooter>
    <oddHeader>&amp;C&amp;A</oddHeader>
    <oddFooter>&amp;CPagina &amp;P</oddFooter>
  </headerFooter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C7D5C-7175-4DC6-8E0B-0D02ADE1D616}">
  <dimension ref="A1:E20"/>
  <sheetViews>
    <sheetView workbookViewId="0">
      <selection activeCell="E7" sqref="E7"/>
    </sheetView>
  </sheetViews>
  <sheetFormatPr defaultRowHeight="13.8"/>
  <cols>
    <col min="2" max="2" width="9.8984375" customWidth="1"/>
    <col min="3" max="5" width="9.8984375" bestFit="1" customWidth="1"/>
  </cols>
  <sheetData>
    <row r="1" spans="1:5">
      <c r="A1" s="20" t="s">
        <v>36</v>
      </c>
      <c r="B1" s="20"/>
    </row>
    <row r="6" spans="1:5">
      <c r="B6" s="19">
        <v>43918</v>
      </c>
      <c r="C6" s="19">
        <v>43919</v>
      </c>
      <c r="D6" s="19">
        <v>43922</v>
      </c>
      <c r="E6" s="19">
        <v>43926</v>
      </c>
    </row>
    <row r="7" spans="1:5">
      <c r="A7" s="4" t="s">
        <v>22</v>
      </c>
      <c r="B7" s="9">
        <v>3500</v>
      </c>
      <c r="C7" s="9">
        <v>2600</v>
      </c>
      <c r="D7" s="9">
        <v>2850</v>
      </c>
      <c r="E7" s="9">
        <v>4500</v>
      </c>
    </row>
    <row r="8" spans="1:5">
      <c r="A8" s="4" t="s">
        <v>23</v>
      </c>
      <c r="B8" s="9">
        <v>8</v>
      </c>
      <c r="C8" s="9">
        <v>1.4</v>
      </c>
      <c r="D8" s="9">
        <v>1.4</v>
      </c>
      <c r="E8" s="9">
        <v>6</v>
      </c>
    </row>
    <row r="9" spans="1:5">
      <c r="A9" s="4" t="s">
        <v>24</v>
      </c>
      <c r="B9" s="9">
        <v>0.2</v>
      </c>
      <c r="C9" s="9">
        <v>0.27</v>
      </c>
      <c r="D9" s="9">
        <v>0.27</v>
      </c>
      <c r="E9" s="9">
        <v>0.18</v>
      </c>
    </row>
    <row r="12" spans="1:5">
      <c r="A12" s="20" t="s">
        <v>37</v>
      </c>
      <c r="B12" s="20"/>
    </row>
    <row r="17" spans="1:5">
      <c r="B17" s="19">
        <v>43918</v>
      </c>
      <c r="C17" s="19">
        <v>43919</v>
      </c>
      <c r="D17" s="19">
        <v>43922</v>
      </c>
      <c r="E17" s="19">
        <v>43926</v>
      </c>
    </row>
    <row r="18" spans="1:5">
      <c r="A18" s="4" t="s">
        <v>22</v>
      </c>
      <c r="B18" s="9">
        <v>800</v>
      </c>
      <c r="C18" s="9">
        <v>530</v>
      </c>
      <c r="D18" s="9">
        <v>530</v>
      </c>
      <c r="E18" s="9">
        <v>700</v>
      </c>
    </row>
    <row r="19" spans="1:5">
      <c r="A19" s="4" t="s">
        <v>23</v>
      </c>
      <c r="B19" s="9">
        <v>0.8</v>
      </c>
      <c r="C19" s="9">
        <v>0.12</v>
      </c>
      <c r="D19" s="9">
        <v>0.12</v>
      </c>
      <c r="E19" s="9">
        <v>1.5</v>
      </c>
    </row>
    <row r="20" spans="1:5">
      <c r="A20" s="4" t="s">
        <v>24</v>
      </c>
      <c r="B20" s="9">
        <v>0.2</v>
      </c>
      <c r="C20" s="9">
        <v>0.27</v>
      </c>
      <c r="D20" s="9">
        <v>0.27</v>
      </c>
      <c r="E20" s="9">
        <v>0.18</v>
      </c>
    </row>
  </sheetData>
  <mergeCells count="2">
    <mergeCell ref="A1:B1"/>
    <mergeCell ref="A12:B1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9"/>
  <sheetViews>
    <sheetView topLeftCell="A34" workbookViewId="0">
      <selection activeCell="C53" sqref="C53"/>
    </sheetView>
  </sheetViews>
  <sheetFormatPr defaultRowHeight="13.8"/>
  <cols>
    <col min="1" max="1" width="19.19921875" customWidth="1"/>
    <col min="2" max="5" width="10.69921875" customWidth="1"/>
    <col min="6" max="6" width="8.796875" customWidth="1"/>
  </cols>
  <sheetData>
    <row r="1" spans="1:5">
      <c r="A1" s="1" t="s">
        <v>0</v>
      </c>
      <c r="B1" s="1" t="s">
        <v>10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Dati!L3</f>
        <v>1</v>
      </c>
    </row>
    <row r="4" spans="1:5">
      <c r="A4" s="2">
        <v>43886</v>
      </c>
      <c r="B4" s="3">
        <f>Dati!L4</f>
        <v>1</v>
      </c>
      <c r="C4">
        <f t="shared" ref="C4:C36" si="0">B4-B3</f>
        <v>0</v>
      </c>
    </row>
    <row r="5" spans="1:5">
      <c r="A5" s="2">
        <v>43887</v>
      </c>
      <c r="B5" s="3">
        <f>Dati!L5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Dati!L6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Dati!L7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Dati!L8</f>
        <v>42</v>
      </c>
      <c r="C8">
        <f t="shared" si="0"/>
        <v>23</v>
      </c>
      <c r="D8">
        <f t="shared" si="1"/>
        <v>23</v>
      </c>
      <c r="E8">
        <f t="shared" si="2"/>
        <v>31</v>
      </c>
    </row>
    <row r="9" spans="1:5">
      <c r="A9" s="2">
        <v>43891</v>
      </c>
      <c r="B9" s="3">
        <f>Dati!L9</f>
        <v>25</v>
      </c>
      <c r="C9">
        <f t="shared" si="0"/>
        <v>-17</v>
      </c>
      <c r="D9">
        <f t="shared" si="1"/>
        <v>-40</v>
      </c>
      <c r="E9">
        <f t="shared" si="2"/>
        <v>-63</v>
      </c>
    </row>
    <row r="10" spans="1:5">
      <c r="A10" s="2">
        <v>43892</v>
      </c>
      <c r="B10" s="3">
        <f>Dati!L10</f>
        <v>22</v>
      </c>
      <c r="C10">
        <f t="shared" si="0"/>
        <v>-3</v>
      </c>
      <c r="D10">
        <f t="shared" si="1"/>
        <v>14</v>
      </c>
      <c r="E10">
        <f t="shared" si="2"/>
        <v>54</v>
      </c>
    </row>
    <row r="11" spans="1:5">
      <c r="A11" s="2">
        <v>43893</v>
      </c>
      <c r="B11" s="3">
        <f>Dati!L11</f>
        <v>24</v>
      </c>
      <c r="C11">
        <f t="shared" si="0"/>
        <v>2</v>
      </c>
      <c r="D11">
        <f t="shared" si="1"/>
        <v>5</v>
      </c>
      <c r="E11">
        <f t="shared" si="2"/>
        <v>-9</v>
      </c>
    </row>
    <row r="12" spans="1:5">
      <c r="A12" s="2">
        <v>43894</v>
      </c>
      <c r="B12" s="3">
        <f>Dati!L12</f>
        <v>26</v>
      </c>
      <c r="C12">
        <f t="shared" si="0"/>
        <v>2</v>
      </c>
      <c r="D12">
        <f t="shared" si="1"/>
        <v>0</v>
      </c>
      <c r="E12">
        <f t="shared" si="2"/>
        <v>-5</v>
      </c>
    </row>
    <row r="13" spans="1:5">
      <c r="A13" s="2">
        <v>43895</v>
      </c>
      <c r="B13" s="3">
        <f>Dati!L13</f>
        <v>28</v>
      </c>
      <c r="C13">
        <f t="shared" si="0"/>
        <v>2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Dati!L14</f>
        <v>32</v>
      </c>
      <c r="C14">
        <f t="shared" si="0"/>
        <v>4</v>
      </c>
      <c r="D14">
        <f t="shared" si="1"/>
        <v>2</v>
      </c>
      <c r="E14">
        <f t="shared" si="2"/>
        <v>2</v>
      </c>
    </row>
    <row r="15" spans="1:5">
      <c r="A15" s="2">
        <v>43897</v>
      </c>
      <c r="B15" s="3">
        <f>Dati!L15</f>
        <v>51</v>
      </c>
      <c r="C15">
        <f t="shared" si="0"/>
        <v>19</v>
      </c>
      <c r="D15">
        <f t="shared" si="1"/>
        <v>15</v>
      </c>
      <c r="E15">
        <f t="shared" si="2"/>
        <v>13</v>
      </c>
    </row>
    <row r="16" spans="1:5">
      <c r="A16" s="2">
        <v>43898</v>
      </c>
      <c r="B16" s="3">
        <f>Dati!L16</f>
        <v>78</v>
      </c>
      <c r="C16">
        <f t="shared" si="0"/>
        <v>27</v>
      </c>
      <c r="D16">
        <f t="shared" si="1"/>
        <v>8</v>
      </c>
      <c r="E16">
        <f t="shared" si="2"/>
        <v>-7</v>
      </c>
    </row>
    <row r="17" spans="1:5">
      <c r="A17" s="2">
        <v>43899</v>
      </c>
      <c r="B17" s="3">
        <f>Dati!L17</f>
        <v>109</v>
      </c>
      <c r="C17">
        <f t="shared" si="0"/>
        <v>31</v>
      </c>
      <c r="D17">
        <f t="shared" si="1"/>
        <v>4</v>
      </c>
      <c r="E17">
        <f t="shared" si="2"/>
        <v>-4</v>
      </c>
    </row>
    <row r="18" spans="1:5">
      <c r="A18" s="2">
        <v>43900</v>
      </c>
      <c r="B18" s="3">
        <f>Dati!L18</f>
        <v>141</v>
      </c>
      <c r="C18">
        <f t="shared" si="0"/>
        <v>32</v>
      </c>
      <c r="D18">
        <f t="shared" si="1"/>
        <v>1</v>
      </c>
      <c r="E18">
        <f t="shared" si="2"/>
        <v>-3</v>
      </c>
    </row>
    <row r="19" spans="1:5">
      <c r="A19" s="2">
        <v>43901</v>
      </c>
      <c r="B19" s="3">
        <f>Dati!L19</f>
        <v>194</v>
      </c>
      <c r="C19">
        <f t="shared" si="0"/>
        <v>53</v>
      </c>
      <c r="D19">
        <f t="shared" si="1"/>
        <v>21</v>
      </c>
      <c r="E19">
        <f t="shared" si="2"/>
        <v>20</v>
      </c>
    </row>
    <row r="20" spans="1:5">
      <c r="A20" s="2">
        <v>43902</v>
      </c>
      <c r="B20" s="3">
        <f>Dati!L20</f>
        <v>274</v>
      </c>
      <c r="C20">
        <f t="shared" si="0"/>
        <v>80</v>
      </c>
      <c r="D20">
        <f t="shared" si="1"/>
        <v>27</v>
      </c>
      <c r="E20">
        <f t="shared" si="2"/>
        <v>6</v>
      </c>
    </row>
    <row r="21" spans="1:5">
      <c r="A21" s="2">
        <v>43903</v>
      </c>
      <c r="B21" s="3">
        <f>Dati!L21</f>
        <v>345</v>
      </c>
      <c r="C21">
        <f t="shared" si="0"/>
        <v>71</v>
      </c>
      <c r="D21">
        <f t="shared" si="1"/>
        <v>-9</v>
      </c>
      <c r="E21">
        <f t="shared" si="2"/>
        <v>-36</v>
      </c>
    </row>
    <row r="22" spans="1:5">
      <c r="A22" s="2">
        <v>43904</v>
      </c>
      <c r="B22" s="3">
        <f>Dati!L22</f>
        <v>463</v>
      </c>
      <c r="C22">
        <f t="shared" si="0"/>
        <v>118</v>
      </c>
      <c r="D22">
        <f t="shared" si="1"/>
        <v>47</v>
      </c>
      <c r="E22">
        <f t="shared" si="2"/>
        <v>56</v>
      </c>
    </row>
    <row r="23" spans="1:5">
      <c r="A23" s="2">
        <v>43905</v>
      </c>
      <c r="B23" s="3">
        <f>Dati!L23</f>
        <v>559</v>
      </c>
      <c r="C23">
        <f t="shared" si="0"/>
        <v>96</v>
      </c>
      <c r="D23">
        <f t="shared" si="1"/>
        <v>-22</v>
      </c>
      <c r="E23">
        <f t="shared" si="2"/>
        <v>-69</v>
      </c>
    </row>
    <row r="24" spans="1:5">
      <c r="A24" s="2">
        <v>43906</v>
      </c>
      <c r="B24" s="3">
        <f>Dati!L24</f>
        <v>667</v>
      </c>
      <c r="C24">
        <f t="shared" si="0"/>
        <v>108</v>
      </c>
      <c r="D24">
        <f t="shared" si="1"/>
        <v>12</v>
      </c>
      <c r="E24">
        <f t="shared" si="2"/>
        <v>34</v>
      </c>
    </row>
    <row r="25" spans="1:5">
      <c r="A25" s="2">
        <v>43907</v>
      </c>
      <c r="B25" s="3">
        <f>Dati!L25</f>
        <v>778</v>
      </c>
      <c r="C25">
        <f t="shared" si="0"/>
        <v>111</v>
      </c>
      <c r="D25">
        <f t="shared" si="1"/>
        <v>3</v>
      </c>
      <c r="E25">
        <f t="shared" si="2"/>
        <v>-9</v>
      </c>
    </row>
    <row r="26" spans="1:5">
      <c r="A26" s="2">
        <v>43908</v>
      </c>
      <c r="B26" s="3">
        <f>Dati!L26</f>
        <v>887</v>
      </c>
      <c r="C26">
        <f t="shared" si="0"/>
        <v>109</v>
      </c>
      <c r="D26">
        <f t="shared" si="1"/>
        <v>-2</v>
      </c>
      <c r="E26">
        <f t="shared" si="2"/>
        <v>-5</v>
      </c>
    </row>
    <row r="27" spans="1:5">
      <c r="A27" s="2">
        <v>43909</v>
      </c>
      <c r="B27" s="3">
        <f>Dati!L27</f>
        <v>1059</v>
      </c>
      <c r="C27">
        <f t="shared" si="0"/>
        <v>172</v>
      </c>
      <c r="D27">
        <f t="shared" si="1"/>
        <v>63</v>
      </c>
      <c r="E27">
        <f t="shared" si="2"/>
        <v>65</v>
      </c>
    </row>
    <row r="28" spans="1:5">
      <c r="A28" s="2">
        <v>43910</v>
      </c>
      <c r="B28" s="3">
        <f>Dati!L28</f>
        <v>1221</v>
      </c>
      <c r="C28">
        <f t="shared" si="0"/>
        <v>162</v>
      </c>
      <c r="D28">
        <f t="shared" si="1"/>
        <v>-10</v>
      </c>
      <c r="E28">
        <f t="shared" si="2"/>
        <v>-73</v>
      </c>
    </row>
    <row r="29" spans="1:5">
      <c r="A29" s="2">
        <v>43911</v>
      </c>
      <c r="B29" s="3">
        <f>Dati!L29</f>
        <v>1436</v>
      </c>
      <c r="C29">
        <f t="shared" si="0"/>
        <v>215</v>
      </c>
      <c r="D29">
        <f t="shared" si="1"/>
        <v>53</v>
      </c>
      <c r="E29">
        <f t="shared" si="2"/>
        <v>63</v>
      </c>
    </row>
    <row r="30" spans="1:5">
      <c r="A30" s="2">
        <v>43912</v>
      </c>
      <c r="B30" s="3">
        <f>Dati!L30</f>
        <v>1665</v>
      </c>
      <c r="C30">
        <f t="shared" si="0"/>
        <v>229</v>
      </c>
      <c r="D30">
        <f t="shared" si="1"/>
        <v>14</v>
      </c>
      <c r="E30">
        <f t="shared" si="2"/>
        <v>-39</v>
      </c>
    </row>
    <row r="31" spans="1:5">
      <c r="A31" s="2">
        <v>43913</v>
      </c>
      <c r="B31" s="3">
        <f>Dati!L31</f>
        <v>1924</v>
      </c>
      <c r="C31">
        <f t="shared" si="0"/>
        <v>259</v>
      </c>
      <c r="D31">
        <f t="shared" si="1"/>
        <v>30</v>
      </c>
      <c r="E31">
        <f t="shared" si="2"/>
        <v>16</v>
      </c>
    </row>
    <row r="32" spans="1:5">
      <c r="A32" s="2">
        <v>43914</v>
      </c>
      <c r="B32" s="3">
        <f>Dati!L32</f>
        <v>2116</v>
      </c>
      <c r="C32">
        <f t="shared" si="0"/>
        <v>192</v>
      </c>
      <c r="D32">
        <f t="shared" si="1"/>
        <v>-67</v>
      </c>
      <c r="E32">
        <f t="shared" si="2"/>
        <v>-97</v>
      </c>
    </row>
    <row r="33" spans="1:5">
      <c r="A33" s="2">
        <v>43915</v>
      </c>
      <c r="B33" s="3">
        <f>Dati!L33</f>
        <v>2305</v>
      </c>
      <c r="C33">
        <f t="shared" si="0"/>
        <v>189</v>
      </c>
      <c r="D33">
        <f t="shared" si="1"/>
        <v>-3</v>
      </c>
      <c r="E33">
        <f t="shared" si="2"/>
        <v>64</v>
      </c>
    </row>
    <row r="34" spans="1:5">
      <c r="A34" s="2">
        <v>43916</v>
      </c>
      <c r="B34" s="3">
        <f>Dati!L34</f>
        <v>2567</v>
      </c>
      <c r="C34">
        <f t="shared" si="0"/>
        <v>262</v>
      </c>
      <c r="D34">
        <f t="shared" si="1"/>
        <v>73</v>
      </c>
      <c r="E34">
        <f t="shared" si="2"/>
        <v>76</v>
      </c>
    </row>
    <row r="35" spans="1:5">
      <c r="A35" s="2">
        <v>43917</v>
      </c>
      <c r="B35" s="3">
        <f>Dati!L35</f>
        <v>2696</v>
      </c>
      <c r="C35">
        <f t="shared" si="0"/>
        <v>129</v>
      </c>
      <c r="D35">
        <f t="shared" si="1"/>
        <v>-133</v>
      </c>
      <c r="E35">
        <f t="shared" si="2"/>
        <v>-206</v>
      </c>
    </row>
    <row r="36" spans="1:5">
      <c r="A36" s="2">
        <v>43918</v>
      </c>
      <c r="B36" s="3">
        <f>Dati!L36</f>
        <v>2822</v>
      </c>
      <c r="C36">
        <f t="shared" si="0"/>
        <v>126</v>
      </c>
      <c r="D36">
        <f t="shared" si="1"/>
        <v>-3</v>
      </c>
      <c r="E36">
        <f t="shared" si="2"/>
        <v>130</v>
      </c>
    </row>
    <row r="37" spans="1:5">
      <c r="A37" s="2">
        <v>43919</v>
      </c>
      <c r="B37" s="3">
        <f>Dati!L37</f>
        <v>3076</v>
      </c>
      <c r="C37">
        <f t="shared" ref="C37" si="3">B37-B36</f>
        <v>254</v>
      </c>
      <c r="D37">
        <f t="shared" ref="D37" si="4">C37-C36</f>
        <v>128</v>
      </c>
      <c r="E37">
        <f t="shared" ref="E37" si="5">D37-D36</f>
        <v>131</v>
      </c>
    </row>
    <row r="38" spans="1:5">
      <c r="A38" s="2">
        <v>43920</v>
      </c>
      <c r="B38" s="3">
        <f>Dati!L38</f>
        <v>3217</v>
      </c>
      <c r="C38">
        <f t="shared" ref="C38" si="6">B38-B37</f>
        <v>141</v>
      </c>
      <c r="D38">
        <f t="shared" ref="D38" si="7">C38-C37</f>
        <v>-113</v>
      </c>
      <c r="E38">
        <f t="shared" ref="E38" si="8">D38-D37</f>
        <v>-241</v>
      </c>
    </row>
    <row r="39" spans="1:5">
      <c r="A39" s="2">
        <v>43921</v>
      </c>
      <c r="B39" s="3">
        <f>Dati!L39</f>
        <v>3416</v>
      </c>
      <c r="C39">
        <f t="shared" ref="C39" si="9">B39-B38</f>
        <v>199</v>
      </c>
      <c r="D39">
        <f t="shared" ref="D39" si="10">C39-C38</f>
        <v>58</v>
      </c>
      <c r="E39">
        <f t="shared" ref="E39" si="11">D39-D38</f>
        <v>171</v>
      </c>
    </row>
    <row r="40" spans="1:5">
      <c r="A40" s="2">
        <v>43922</v>
      </c>
      <c r="B40" s="3">
        <f>Dati!L40</f>
        <v>3660</v>
      </c>
      <c r="C40">
        <f t="shared" ref="C40" si="12">B40-B39</f>
        <v>244</v>
      </c>
      <c r="D40">
        <f t="shared" ref="D40" si="13">C40-C39</f>
        <v>45</v>
      </c>
      <c r="E40">
        <f t="shared" ref="E40" si="14">D40-D39</f>
        <v>-13</v>
      </c>
    </row>
    <row r="41" spans="1:5">
      <c r="A41" s="2">
        <v>43923</v>
      </c>
      <c r="B41" s="3">
        <f>Dati!L41</f>
        <v>3782</v>
      </c>
      <c r="C41">
        <f t="shared" ref="C41" si="15">B41-B40</f>
        <v>122</v>
      </c>
      <c r="D41">
        <f t="shared" ref="D41" si="16">C41-C40</f>
        <v>-122</v>
      </c>
      <c r="E41">
        <f t="shared" ref="E41" si="17">D41-D40</f>
        <v>-167</v>
      </c>
    </row>
    <row r="42" spans="1:5">
      <c r="A42" s="2">
        <v>43924</v>
      </c>
      <c r="B42" s="3">
        <f>Dati!L42</f>
        <v>3965</v>
      </c>
      <c r="C42">
        <f t="shared" ref="C42" si="18">B42-B41</f>
        <v>183</v>
      </c>
      <c r="D42">
        <f t="shared" ref="D42" si="19">C42-C41</f>
        <v>61</v>
      </c>
      <c r="E42">
        <f t="shared" ref="E42" si="20">D42-D41</f>
        <v>183</v>
      </c>
    </row>
    <row r="43" spans="1:5">
      <c r="A43" s="2">
        <v>43925</v>
      </c>
      <c r="B43" s="3">
        <f>Dati!L43</f>
        <v>4203</v>
      </c>
      <c r="C43">
        <f t="shared" ref="C43" si="21">B43-B42</f>
        <v>238</v>
      </c>
      <c r="D43">
        <f t="shared" ref="D43" si="22">C43-C42</f>
        <v>55</v>
      </c>
      <c r="E43">
        <f t="shared" ref="E43" si="23">D43-D42</f>
        <v>-6</v>
      </c>
    </row>
    <row r="44" spans="1:5">
      <c r="A44" s="2">
        <v>43926</v>
      </c>
      <c r="B44" s="3">
        <f>Dati!L44</f>
        <v>4449</v>
      </c>
      <c r="C44">
        <f t="shared" ref="C44" si="24">B44-B43</f>
        <v>246</v>
      </c>
      <c r="D44">
        <f t="shared" ref="D44" si="25">C44-C43</f>
        <v>8</v>
      </c>
      <c r="E44">
        <f t="shared" ref="E44" si="26">D44-D43</f>
        <v>-47</v>
      </c>
    </row>
    <row r="45" spans="1:5">
      <c r="A45" s="2">
        <v>43927</v>
      </c>
      <c r="B45" s="3">
        <f>Dati!L45</f>
        <v>4549</v>
      </c>
      <c r="C45">
        <f t="shared" ref="C45" si="27">B45-B44</f>
        <v>100</v>
      </c>
      <c r="D45">
        <f t="shared" ref="D45" si="28">C45-C44</f>
        <v>-146</v>
      </c>
      <c r="E45">
        <f t="shared" ref="E45" si="29">D45-D44</f>
        <v>-154</v>
      </c>
    </row>
    <row r="46" spans="1:5">
      <c r="A46" s="2">
        <v>43928</v>
      </c>
      <c r="B46" s="3">
        <f>Dati!L46</f>
        <v>4757</v>
      </c>
      <c r="C46">
        <f t="shared" ref="C46" si="30">B46-B45</f>
        <v>208</v>
      </c>
      <c r="D46">
        <f t="shared" ref="D46" si="31">C46-C45</f>
        <v>108</v>
      </c>
      <c r="E46">
        <f t="shared" ref="E46" si="32">D46-D45</f>
        <v>254</v>
      </c>
    </row>
    <row r="47" spans="1:5">
      <c r="A47" s="2">
        <v>43929</v>
      </c>
      <c r="B47" s="3">
        <f>Dati!L47</f>
        <v>4906</v>
      </c>
      <c r="C47">
        <f t="shared" ref="C47" si="33">B47-B46</f>
        <v>149</v>
      </c>
      <c r="D47">
        <f t="shared" ref="D47" si="34">C47-C46</f>
        <v>-59</v>
      </c>
      <c r="E47">
        <f t="shared" ref="E47" si="35">D47-D46</f>
        <v>-167</v>
      </c>
    </row>
    <row r="48" spans="1:5">
      <c r="A48" s="2">
        <v>43930</v>
      </c>
      <c r="B48" s="3">
        <f>Dati!L48</f>
        <v>5020</v>
      </c>
      <c r="C48">
        <f t="shared" ref="C48" si="36">B48-B47</f>
        <v>114</v>
      </c>
      <c r="D48">
        <f t="shared" ref="D48" si="37">C48-C47</f>
        <v>-35</v>
      </c>
      <c r="E48">
        <f t="shared" ref="E48" si="38">D48-D47</f>
        <v>24</v>
      </c>
    </row>
    <row r="49" spans="1:5">
      <c r="A49" s="2">
        <v>43931</v>
      </c>
      <c r="B49" s="3">
        <f>Dati!L49</f>
        <v>5191</v>
      </c>
      <c r="C49">
        <f t="shared" ref="C49" si="39">B49-B48</f>
        <v>171</v>
      </c>
      <c r="D49">
        <f t="shared" ref="D49" si="40">C49-C48</f>
        <v>57</v>
      </c>
      <c r="E49">
        <f t="shared" ref="E49" si="41">D49-D48</f>
        <v>92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9"/>
  <sheetViews>
    <sheetView topLeftCell="A37" workbookViewId="0">
      <selection activeCell="A49" sqref="A49"/>
    </sheetView>
  </sheetViews>
  <sheetFormatPr defaultRowHeight="13.8"/>
  <cols>
    <col min="1" max="1" width="11" bestFit="1" customWidth="1"/>
    <col min="2" max="2" width="17.59765625" customWidth="1"/>
    <col min="3" max="3" width="8.796875" customWidth="1"/>
  </cols>
  <sheetData>
    <row r="1" spans="1:5">
      <c r="A1" s="1" t="s">
        <v>0</v>
      </c>
      <c r="B1" s="1" t="s">
        <v>3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Dati!D3</f>
        <v>0</v>
      </c>
    </row>
    <row r="4" spans="1:5">
      <c r="A4" s="2">
        <v>43886</v>
      </c>
      <c r="B4" s="3">
        <f>Dati!D4</f>
        <v>0</v>
      </c>
      <c r="C4">
        <f t="shared" ref="C4:C36" si="0">B4-B3</f>
        <v>0</v>
      </c>
    </row>
    <row r="5" spans="1:5">
      <c r="A5" s="2">
        <v>43887</v>
      </c>
      <c r="B5" s="3">
        <f>Dati!D5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Dati!D6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Dati!D7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Dati!D8</f>
        <v>1</v>
      </c>
      <c r="C8">
        <f t="shared" si="0"/>
        <v>1</v>
      </c>
      <c r="D8">
        <f t="shared" si="1"/>
        <v>1</v>
      </c>
      <c r="E8">
        <f t="shared" si="2"/>
        <v>1</v>
      </c>
    </row>
    <row r="9" spans="1:5">
      <c r="A9" s="2">
        <v>43891</v>
      </c>
      <c r="B9" s="3">
        <f>Dati!D9</f>
        <v>1</v>
      </c>
      <c r="C9">
        <f t="shared" si="0"/>
        <v>0</v>
      </c>
      <c r="D9">
        <f t="shared" si="1"/>
        <v>-1</v>
      </c>
      <c r="E9">
        <f t="shared" si="2"/>
        <v>-2</v>
      </c>
    </row>
    <row r="10" spans="1:5">
      <c r="A10" s="2">
        <v>43892</v>
      </c>
      <c r="B10" s="3">
        <f>Dati!D10</f>
        <v>1</v>
      </c>
      <c r="C10">
        <f t="shared" si="0"/>
        <v>0</v>
      </c>
      <c r="D10">
        <f t="shared" si="1"/>
        <v>0</v>
      </c>
      <c r="E10">
        <f t="shared" si="2"/>
        <v>1</v>
      </c>
    </row>
    <row r="11" spans="1:5">
      <c r="A11" s="2">
        <v>43893</v>
      </c>
      <c r="B11" s="3">
        <f>Dati!D11</f>
        <v>2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Dati!D12</f>
        <v>3</v>
      </c>
      <c r="C12">
        <f t="shared" si="0"/>
        <v>1</v>
      </c>
      <c r="D12">
        <f t="shared" si="1"/>
        <v>0</v>
      </c>
      <c r="E12">
        <f t="shared" si="2"/>
        <v>-1</v>
      </c>
    </row>
    <row r="13" spans="1:5">
      <c r="A13" s="2">
        <v>43895</v>
      </c>
      <c r="B13" s="3">
        <f>Dati!D13</f>
        <v>3</v>
      </c>
      <c r="C13">
        <f t="shared" si="0"/>
        <v>0</v>
      </c>
      <c r="D13">
        <f t="shared" si="1"/>
        <v>-1</v>
      </c>
      <c r="E13">
        <f t="shared" si="2"/>
        <v>-1</v>
      </c>
    </row>
    <row r="14" spans="1:5">
      <c r="A14" s="2">
        <v>43896</v>
      </c>
      <c r="B14" s="3">
        <f>Dati!D14</f>
        <v>5</v>
      </c>
      <c r="C14">
        <f t="shared" si="0"/>
        <v>2</v>
      </c>
      <c r="D14">
        <f t="shared" si="1"/>
        <v>2</v>
      </c>
      <c r="E14">
        <f t="shared" si="2"/>
        <v>3</v>
      </c>
    </row>
    <row r="15" spans="1:5">
      <c r="A15" s="2">
        <v>43897</v>
      </c>
      <c r="B15" s="3">
        <f>Dati!D15</f>
        <v>6</v>
      </c>
      <c r="C15">
        <f t="shared" si="0"/>
        <v>1</v>
      </c>
      <c r="D15">
        <f t="shared" si="1"/>
        <v>-1</v>
      </c>
      <c r="E15">
        <f t="shared" si="2"/>
        <v>-3</v>
      </c>
    </row>
    <row r="16" spans="1:5">
      <c r="A16" s="2">
        <v>43898</v>
      </c>
      <c r="B16" s="3">
        <f>Dati!D16</f>
        <v>11</v>
      </c>
      <c r="C16">
        <f t="shared" si="0"/>
        <v>5</v>
      </c>
      <c r="D16">
        <f t="shared" si="1"/>
        <v>4</v>
      </c>
      <c r="E16">
        <f t="shared" si="2"/>
        <v>5</v>
      </c>
    </row>
    <row r="17" spans="1:5">
      <c r="A17" s="2">
        <v>43899</v>
      </c>
      <c r="B17" s="3">
        <f>Dati!D17</f>
        <v>17</v>
      </c>
      <c r="C17">
        <f t="shared" si="0"/>
        <v>6</v>
      </c>
      <c r="D17">
        <f t="shared" si="1"/>
        <v>1</v>
      </c>
      <c r="E17">
        <f t="shared" si="2"/>
        <v>-3</v>
      </c>
    </row>
    <row r="18" spans="1:5">
      <c r="A18" s="2">
        <v>43900</v>
      </c>
      <c r="B18" s="3">
        <f>Dati!D18</f>
        <v>29</v>
      </c>
      <c r="C18">
        <f t="shared" si="0"/>
        <v>12</v>
      </c>
      <c r="D18">
        <f t="shared" si="1"/>
        <v>6</v>
      </c>
      <c r="E18">
        <f t="shared" si="2"/>
        <v>5</v>
      </c>
    </row>
    <row r="19" spans="1:5">
      <c r="A19" s="2">
        <v>43901</v>
      </c>
      <c r="B19" s="3">
        <f>Dati!D19</f>
        <v>34</v>
      </c>
      <c r="C19">
        <f t="shared" si="0"/>
        <v>5</v>
      </c>
      <c r="D19">
        <f t="shared" si="1"/>
        <v>-7</v>
      </c>
      <c r="E19">
        <f t="shared" si="2"/>
        <v>-13</v>
      </c>
    </row>
    <row r="20" spans="1:5">
      <c r="A20" s="2">
        <v>43902</v>
      </c>
      <c r="B20" s="3">
        <f>Dati!D20</f>
        <v>36</v>
      </c>
      <c r="C20">
        <f t="shared" si="0"/>
        <v>2</v>
      </c>
      <c r="D20">
        <f t="shared" si="1"/>
        <v>-3</v>
      </c>
      <c r="E20">
        <f t="shared" si="2"/>
        <v>4</v>
      </c>
    </row>
    <row r="21" spans="1:5">
      <c r="A21" s="2">
        <v>43903</v>
      </c>
      <c r="B21" s="3">
        <f>Dati!D21</f>
        <v>44</v>
      </c>
      <c r="C21">
        <f t="shared" si="0"/>
        <v>8</v>
      </c>
      <c r="D21">
        <f t="shared" si="1"/>
        <v>6</v>
      </c>
      <c r="E21">
        <f t="shared" si="2"/>
        <v>9</v>
      </c>
    </row>
    <row r="22" spans="1:5">
      <c r="A22" s="2">
        <v>43904</v>
      </c>
      <c r="B22" s="3">
        <f>Dati!D22</f>
        <v>62</v>
      </c>
      <c r="C22">
        <f t="shared" si="0"/>
        <v>18</v>
      </c>
      <c r="D22">
        <f t="shared" si="1"/>
        <v>10</v>
      </c>
      <c r="E22">
        <f t="shared" si="2"/>
        <v>4</v>
      </c>
    </row>
    <row r="23" spans="1:5">
      <c r="A23" s="2">
        <v>43905</v>
      </c>
      <c r="B23" s="3">
        <f>Dati!D23</f>
        <v>66</v>
      </c>
      <c r="C23">
        <f t="shared" si="0"/>
        <v>4</v>
      </c>
      <c r="D23">
        <f t="shared" si="1"/>
        <v>-14</v>
      </c>
      <c r="E23">
        <f t="shared" si="2"/>
        <v>-24</v>
      </c>
    </row>
    <row r="24" spans="1:5">
      <c r="A24" s="2">
        <v>43906</v>
      </c>
      <c r="B24" s="3">
        <f>Dati!D24</f>
        <v>73</v>
      </c>
      <c r="C24">
        <f t="shared" si="0"/>
        <v>7</v>
      </c>
      <c r="D24">
        <f t="shared" si="1"/>
        <v>3</v>
      </c>
      <c r="E24">
        <f t="shared" si="2"/>
        <v>17</v>
      </c>
    </row>
    <row r="25" spans="1:5">
      <c r="A25" s="2">
        <v>43907</v>
      </c>
      <c r="B25" s="3">
        <f>Dati!D25</f>
        <v>85</v>
      </c>
      <c r="C25">
        <f t="shared" si="0"/>
        <v>12</v>
      </c>
      <c r="D25">
        <f t="shared" si="1"/>
        <v>5</v>
      </c>
      <c r="E25">
        <f t="shared" si="2"/>
        <v>2</v>
      </c>
    </row>
    <row r="26" spans="1:5">
      <c r="A26" s="2">
        <v>43908</v>
      </c>
      <c r="B26" s="3">
        <f>Dati!D26</f>
        <v>100</v>
      </c>
      <c r="C26">
        <f t="shared" si="0"/>
        <v>15</v>
      </c>
      <c r="D26">
        <f t="shared" si="1"/>
        <v>3</v>
      </c>
      <c r="E26">
        <f t="shared" si="2"/>
        <v>-2</v>
      </c>
    </row>
    <row r="27" spans="1:5">
      <c r="A27" s="2">
        <v>43909</v>
      </c>
      <c r="B27" s="3">
        <f>Dati!D27</f>
        <v>112</v>
      </c>
      <c r="C27">
        <f t="shared" si="0"/>
        <v>12</v>
      </c>
      <c r="D27">
        <f t="shared" si="1"/>
        <v>-3</v>
      </c>
      <c r="E27">
        <f t="shared" si="2"/>
        <v>-6</v>
      </c>
    </row>
    <row r="28" spans="1:5">
      <c r="A28" s="2">
        <v>43910</v>
      </c>
      <c r="B28" s="3">
        <f>Dati!D28</f>
        <v>121</v>
      </c>
      <c r="C28">
        <f t="shared" si="0"/>
        <v>9</v>
      </c>
      <c r="D28">
        <f t="shared" si="1"/>
        <v>-3</v>
      </c>
      <c r="E28">
        <f t="shared" si="2"/>
        <v>0</v>
      </c>
    </row>
    <row r="29" spans="1:5">
      <c r="A29" s="2">
        <v>43911</v>
      </c>
      <c r="B29" s="3">
        <f>Dati!D29</f>
        <v>129</v>
      </c>
      <c r="C29">
        <f t="shared" si="0"/>
        <v>8</v>
      </c>
      <c r="D29">
        <f t="shared" si="1"/>
        <v>-1</v>
      </c>
      <c r="E29">
        <f t="shared" si="2"/>
        <v>2</v>
      </c>
    </row>
    <row r="30" spans="1:5">
      <c r="A30" s="2">
        <v>43912</v>
      </c>
      <c r="B30" s="3">
        <f>Dati!D30</f>
        <v>132</v>
      </c>
      <c r="C30">
        <f t="shared" si="0"/>
        <v>3</v>
      </c>
      <c r="D30">
        <f t="shared" si="1"/>
        <v>-5</v>
      </c>
      <c r="E30">
        <f t="shared" si="2"/>
        <v>-4</v>
      </c>
    </row>
    <row r="31" spans="1:5">
      <c r="A31" s="2">
        <v>43913</v>
      </c>
      <c r="B31" s="3">
        <f>Dati!D31</f>
        <v>133</v>
      </c>
      <c r="C31">
        <f t="shared" si="0"/>
        <v>1</v>
      </c>
      <c r="D31">
        <f t="shared" si="1"/>
        <v>-2</v>
      </c>
      <c r="E31">
        <f t="shared" si="2"/>
        <v>3</v>
      </c>
    </row>
    <row r="32" spans="1:5">
      <c r="A32" s="2">
        <v>43914</v>
      </c>
      <c r="B32" s="3">
        <f>Dati!D32</f>
        <v>147</v>
      </c>
      <c r="C32">
        <f t="shared" si="0"/>
        <v>14</v>
      </c>
      <c r="D32">
        <f t="shared" si="1"/>
        <v>13</v>
      </c>
      <c r="E32">
        <f t="shared" si="2"/>
        <v>15</v>
      </c>
    </row>
    <row r="33" spans="1:5">
      <c r="A33" s="2">
        <v>43915</v>
      </c>
      <c r="B33" s="3">
        <f>Dati!D33</f>
        <v>147</v>
      </c>
      <c r="C33">
        <f t="shared" si="0"/>
        <v>0</v>
      </c>
      <c r="D33">
        <f t="shared" si="1"/>
        <v>-14</v>
      </c>
      <c r="E33">
        <f t="shared" si="2"/>
        <v>-27</v>
      </c>
    </row>
    <row r="34" spans="1:5">
      <c r="A34" s="2">
        <v>43916</v>
      </c>
      <c r="B34" s="3">
        <f>Dati!D34</f>
        <v>154</v>
      </c>
      <c r="C34">
        <f t="shared" si="0"/>
        <v>7</v>
      </c>
      <c r="D34">
        <f t="shared" si="1"/>
        <v>7</v>
      </c>
      <c r="E34">
        <f t="shared" si="2"/>
        <v>21</v>
      </c>
    </row>
    <row r="35" spans="1:5">
      <c r="A35" s="2">
        <v>43917</v>
      </c>
      <c r="B35" s="3">
        <f>Dati!D35</f>
        <v>157</v>
      </c>
      <c r="C35">
        <f t="shared" si="0"/>
        <v>3</v>
      </c>
      <c r="D35">
        <f t="shared" si="1"/>
        <v>-4</v>
      </c>
      <c r="E35">
        <f t="shared" si="2"/>
        <v>-11</v>
      </c>
    </row>
    <row r="36" spans="1:5">
      <c r="A36" s="2">
        <v>43918</v>
      </c>
      <c r="B36" s="3">
        <f>Dati!D36</f>
        <v>167</v>
      </c>
      <c r="C36">
        <f t="shared" si="0"/>
        <v>10</v>
      </c>
      <c r="D36">
        <f t="shared" si="1"/>
        <v>7</v>
      </c>
      <c r="E36">
        <f t="shared" si="2"/>
        <v>11</v>
      </c>
    </row>
    <row r="37" spans="1:5">
      <c r="A37" s="2">
        <v>43919</v>
      </c>
      <c r="B37" s="3">
        <f>Dati!D37</f>
        <v>166</v>
      </c>
      <c r="C37">
        <f t="shared" ref="C37" si="3">B37-B36</f>
        <v>-1</v>
      </c>
      <c r="D37">
        <f t="shared" ref="D37" si="4">C37-C36</f>
        <v>-11</v>
      </c>
      <c r="E37">
        <f t="shared" ref="E37" si="5">D37-D36</f>
        <v>-18</v>
      </c>
    </row>
    <row r="38" spans="1:5">
      <c r="A38" s="2">
        <v>43920</v>
      </c>
      <c r="B38" s="3">
        <f>Dati!D38</f>
        <v>175</v>
      </c>
      <c r="C38">
        <f t="shared" ref="C38" si="6">B38-B37</f>
        <v>9</v>
      </c>
      <c r="D38">
        <f t="shared" ref="D38" si="7">C38-C37</f>
        <v>10</v>
      </c>
      <c r="E38">
        <f t="shared" ref="E38" si="8">D38-D37</f>
        <v>21</v>
      </c>
    </row>
    <row r="39" spans="1:5">
      <c r="A39" s="2">
        <v>43921</v>
      </c>
      <c r="B39" s="3">
        <f>Dati!D39</f>
        <v>179</v>
      </c>
      <c r="C39">
        <f t="shared" ref="C39" si="9">B39-B38</f>
        <v>4</v>
      </c>
      <c r="D39">
        <f t="shared" ref="D39" si="10">C39-C38</f>
        <v>-5</v>
      </c>
      <c r="E39">
        <f t="shared" ref="E39" si="11">D39-D38</f>
        <v>-15</v>
      </c>
    </row>
    <row r="40" spans="1:5">
      <c r="A40" s="2">
        <v>43922</v>
      </c>
      <c r="B40" s="3">
        <f>Dati!D40</f>
        <v>179</v>
      </c>
      <c r="C40">
        <f t="shared" ref="C40" si="12">B40-B39</f>
        <v>0</v>
      </c>
      <c r="D40">
        <f t="shared" ref="D40" si="13">C40-C39</f>
        <v>-4</v>
      </c>
      <c r="E40">
        <f t="shared" ref="E40" si="14">D40-D39</f>
        <v>1</v>
      </c>
    </row>
    <row r="41" spans="1:5">
      <c r="A41" s="2">
        <v>43923</v>
      </c>
      <c r="B41" s="3">
        <f>Dati!D41</f>
        <v>172</v>
      </c>
      <c r="C41">
        <f t="shared" ref="C41" si="15">B41-B40</f>
        <v>-7</v>
      </c>
      <c r="D41">
        <f t="shared" ref="D41" si="16">C41-C40</f>
        <v>-7</v>
      </c>
      <c r="E41">
        <f t="shared" ref="E41" si="17">D41-D40</f>
        <v>-3</v>
      </c>
    </row>
    <row r="42" spans="1:5">
      <c r="A42" s="2">
        <v>43924</v>
      </c>
      <c r="B42" s="3">
        <f>Dati!D42</f>
        <v>173</v>
      </c>
      <c r="C42">
        <f t="shared" ref="C42" si="18">B42-B41</f>
        <v>1</v>
      </c>
      <c r="D42">
        <f t="shared" ref="D42" si="19">C42-C41</f>
        <v>8</v>
      </c>
      <c r="E42">
        <f t="shared" ref="E42" si="20">D42-D41</f>
        <v>15</v>
      </c>
    </row>
    <row r="43" spans="1:5">
      <c r="A43" s="2">
        <v>43925</v>
      </c>
      <c r="B43" s="3">
        <f>Dati!D43</f>
        <v>169</v>
      </c>
      <c r="C43">
        <f t="shared" ref="C43" si="21">B43-B42</f>
        <v>-4</v>
      </c>
      <c r="D43">
        <f t="shared" ref="D43" si="22">C43-C42</f>
        <v>-5</v>
      </c>
      <c r="E43">
        <f t="shared" ref="E43" si="23">D43-D42</f>
        <v>-13</v>
      </c>
    </row>
    <row r="44" spans="1:5">
      <c r="A44" s="2">
        <v>43926</v>
      </c>
      <c r="B44" s="3">
        <f>Dati!D44</f>
        <v>165</v>
      </c>
      <c r="C44">
        <f t="shared" ref="C44" si="24">B44-B43</f>
        <v>-4</v>
      </c>
      <c r="D44">
        <f t="shared" ref="D44" si="25">C44-C43</f>
        <v>0</v>
      </c>
      <c r="E44">
        <f t="shared" ref="E44" si="26">D44-D43</f>
        <v>5</v>
      </c>
    </row>
    <row r="45" spans="1:5">
      <c r="A45" s="2">
        <v>43927</v>
      </c>
      <c r="B45" s="3">
        <f>Dati!D45</f>
        <v>162</v>
      </c>
      <c r="C45">
        <f t="shared" ref="C45" si="27">B45-B44</f>
        <v>-3</v>
      </c>
      <c r="D45">
        <f t="shared" ref="D45" si="28">C45-C44</f>
        <v>1</v>
      </c>
      <c r="E45">
        <f t="shared" ref="E45" si="29">D45-D44</f>
        <v>1</v>
      </c>
    </row>
    <row r="46" spans="1:5">
      <c r="A46" s="2">
        <v>43928</v>
      </c>
      <c r="B46" s="3">
        <f>Dati!D46</f>
        <v>156</v>
      </c>
      <c r="C46">
        <f t="shared" ref="C46" si="30">B46-B45</f>
        <v>-6</v>
      </c>
      <c r="D46">
        <f t="shared" ref="D46" si="31">C46-C45</f>
        <v>-3</v>
      </c>
      <c r="E46">
        <f t="shared" ref="E46" si="32">D46-D45</f>
        <v>-4</v>
      </c>
    </row>
    <row r="47" spans="1:5">
      <c r="A47" s="2">
        <v>43929</v>
      </c>
      <c r="B47" s="3">
        <f>Dati!D47</f>
        <v>153</v>
      </c>
      <c r="C47">
        <f t="shared" ref="C47" si="33">B47-B46</f>
        <v>-3</v>
      </c>
      <c r="D47">
        <f t="shared" ref="D47" si="34">C47-C46</f>
        <v>3</v>
      </c>
      <c r="E47">
        <f t="shared" ref="E47" si="35">D47-D46</f>
        <v>6</v>
      </c>
    </row>
    <row r="48" spans="1:5">
      <c r="A48" s="2">
        <v>43930</v>
      </c>
      <c r="B48" s="3">
        <f>Dati!D48</f>
        <v>154</v>
      </c>
      <c r="C48">
        <f t="shared" ref="C48" si="36">B48-B47</f>
        <v>1</v>
      </c>
      <c r="D48">
        <f t="shared" ref="D48" si="37">C48-C47</f>
        <v>4</v>
      </c>
      <c r="E48">
        <f t="shared" ref="E48" si="38">D48-D47</f>
        <v>1</v>
      </c>
    </row>
    <row r="49" spans="1:5">
      <c r="A49" s="2">
        <v>43931</v>
      </c>
      <c r="B49" s="3">
        <f>Dati!D49</f>
        <v>151</v>
      </c>
      <c r="C49">
        <f t="shared" ref="C49" si="39">B49-B48</f>
        <v>-3</v>
      </c>
      <c r="D49">
        <f t="shared" ref="D49" si="40">C49-C48</f>
        <v>-4</v>
      </c>
      <c r="E49">
        <f t="shared" ref="E49" si="41">D49-D48</f>
        <v>-8</v>
      </c>
    </row>
  </sheetData>
  <pageMargins left="0.70000000000000007" right="0.70000000000000007" top="0.75" bottom="0.75" header="0.30000000000000004" footer="0.30000000000000004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49"/>
  <sheetViews>
    <sheetView topLeftCell="A22" workbookViewId="0">
      <selection activeCell="A49" sqref="A4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8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Dati!J3</f>
        <v>0</v>
      </c>
    </row>
    <row r="4" spans="1:5">
      <c r="A4" s="2">
        <v>43886</v>
      </c>
      <c r="B4" s="3">
        <f>Dati!J4</f>
        <v>0</v>
      </c>
      <c r="C4">
        <f t="shared" ref="C4:C36" si="0">B4-B3</f>
        <v>0</v>
      </c>
    </row>
    <row r="5" spans="1:5">
      <c r="A5" s="2">
        <v>43887</v>
      </c>
      <c r="B5" s="3">
        <f>Dati!J5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Dati!J6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Dati!J7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Dati!J8</f>
        <v>4</v>
      </c>
      <c r="C8">
        <f t="shared" si="0"/>
        <v>4</v>
      </c>
      <c r="D8">
        <f t="shared" si="1"/>
        <v>4</v>
      </c>
      <c r="E8">
        <f t="shared" si="2"/>
        <v>4</v>
      </c>
    </row>
    <row r="9" spans="1:5">
      <c r="A9" s="2">
        <v>43891</v>
      </c>
      <c r="B9" s="3">
        <f>Dati!J9</f>
        <v>4</v>
      </c>
      <c r="C9">
        <f t="shared" si="0"/>
        <v>0</v>
      </c>
      <c r="D9">
        <f t="shared" si="1"/>
        <v>-4</v>
      </c>
      <c r="E9">
        <f t="shared" si="2"/>
        <v>-8</v>
      </c>
    </row>
    <row r="10" spans="1:5">
      <c r="A10" s="2">
        <v>43892</v>
      </c>
      <c r="B10" s="3">
        <f>Dati!J10</f>
        <v>4</v>
      </c>
      <c r="C10">
        <f t="shared" si="0"/>
        <v>0</v>
      </c>
      <c r="D10">
        <f t="shared" si="1"/>
        <v>0</v>
      </c>
      <c r="E10">
        <f t="shared" si="2"/>
        <v>4</v>
      </c>
    </row>
    <row r="11" spans="1:5">
      <c r="A11" s="2">
        <v>43893</v>
      </c>
      <c r="B11" s="3">
        <f>Dati!J11</f>
        <v>4</v>
      </c>
      <c r="C11">
        <f t="shared" si="0"/>
        <v>0</v>
      </c>
      <c r="D11">
        <f t="shared" si="1"/>
        <v>0</v>
      </c>
      <c r="E11">
        <f t="shared" si="2"/>
        <v>0</v>
      </c>
    </row>
    <row r="12" spans="1:5">
      <c r="A12" s="2">
        <v>43894</v>
      </c>
      <c r="B12" s="3">
        <f>Dati!J12</f>
        <v>4</v>
      </c>
      <c r="C12">
        <f t="shared" si="0"/>
        <v>0</v>
      </c>
      <c r="D12">
        <f t="shared" si="1"/>
        <v>0</v>
      </c>
      <c r="E12">
        <f t="shared" si="2"/>
        <v>0</v>
      </c>
    </row>
    <row r="13" spans="1:5">
      <c r="A13" s="2">
        <v>43895</v>
      </c>
      <c r="B13" s="3">
        <f>Dati!J13</f>
        <v>4</v>
      </c>
      <c r="C13">
        <f t="shared" si="0"/>
        <v>0</v>
      </c>
      <c r="D13">
        <f t="shared" si="1"/>
        <v>0</v>
      </c>
      <c r="E13">
        <f t="shared" si="2"/>
        <v>0</v>
      </c>
    </row>
    <row r="14" spans="1:5">
      <c r="A14" s="2">
        <v>43896</v>
      </c>
      <c r="B14" s="3">
        <f>Dati!J14</f>
        <v>5</v>
      </c>
      <c r="C14">
        <f t="shared" si="0"/>
        <v>1</v>
      </c>
      <c r="D14">
        <f t="shared" si="1"/>
        <v>1</v>
      </c>
      <c r="E14">
        <f t="shared" si="2"/>
        <v>1</v>
      </c>
    </row>
    <row r="15" spans="1:5">
      <c r="A15" s="2">
        <v>43897</v>
      </c>
      <c r="B15" s="3">
        <f>Dati!J15</f>
        <v>5</v>
      </c>
      <c r="C15">
        <f t="shared" si="0"/>
        <v>0</v>
      </c>
      <c r="D15">
        <f t="shared" si="1"/>
        <v>-1</v>
      </c>
      <c r="E15">
        <f t="shared" si="2"/>
        <v>-2</v>
      </c>
    </row>
    <row r="16" spans="1:5">
      <c r="A16" s="2">
        <v>43898</v>
      </c>
      <c r="B16" s="3">
        <f>Dati!J16</f>
        <v>5</v>
      </c>
      <c r="C16">
        <f t="shared" si="0"/>
        <v>0</v>
      </c>
      <c r="D16">
        <f t="shared" si="1"/>
        <v>0</v>
      </c>
      <c r="E16">
        <f t="shared" si="2"/>
        <v>1</v>
      </c>
    </row>
    <row r="17" spans="1:5">
      <c r="A17" s="2">
        <v>43899</v>
      </c>
      <c r="B17" s="3">
        <f>Dati!J17</f>
        <v>5</v>
      </c>
      <c r="C17">
        <f t="shared" si="0"/>
        <v>0</v>
      </c>
      <c r="D17">
        <f t="shared" si="1"/>
        <v>0</v>
      </c>
      <c r="E17">
        <f t="shared" si="2"/>
        <v>0</v>
      </c>
    </row>
    <row r="18" spans="1:5">
      <c r="A18" s="2">
        <v>43900</v>
      </c>
      <c r="B18" s="3">
        <f>Dati!J18</f>
        <v>5</v>
      </c>
      <c r="C18">
        <f t="shared" si="0"/>
        <v>0</v>
      </c>
      <c r="D18">
        <f t="shared" si="1"/>
        <v>0</v>
      </c>
      <c r="E18">
        <f t="shared" si="2"/>
        <v>0</v>
      </c>
    </row>
    <row r="19" spans="1:5">
      <c r="A19" s="2">
        <v>43901</v>
      </c>
      <c r="B19" s="3">
        <f>Dati!J19</f>
        <v>5</v>
      </c>
      <c r="C19">
        <f t="shared" si="0"/>
        <v>0</v>
      </c>
      <c r="D19">
        <f t="shared" si="1"/>
        <v>0</v>
      </c>
      <c r="E19">
        <f t="shared" si="2"/>
        <v>0</v>
      </c>
    </row>
    <row r="20" spans="1:5">
      <c r="A20" s="2">
        <v>43902</v>
      </c>
      <c r="B20" s="3">
        <f>Dati!J20</f>
        <v>20</v>
      </c>
      <c r="C20">
        <f t="shared" si="0"/>
        <v>15</v>
      </c>
      <c r="D20">
        <f t="shared" si="1"/>
        <v>15</v>
      </c>
      <c r="E20">
        <f t="shared" si="2"/>
        <v>15</v>
      </c>
    </row>
    <row r="21" spans="1:5">
      <c r="A21" s="2">
        <v>43903</v>
      </c>
      <c r="B21" s="3">
        <f>Dati!J21</f>
        <v>24</v>
      </c>
      <c r="C21">
        <f t="shared" si="0"/>
        <v>4</v>
      </c>
      <c r="D21">
        <f t="shared" si="1"/>
        <v>-11</v>
      </c>
      <c r="E21">
        <f t="shared" si="2"/>
        <v>-26</v>
      </c>
    </row>
    <row r="22" spans="1:5">
      <c r="A22" s="2">
        <v>43904</v>
      </c>
      <c r="B22" s="3">
        <f>Dati!J22</f>
        <v>52</v>
      </c>
      <c r="C22">
        <f t="shared" si="0"/>
        <v>28</v>
      </c>
      <c r="D22">
        <f t="shared" si="1"/>
        <v>24</v>
      </c>
      <c r="E22">
        <f t="shared" si="2"/>
        <v>35</v>
      </c>
    </row>
    <row r="23" spans="1:5">
      <c r="A23" s="2">
        <v>43905</v>
      </c>
      <c r="B23" s="3">
        <f>Dati!J23</f>
        <v>33</v>
      </c>
      <c r="C23">
        <f t="shared" si="0"/>
        <v>-19</v>
      </c>
      <c r="D23">
        <f t="shared" si="1"/>
        <v>-47</v>
      </c>
      <c r="E23">
        <f t="shared" si="2"/>
        <v>-71</v>
      </c>
    </row>
    <row r="24" spans="1:5">
      <c r="A24" s="2">
        <v>43906</v>
      </c>
      <c r="B24" s="3">
        <f>Dati!J24</f>
        <v>42</v>
      </c>
      <c r="C24">
        <f t="shared" si="0"/>
        <v>9</v>
      </c>
      <c r="D24">
        <f t="shared" si="1"/>
        <v>28</v>
      </c>
      <c r="E24">
        <f t="shared" si="2"/>
        <v>75</v>
      </c>
    </row>
    <row r="25" spans="1:5">
      <c r="A25" s="2">
        <v>43907</v>
      </c>
      <c r="B25" s="3">
        <f>Dati!J25</f>
        <v>57</v>
      </c>
      <c r="C25">
        <f t="shared" si="0"/>
        <v>15</v>
      </c>
      <c r="D25">
        <f t="shared" si="1"/>
        <v>6</v>
      </c>
      <c r="E25">
        <f t="shared" si="2"/>
        <v>-22</v>
      </c>
    </row>
    <row r="26" spans="1:5">
      <c r="A26" s="2">
        <v>43908</v>
      </c>
      <c r="B26" s="3">
        <f>Dati!J26</f>
        <v>70</v>
      </c>
      <c r="C26">
        <f t="shared" si="0"/>
        <v>13</v>
      </c>
      <c r="D26">
        <f t="shared" si="1"/>
        <v>-2</v>
      </c>
      <c r="E26">
        <f t="shared" si="2"/>
        <v>-8</v>
      </c>
    </row>
    <row r="27" spans="1:5">
      <c r="A27" s="2">
        <v>43909</v>
      </c>
      <c r="B27" s="3">
        <f>Dati!J27</f>
        <v>85</v>
      </c>
      <c r="C27">
        <f t="shared" si="0"/>
        <v>15</v>
      </c>
      <c r="D27">
        <f t="shared" si="1"/>
        <v>2</v>
      </c>
      <c r="E27">
        <f t="shared" si="2"/>
        <v>4</v>
      </c>
    </row>
    <row r="28" spans="1:5">
      <c r="A28" s="2">
        <v>43910</v>
      </c>
      <c r="B28" s="3">
        <f>Dati!J28</f>
        <v>101</v>
      </c>
      <c r="C28">
        <f t="shared" si="0"/>
        <v>16</v>
      </c>
      <c r="D28">
        <f t="shared" si="1"/>
        <v>1</v>
      </c>
      <c r="E28">
        <f t="shared" si="2"/>
        <v>-1</v>
      </c>
    </row>
    <row r="29" spans="1:5">
      <c r="A29" s="2">
        <v>43911</v>
      </c>
      <c r="B29" s="3">
        <f>Dati!J29</f>
        <v>125</v>
      </c>
      <c r="C29">
        <f t="shared" si="0"/>
        <v>24</v>
      </c>
      <c r="D29">
        <f t="shared" si="1"/>
        <v>8</v>
      </c>
      <c r="E29">
        <f t="shared" si="2"/>
        <v>7</v>
      </c>
    </row>
    <row r="30" spans="1:5">
      <c r="A30" s="2">
        <v>43912</v>
      </c>
      <c r="B30" s="3">
        <f>Dati!J30</f>
        <v>143</v>
      </c>
      <c r="C30">
        <f t="shared" si="0"/>
        <v>18</v>
      </c>
      <c r="D30">
        <f t="shared" si="1"/>
        <v>-6</v>
      </c>
      <c r="E30">
        <f t="shared" si="2"/>
        <v>-14</v>
      </c>
    </row>
    <row r="31" spans="1:5">
      <c r="A31" s="2">
        <v>43913</v>
      </c>
      <c r="B31" s="3">
        <f>Dati!J31</f>
        <v>159</v>
      </c>
      <c r="C31">
        <f t="shared" si="0"/>
        <v>16</v>
      </c>
      <c r="D31">
        <f t="shared" si="1"/>
        <v>-2</v>
      </c>
      <c r="E31">
        <f t="shared" si="2"/>
        <v>4</v>
      </c>
    </row>
    <row r="32" spans="1:5">
      <c r="A32" s="2">
        <v>43914</v>
      </c>
      <c r="B32" s="3">
        <f>Dati!J32</f>
        <v>193</v>
      </c>
      <c r="C32">
        <f t="shared" si="0"/>
        <v>34</v>
      </c>
      <c r="D32">
        <f t="shared" si="1"/>
        <v>18</v>
      </c>
      <c r="E32">
        <f t="shared" si="2"/>
        <v>20</v>
      </c>
    </row>
    <row r="33" spans="1:5">
      <c r="A33" s="2">
        <v>43915</v>
      </c>
      <c r="B33" s="3">
        <f>Dati!J33</f>
        <v>225</v>
      </c>
      <c r="C33">
        <f t="shared" si="0"/>
        <v>32</v>
      </c>
      <c r="D33">
        <f t="shared" si="1"/>
        <v>-2</v>
      </c>
      <c r="E33">
        <f t="shared" si="2"/>
        <v>-20</v>
      </c>
    </row>
    <row r="34" spans="1:5">
      <c r="A34" s="2">
        <v>43916</v>
      </c>
      <c r="B34" s="3">
        <f>Dati!J34</f>
        <v>260</v>
      </c>
      <c r="C34">
        <f t="shared" si="0"/>
        <v>35</v>
      </c>
      <c r="D34">
        <f t="shared" si="1"/>
        <v>3</v>
      </c>
      <c r="E34">
        <f t="shared" si="2"/>
        <v>5</v>
      </c>
    </row>
    <row r="35" spans="1:5">
      <c r="A35" s="2">
        <v>43917</v>
      </c>
      <c r="B35" s="3">
        <f>Dati!J35</f>
        <v>305</v>
      </c>
      <c r="C35">
        <f t="shared" si="0"/>
        <v>45</v>
      </c>
      <c r="D35">
        <f t="shared" si="1"/>
        <v>10</v>
      </c>
      <c r="E35">
        <f t="shared" si="2"/>
        <v>7</v>
      </c>
    </row>
    <row r="36" spans="1:5">
      <c r="A36" s="2">
        <v>43918</v>
      </c>
      <c r="B36" s="3">
        <f>Dati!J36</f>
        <v>378</v>
      </c>
      <c r="C36">
        <f t="shared" si="0"/>
        <v>73</v>
      </c>
      <c r="D36">
        <f t="shared" si="1"/>
        <v>28</v>
      </c>
      <c r="E36">
        <f t="shared" si="2"/>
        <v>18</v>
      </c>
    </row>
    <row r="37" spans="1:5">
      <c r="A37" s="2">
        <v>43919</v>
      </c>
      <c r="B37" s="3">
        <f>Dati!J37</f>
        <v>420</v>
      </c>
      <c r="C37">
        <f t="shared" ref="C37" si="3">B37-B36</f>
        <v>42</v>
      </c>
      <c r="D37">
        <f t="shared" ref="D37" si="4">C37-C36</f>
        <v>-31</v>
      </c>
      <c r="E37">
        <f t="shared" ref="E37" si="5">D37-D36</f>
        <v>-59</v>
      </c>
    </row>
    <row r="38" spans="1:5">
      <c r="A38" s="2">
        <v>43920</v>
      </c>
      <c r="B38" s="3">
        <f>Dati!J38</f>
        <v>437</v>
      </c>
      <c r="C38">
        <f t="shared" ref="C38" si="6">B38-B37</f>
        <v>17</v>
      </c>
      <c r="D38">
        <f t="shared" ref="D38" si="7">C38-C37</f>
        <v>-25</v>
      </c>
      <c r="E38">
        <f t="shared" ref="E38" si="8">D38-D37</f>
        <v>6</v>
      </c>
    </row>
    <row r="39" spans="1:5">
      <c r="A39" s="2">
        <v>43921</v>
      </c>
      <c r="B39" s="3">
        <f>Dati!J39</f>
        <v>480</v>
      </c>
      <c r="C39">
        <f t="shared" ref="C39" si="9">B39-B38</f>
        <v>43</v>
      </c>
      <c r="D39">
        <f t="shared" ref="D39" si="10">C39-C38</f>
        <v>26</v>
      </c>
      <c r="E39">
        <f t="shared" ref="E39" si="11">D39-D38</f>
        <v>51</v>
      </c>
    </row>
    <row r="40" spans="1:5">
      <c r="A40" s="2">
        <v>43922</v>
      </c>
      <c r="B40" s="3">
        <f>Dati!J40</f>
        <v>555</v>
      </c>
      <c r="C40">
        <f t="shared" ref="C40" si="12">B40-B39</f>
        <v>75</v>
      </c>
      <c r="D40">
        <f t="shared" ref="D40" si="13">C40-C39</f>
        <v>32</v>
      </c>
      <c r="E40">
        <f t="shared" ref="E40" si="14">D40-D39</f>
        <v>6</v>
      </c>
    </row>
    <row r="41" spans="1:5">
      <c r="A41" s="2">
        <v>43923</v>
      </c>
      <c r="B41" s="3">
        <f>Dati!J41</f>
        <v>634</v>
      </c>
      <c r="C41">
        <f t="shared" ref="C41" si="15">B41-B40</f>
        <v>79</v>
      </c>
      <c r="D41">
        <f t="shared" ref="D41" si="16">C41-C40</f>
        <v>4</v>
      </c>
      <c r="E41">
        <f t="shared" ref="E41" si="17">D41-D40</f>
        <v>-28</v>
      </c>
    </row>
    <row r="42" spans="1:5">
      <c r="A42" s="2">
        <v>43924</v>
      </c>
      <c r="B42" s="3">
        <f>Dati!J42</f>
        <v>700</v>
      </c>
      <c r="C42">
        <f t="shared" ref="C42" si="18">B42-B41</f>
        <v>66</v>
      </c>
      <c r="D42">
        <f t="shared" ref="D42" si="19">C42-C41</f>
        <v>-13</v>
      </c>
      <c r="E42">
        <f t="shared" ref="E42" si="20">D42-D41</f>
        <v>-17</v>
      </c>
    </row>
    <row r="43" spans="1:5">
      <c r="A43" s="2">
        <v>43925</v>
      </c>
      <c r="B43" s="3">
        <f>Dati!J43</f>
        <v>767</v>
      </c>
      <c r="C43">
        <f t="shared" ref="C43" si="21">B43-B42</f>
        <v>67</v>
      </c>
      <c r="D43">
        <f t="shared" ref="D43" si="22">C43-C42</f>
        <v>1</v>
      </c>
      <c r="E43">
        <f t="shared" ref="E43" si="23">D43-D42</f>
        <v>14</v>
      </c>
    </row>
    <row r="44" spans="1:5">
      <c r="A44" s="2">
        <v>43926</v>
      </c>
      <c r="B44" s="3">
        <f>Dati!J44</f>
        <v>800</v>
      </c>
      <c r="C44">
        <f t="shared" ref="C44" si="24">B44-B43</f>
        <v>33</v>
      </c>
      <c r="D44">
        <f t="shared" ref="D44" si="25">C44-C43</f>
        <v>-34</v>
      </c>
      <c r="E44">
        <f t="shared" ref="E44" si="26">D44-D43</f>
        <v>-35</v>
      </c>
    </row>
    <row r="45" spans="1:5">
      <c r="A45" s="2">
        <v>43927</v>
      </c>
      <c r="B45" s="3">
        <f>Dati!J45</f>
        <v>837</v>
      </c>
      <c r="C45">
        <f t="shared" ref="C45" si="27">B45-B44</f>
        <v>37</v>
      </c>
      <c r="D45">
        <f t="shared" ref="D45" si="28">C45-C44</f>
        <v>4</v>
      </c>
      <c r="E45">
        <f t="shared" ref="E45" si="29">D45-D44</f>
        <v>38</v>
      </c>
    </row>
    <row r="46" spans="1:5">
      <c r="A46" s="2">
        <v>43928</v>
      </c>
      <c r="B46" s="3">
        <f>Dati!J46</f>
        <v>925</v>
      </c>
      <c r="C46">
        <f t="shared" ref="C46" si="30">B46-B45</f>
        <v>88</v>
      </c>
      <c r="D46">
        <f t="shared" ref="D46" si="31">C46-C45</f>
        <v>51</v>
      </c>
      <c r="E46">
        <f t="shared" ref="E46" si="32">D46-D45</f>
        <v>47</v>
      </c>
    </row>
    <row r="47" spans="1:5">
      <c r="A47" s="2">
        <v>43929</v>
      </c>
      <c r="B47" s="3">
        <f>Dati!J47</f>
        <v>1007</v>
      </c>
      <c r="C47">
        <f t="shared" ref="C47" si="33">B47-B46</f>
        <v>82</v>
      </c>
      <c r="D47">
        <f t="shared" ref="D47" si="34">C47-C46</f>
        <v>-6</v>
      </c>
      <c r="E47">
        <f t="shared" ref="E47" si="35">D47-D46</f>
        <v>-57</v>
      </c>
    </row>
    <row r="48" spans="1:5">
      <c r="A48" s="2">
        <v>43930</v>
      </c>
      <c r="B48" s="3">
        <f>Dati!J48</f>
        <v>1085</v>
      </c>
      <c r="C48">
        <f t="shared" ref="C48" si="36">B48-B47</f>
        <v>78</v>
      </c>
      <c r="D48">
        <f t="shared" ref="D48" si="37">C48-C47</f>
        <v>-4</v>
      </c>
      <c r="E48">
        <f t="shared" ref="E48" si="38">D48-D47</f>
        <v>2</v>
      </c>
    </row>
    <row r="49" spans="1:5">
      <c r="A49" s="2">
        <v>43931</v>
      </c>
      <c r="B49" s="3">
        <f>Dati!J49</f>
        <v>1181</v>
      </c>
      <c r="C49">
        <f t="shared" ref="C49" si="39">B49-B48</f>
        <v>96</v>
      </c>
      <c r="D49">
        <f t="shared" ref="D49" si="40">C49-C48</f>
        <v>18</v>
      </c>
      <c r="E49">
        <f t="shared" ref="E49" si="41">D49-D48</f>
        <v>22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49"/>
  <sheetViews>
    <sheetView topLeftCell="A34" workbookViewId="0">
      <selection activeCell="A49" sqref="A49"/>
    </sheetView>
  </sheetViews>
  <sheetFormatPr defaultRowHeight="13.8"/>
  <cols>
    <col min="1" max="1" width="19.19921875" customWidth="1"/>
    <col min="2" max="2" width="1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9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Dati!K3</f>
        <v>0</v>
      </c>
    </row>
    <row r="4" spans="1:5">
      <c r="A4" s="2">
        <v>43886</v>
      </c>
      <c r="B4" s="3">
        <f>Dati!K4</f>
        <v>0</v>
      </c>
      <c r="C4">
        <f t="shared" ref="C4:C36" si="0">B4-B3</f>
        <v>0</v>
      </c>
    </row>
    <row r="5" spans="1:5">
      <c r="A5" s="2">
        <v>43887</v>
      </c>
      <c r="B5" s="3">
        <f>Dati!K5</f>
        <v>0</v>
      </c>
      <c r="C5">
        <f t="shared" si="0"/>
        <v>0</v>
      </c>
      <c r="D5">
        <f t="shared" ref="D5:D36" si="1">C5-C4</f>
        <v>0</v>
      </c>
    </row>
    <row r="6" spans="1:5">
      <c r="A6" s="2">
        <v>43888</v>
      </c>
      <c r="B6" s="3">
        <f>Dati!K6</f>
        <v>0</v>
      </c>
      <c r="C6">
        <f t="shared" si="0"/>
        <v>0</v>
      </c>
      <c r="D6">
        <f t="shared" si="1"/>
        <v>0</v>
      </c>
      <c r="E6">
        <f t="shared" ref="E6:E36" si="2">D6-D5</f>
        <v>0</v>
      </c>
    </row>
    <row r="7" spans="1:5">
      <c r="A7" s="2">
        <v>43889</v>
      </c>
      <c r="B7" s="3">
        <f>Dati!K7</f>
        <v>0</v>
      </c>
      <c r="C7">
        <f t="shared" si="0"/>
        <v>0</v>
      </c>
      <c r="D7">
        <f t="shared" si="1"/>
        <v>0</v>
      </c>
      <c r="E7">
        <f t="shared" si="2"/>
        <v>0</v>
      </c>
    </row>
    <row r="8" spans="1:5">
      <c r="A8" s="2">
        <v>43890</v>
      </c>
      <c r="B8" s="3">
        <f>Dati!K8</f>
        <v>0</v>
      </c>
      <c r="C8">
        <f t="shared" si="0"/>
        <v>0</v>
      </c>
      <c r="D8">
        <f t="shared" si="1"/>
        <v>0</v>
      </c>
      <c r="E8">
        <f t="shared" si="2"/>
        <v>0</v>
      </c>
    </row>
    <row r="9" spans="1:5">
      <c r="A9" s="2">
        <v>43891</v>
      </c>
      <c r="B9" s="3">
        <f>Dati!K9</f>
        <v>0</v>
      </c>
      <c r="C9">
        <f t="shared" si="0"/>
        <v>0</v>
      </c>
      <c r="D9">
        <f t="shared" si="1"/>
        <v>0</v>
      </c>
      <c r="E9">
        <f t="shared" si="2"/>
        <v>0</v>
      </c>
    </row>
    <row r="10" spans="1:5">
      <c r="A10" s="2">
        <v>43892</v>
      </c>
      <c r="B10" s="3">
        <f>Dati!K10</f>
        <v>0</v>
      </c>
      <c r="C10">
        <f t="shared" si="0"/>
        <v>0</v>
      </c>
      <c r="D10">
        <f t="shared" si="1"/>
        <v>0</v>
      </c>
      <c r="E10">
        <f t="shared" si="2"/>
        <v>0</v>
      </c>
    </row>
    <row r="11" spans="1:5">
      <c r="A11" s="2">
        <v>43893</v>
      </c>
      <c r="B11" s="3">
        <f>Dati!K11</f>
        <v>1</v>
      </c>
      <c r="C11">
        <f t="shared" si="0"/>
        <v>1</v>
      </c>
      <c r="D11">
        <f t="shared" si="1"/>
        <v>1</v>
      </c>
      <c r="E11">
        <f t="shared" si="2"/>
        <v>1</v>
      </c>
    </row>
    <row r="12" spans="1:5">
      <c r="A12" s="2">
        <v>43894</v>
      </c>
      <c r="B12" s="3">
        <f>Dati!K12</f>
        <v>1</v>
      </c>
      <c r="C12">
        <f t="shared" si="0"/>
        <v>0</v>
      </c>
      <c r="D12">
        <f t="shared" si="1"/>
        <v>-1</v>
      </c>
      <c r="E12">
        <f t="shared" si="2"/>
        <v>-2</v>
      </c>
    </row>
    <row r="13" spans="1:5">
      <c r="A13" s="2">
        <v>43895</v>
      </c>
      <c r="B13" s="3">
        <f>Dati!K13</f>
        <v>3</v>
      </c>
      <c r="C13">
        <f t="shared" si="0"/>
        <v>2</v>
      </c>
      <c r="D13">
        <f t="shared" si="1"/>
        <v>2</v>
      </c>
      <c r="E13">
        <f t="shared" si="2"/>
        <v>3</v>
      </c>
    </row>
    <row r="14" spans="1:5">
      <c r="A14" s="2">
        <v>43896</v>
      </c>
      <c r="B14" s="3">
        <f>Dati!K14</f>
        <v>3</v>
      </c>
      <c r="C14">
        <f t="shared" si="0"/>
        <v>0</v>
      </c>
      <c r="D14">
        <f t="shared" si="1"/>
        <v>-2</v>
      </c>
      <c r="E14">
        <f t="shared" si="2"/>
        <v>-4</v>
      </c>
    </row>
    <row r="15" spans="1:5">
      <c r="A15" s="2">
        <v>43897</v>
      </c>
      <c r="B15" s="3">
        <f>Dati!K15</f>
        <v>4</v>
      </c>
      <c r="C15">
        <f t="shared" si="0"/>
        <v>1</v>
      </c>
      <c r="D15">
        <f t="shared" si="1"/>
        <v>1</v>
      </c>
      <c r="E15">
        <f t="shared" si="2"/>
        <v>3</v>
      </c>
    </row>
    <row r="16" spans="1:5">
      <c r="A16" s="2">
        <v>43898</v>
      </c>
      <c r="B16" s="3">
        <f>Dati!K16</f>
        <v>6</v>
      </c>
      <c r="C16">
        <f t="shared" si="0"/>
        <v>2</v>
      </c>
      <c r="D16">
        <f t="shared" si="1"/>
        <v>1</v>
      </c>
      <c r="E16">
        <f t="shared" si="2"/>
        <v>0</v>
      </c>
    </row>
    <row r="17" spans="1:5">
      <c r="A17" s="2">
        <v>43899</v>
      </c>
      <c r="B17" s="3">
        <f>Dati!K17</f>
        <v>7</v>
      </c>
      <c r="C17">
        <f t="shared" si="0"/>
        <v>1</v>
      </c>
      <c r="D17">
        <f t="shared" si="1"/>
        <v>-1</v>
      </c>
      <c r="E17">
        <f t="shared" si="2"/>
        <v>-2</v>
      </c>
    </row>
    <row r="18" spans="1:5">
      <c r="A18" s="2">
        <v>43900</v>
      </c>
      <c r="B18" s="3">
        <f>Dati!K18</f>
        <v>8</v>
      </c>
      <c r="C18">
        <f t="shared" si="0"/>
        <v>1</v>
      </c>
      <c r="D18">
        <f t="shared" si="1"/>
        <v>0</v>
      </c>
      <c r="E18">
        <f t="shared" si="2"/>
        <v>1</v>
      </c>
    </row>
    <row r="19" spans="1:5">
      <c r="A19" s="2">
        <v>43901</v>
      </c>
      <c r="B19" s="3">
        <f>Dati!K19</f>
        <v>8</v>
      </c>
      <c r="C19">
        <f t="shared" si="0"/>
        <v>0</v>
      </c>
      <c r="D19">
        <f t="shared" si="1"/>
        <v>-1</v>
      </c>
      <c r="E19">
        <f t="shared" si="2"/>
        <v>-1</v>
      </c>
    </row>
    <row r="20" spans="1:5">
      <c r="A20" s="2">
        <v>43902</v>
      </c>
      <c r="B20" s="3">
        <f>Dati!K20</f>
        <v>11</v>
      </c>
      <c r="C20">
        <f t="shared" si="0"/>
        <v>3</v>
      </c>
      <c r="D20">
        <f t="shared" si="1"/>
        <v>3</v>
      </c>
      <c r="E20">
        <f t="shared" si="2"/>
        <v>4</v>
      </c>
    </row>
    <row r="21" spans="1:5">
      <c r="A21" s="2">
        <v>43903</v>
      </c>
      <c r="B21" s="3">
        <f>Dati!K21</f>
        <v>17</v>
      </c>
      <c r="C21">
        <f t="shared" si="0"/>
        <v>6</v>
      </c>
      <c r="D21">
        <f t="shared" si="1"/>
        <v>3</v>
      </c>
      <c r="E21">
        <f t="shared" si="2"/>
        <v>0</v>
      </c>
    </row>
    <row r="22" spans="1:5">
      <c r="A22" s="2">
        <v>43904</v>
      </c>
      <c r="B22" s="3">
        <f>Dati!K22</f>
        <v>27</v>
      </c>
      <c r="C22">
        <f t="shared" si="0"/>
        <v>10</v>
      </c>
      <c r="D22">
        <f t="shared" si="1"/>
        <v>4</v>
      </c>
      <c r="E22">
        <f t="shared" si="2"/>
        <v>1</v>
      </c>
    </row>
    <row r="23" spans="1:5">
      <c r="A23" s="2">
        <v>43905</v>
      </c>
      <c r="B23" s="3">
        <f>Dati!K23</f>
        <v>33</v>
      </c>
      <c r="C23">
        <f t="shared" si="0"/>
        <v>6</v>
      </c>
      <c r="D23">
        <f t="shared" si="1"/>
        <v>-4</v>
      </c>
      <c r="E23">
        <f t="shared" si="2"/>
        <v>-8</v>
      </c>
    </row>
    <row r="24" spans="1:5">
      <c r="A24" s="2">
        <v>43906</v>
      </c>
      <c r="B24" s="3">
        <f>Dati!K24</f>
        <v>50</v>
      </c>
      <c r="C24">
        <f t="shared" si="0"/>
        <v>17</v>
      </c>
      <c r="D24">
        <f t="shared" si="1"/>
        <v>11</v>
      </c>
      <c r="E24">
        <f t="shared" si="2"/>
        <v>15</v>
      </c>
    </row>
    <row r="25" spans="1:5">
      <c r="A25" s="2">
        <v>43907</v>
      </c>
      <c r="B25" s="3">
        <f>Dati!K25</f>
        <v>60</v>
      </c>
      <c r="C25">
        <f t="shared" si="0"/>
        <v>10</v>
      </c>
      <c r="D25">
        <f t="shared" si="1"/>
        <v>-7</v>
      </c>
      <c r="E25">
        <f t="shared" si="2"/>
        <v>-18</v>
      </c>
    </row>
    <row r="26" spans="1:5">
      <c r="A26" s="2">
        <v>43908</v>
      </c>
      <c r="B26" s="3">
        <f>Dati!K26</f>
        <v>73</v>
      </c>
      <c r="C26">
        <f t="shared" si="0"/>
        <v>13</v>
      </c>
      <c r="D26">
        <f t="shared" si="1"/>
        <v>3</v>
      </c>
      <c r="E26">
        <f t="shared" si="2"/>
        <v>10</v>
      </c>
    </row>
    <row r="27" spans="1:5">
      <c r="A27" s="2">
        <v>43909</v>
      </c>
      <c r="B27" s="3">
        <f>Dati!K27</f>
        <v>91</v>
      </c>
      <c r="C27">
        <f t="shared" si="0"/>
        <v>18</v>
      </c>
      <c r="D27">
        <f t="shared" si="1"/>
        <v>5</v>
      </c>
      <c r="E27">
        <f t="shared" si="2"/>
        <v>2</v>
      </c>
    </row>
    <row r="28" spans="1:5">
      <c r="A28" s="2">
        <v>43910</v>
      </c>
      <c r="B28" s="3">
        <f>Dati!K28</f>
        <v>119</v>
      </c>
      <c r="C28">
        <f t="shared" si="0"/>
        <v>28</v>
      </c>
      <c r="D28">
        <f t="shared" si="1"/>
        <v>10</v>
      </c>
      <c r="E28">
        <f t="shared" si="2"/>
        <v>5</v>
      </c>
    </row>
    <row r="29" spans="1:5">
      <c r="A29" s="2">
        <v>43911</v>
      </c>
      <c r="B29" s="3">
        <f>Dati!K29</f>
        <v>152</v>
      </c>
      <c r="C29">
        <f t="shared" si="0"/>
        <v>33</v>
      </c>
      <c r="D29">
        <f t="shared" si="1"/>
        <v>5</v>
      </c>
      <c r="E29">
        <f t="shared" si="2"/>
        <v>-5</v>
      </c>
    </row>
    <row r="30" spans="1:5">
      <c r="A30" s="2">
        <v>43912</v>
      </c>
      <c r="B30" s="3">
        <f>Dati!K30</f>
        <v>171</v>
      </c>
      <c r="C30">
        <f t="shared" si="0"/>
        <v>19</v>
      </c>
      <c r="D30">
        <f t="shared" si="1"/>
        <v>-14</v>
      </c>
      <c r="E30">
        <f t="shared" si="2"/>
        <v>-19</v>
      </c>
    </row>
    <row r="31" spans="1:5">
      <c r="A31" s="2">
        <v>43913</v>
      </c>
      <c r="B31" s="3">
        <f>Dati!K31</f>
        <v>212</v>
      </c>
      <c r="C31">
        <f t="shared" si="0"/>
        <v>41</v>
      </c>
      <c r="D31">
        <f t="shared" si="1"/>
        <v>22</v>
      </c>
      <c r="E31">
        <f t="shared" si="2"/>
        <v>36</v>
      </c>
    </row>
    <row r="32" spans="1:5">
      <c r="A32" s="2">
        <v>43914</v>
      </c>
      <c r="B32" s="3">
        <f>Dati!K32</f>
        <v>231</v>
      </c>
      <c r="C32">
        <f t="shared" si="0"/>
        <v>19</v>
      </c>
      <c r="D32">
        <f t="shared" si="1"/>
        <v>-22</v>
      </c>
      <c r="E32">
        <f t="shared" si="2"/>
        <v>-44</v>
      </c>
    </row>
    <row r="33" spans="1:5">
      <c r="A33" s="2">
        <v>43915</v>
      </c>
      <c r="B33" s="3">
        <f>Dati!K33</f>
        <v>254</v>
      </c>
      <c r="C33">
        <f t="shared" si="0"/>
        <v>23</v>
      </c>
      <c r="D33">
        <f t="shared" si="1"/>
        <v>4</v>
      </c>
      <c r="E33">
        <f t="shared" si="2"/>
        <v>26</v>
      </c>
    </row>
    <row r="34" spans="1:5">
      <c r="A34" s="2">
        <v>43916</v>
      </c>
      <c r="B34" s="3">
        <f>Dati!K34</f>
        <v>280</v>
      </c>
      <c r="C34">
        <f t="shared" si="0"/>
        <v>26</v>
      </c>
      <c r="D34">
        <f t="shared" si="1"/>
        <v>3</v>
      </c>
      <c r="E34">
        <f t="shared" si="2"/>
        <v>-1</v>
      </c>
    </row>
    <row r="35" spans="1:5">
      <c r="A35" s="2">
        <v>43917</v>
      </c>
      <c r="B35" s="3">
        <f>Dati!K35</f>
        <v>331</v>
      </c>
      <c r="C35">
        <f t="shared" si="0"/>
        <v>51</v>
      </c>
      <c r="D35">
        <f t="shared" si="1"/>
        <v>25</v>
      </c>
      <c r="E35">
        <f t="shared" si="2"/>
        <v>22</v>
      </c>
    </row>
    <row r="36" spans="1:5">
      <c r="A36" s="2">
        <v>43918</v>
      </c>
      <c r="B36" s="3">
        <f>Dati!K36</f>
        <v>358</v>
      </c>
      <c r="C36">
        <f t="shared" si="0"/>
        <v>27</v>
      </c>
      <c r="D36">
        <f t="shared" si="1"/>
        <v>-24</v>
      </c>
      <c r="E36">
        <f t="shared" si="2"/>
        <v>-49</v>
      </c>
    </row>
    <row r="37" spans="1:5">
      <c r="A37" s="2">
        <v>43919</v>
      </c>
      <c r="B37" s="3">
        <f>Dati!K37</f>
        <v>377</v>
      </c>
      <c r="C37">
        <f t="shared" ref="C37" si="3">B37-B36</f>
        <v>19</v>
      </c>
      <c r="D37">
        <f t="shared" ref="D37" si="4">C37-C36</f>
        <v>-8</v>
      </c>
      <c r="E37">
        <f t="shared" ref="E37" si="5">D37-D36</f>
        <v>16</v>
      </c>
    </row>
    <row r="38" spans="1:5">
      <c r="A38" s="2">
        <v>43920</v>
      </c>
      <c r="B38" s="3">
        <f>Dati!K38</f>
        <v>397</v>
      </c>
      <c r="C38">
        <f t="shared" ref="C38" si="6">B38-B37</f>
        <v>20</v>
      </c>
      <c r="D38">
        <f t="shared" ref="D38" si="7">C38-C37</f>
        <v>1</v>
      </c>
      <c r="E38">
        <f t="shared" ref="E38" si="8">D38-D37</f>
        <v>9</v>
      </c>
    </row>
    <row r="39" spans="1:5">
      <c r="A39" s="2">
        <v>43921</v>
      </c>
      <c r="B39" s="3">
        <f>Dati!K39</f>
        <v>428</v>
      </c>
      <c r="C39">
        <f t="shared" ref="C39" si="9">B39-B38</f>
        <v>31</v>
      </c>
      <c r="D39">
        <f t="shared" ref="D39" si="10">C39-C38</f>
        <v>11</v>
      </c>
      <c r="E39">
        <f t="shared" ref="E39" si="11">D39-D38</f>
        <v>10</v>
      </c>
    </row>
    <row r="40" spans="1:5">
      <c r="A40" s="2">
        <v>43922</v>
      </c>
      <c r="B40" s="3">
        <f>Dati!K40</f>
        <v>460</v>
      </c>
      <c r="C40">
        <f t="shared" ref="C40" si="12">B40-B39</f>
        <v>32</v>
      </c>
      <c r="D40">
        <f t="shared" ref="D40" si="13">C40-C39</f>
        <v>1</v>
      </c>
      <c r="E40">
        <f t="shared" ref="E40" si="14">D40-D39</f>
        <v>-10</v>
      </c>
    </row>
    <row r="41" spans="1:5">
      <c r="A41" s="2">
        <v>43923</v>
      </c>
      <c r="B41" s="3">
        <f>Dati!K41</f>
        <v>488</v>
      </c>
      <c r="C41">
        <f t="shared" ref="C41" si="15">B41-B40</f>
        <v>28</v>
      </c>
      <c r="D41">
        <f t="shared" ref="D41" si="16">C41-C40</f>
        <v>-4</v>
      </c>
      <c r="E41">
        <f t="shared" ref="E41" si="17">D41-D40</f>
        <v>-5</v>
      </c>
    </row>
    <row r="42" spans="1:5">
      <c r="A42" s="2">
        <v>43924</v>
      </c>
      <c r="B42" s="3">
        <f>Dati!K42</f>
        <v>519</v>
      </c>
      <c r="C42">
        <f t="shared" ref="C42" si="18">B42-B41</f>
        <v>31</v>
      </c>
      <c r="D42">
        <f t="shared" ref="D42" si="19">C42-C41</f>
        <v>3</v>
      </c>
      <c r="E42">
        <f t="shared" ref="E42" si="20">D42-D41</f>
        <v>7</v>
      </c>
    </row>
    <row r="43" spans="1:5">
      <c r="A43" s="2">
        <v>43925</v>
      </c>
      <c r="B43" s="3">
        <f>Dati!K43</f>
        <v>542</v>
      </c>
      <c r="C43">
        <f t="shared" ref="C43" si="21">B43-B42</f>
        <v>23</v>
      </c>
      <c r="D43">
        <f t="shared" ref="D43" si="22">C43-C42</f>
        <v>-8</v>
      </c>
      <c r="E43">
        <f t="shared" ref="E43" si="23">D43-D42</f>
        <v>-11</v>
      </c>
    </row>
    <row r="44" spans="1:5">
      <c r="A44" s="2">
        <v>43926</v>
      </c>
      <c r="B44" s="3">
        <f>Dati!K44</f>
        <v>556</v>
      </c>
      <c r="C44">
        <f t="shared" ref="C44" si="24">B44-B43</f>
        <v>14</v>
      </c>
      <c r="D44">
        <f t="shared" ref="D44" si="25">C44-C43</f>
        <v>-9</v>
      </c>
      <c r="E44">
        <f t="shared" ref="E44" si="26">D44-D43</f>
        <v>-1</v>
      </c>
    </row>
    <row r="45" spans="1:5">
      <c r="A45" s="2">
        <v>43927</v>
      </c>
      <c r="B45" s="3">
        <f>Dati!K45</f>
        <v>595</v>
      </c>
      <c r="C45">
        <f t="shared" ref="C45" si="27">B45-B44</f>
        <v>39</v>
      </c>
      <c r="D45">
        <f t="shared" ref="D45" si="28">C45-C44</f>
        <v>25</v>
      </c>
      <c r="E45">
        <f t="shared" ref="E45" si="29">D45-D44</f>
        <v>34</v>
      </c>
    </row>
    <row r="46" spans="1:5">
      <c r="A46" s="2">
        <v>43928</v>
      </c>
      <c r="B46" s="3">
        <f>Dati!K46</f>
        <v>620</v>
      </c>
      <c r="C46">
        <f t="shared" ref="C46" si="30">B46-B45</f>
        <v>25</v>
      </c>
      <c r="D46">
        <f t="shared" ref="D46" si="31">C46-C45</f>
        <v>-14</v>
      </c>
      <c r="E46">
        <f t="shared" ref="E46" si="32">D46-D45</f>
        <v>-39</v>
      </c>
    </row>
    <row r="47" spans="1:5">
      <c r="A47" s="2">
        <v>43929</v>
      </c>
      <c r="B47" s="3">
        <f>Dati!K47</f>
        <v>654</v>
      </c>
      <c r="C47">
        <f t="shared" ref="C47" si="33">B47-B46</f>
        <v>34</v>
      </c>
      <c r="D47">
        <f t="shared" ref="D47" si="34">C47-C46</f>
        <v>9</v>
      </c>
      <c r="E47">
        <f t="shared" ref="E47" si="35">D47-D46</f>
        <v>23</v>
      </c>
    </row>
    <row r="48" spans="1:5">
      <c r="A48" s="2">
        <v>43930</v>
      </c>
      <c r="B48" s="3">
        <f>Dati!K48</f>
        <v>682</v>
      </c>
      <c r="C48">
        <f t="shared" ref="C48" si="36">B48-B47</f>
        <v>28</v>
      </c>
      <c r="D48">
        <f t="shared" ref="D48" si="37">C48-C47</f>
        <v>-6</v>
      </c>
      <c r="E48">
        <f t="shared" ref="E48" si="38">D48-D47</f>
        <v>-15</v>
      </c>
    </row>
    <row r="49" spans="1:5">
      <c r="A49" s="2">
        <v>43931</v>
      </c>
      <c r="B49" s="3">
        <f>Dati!K49</f>
        <v>709</v>
      </c>
      <c r="C49">
        <f t="shared" ref="C49" si="39">B49-B48</f>
        <v>27</v>
      </c>
      <c r="D49">
        <f t="shared" ref="D49" si="40">C49-C48</f>
        <v>-1</v>
      </c>
      <c r="E49">
        <f t="shared" ref="E49" si="41">D49-D48</f>
        <v>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0"/>
  <sheetViews>
    <sheetView topLeftCell="A34" workbookViewId="0">
      <selection activeCell="E53" sqref="E53"/>
    </sheetView>
  </sheetViews>
  <sheetFormatPr defaultRowHeight="13.8"/>
  <cols>
    <col min="1" max="1" width="15.59765625" customWidth="1"/>
    <col min="2" max="2" width="16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15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Dati!E3</f>
        <v>0</v>
      </c>
    </row>
    <row r="4" spans="1:5">
      <c r="A4" s="2">
        <v>43886</v>
      </c>
      <c r="B4" s="3">
        <f>Dati!E4</f>
        <v>1</v>
      </c>
      <c r="C4">
        <f t="shared" ref="C4:C36" si="0">B4-B3</f>
        <v>1</v>
      </c>
    </row>
    <row r="5" spans="1:5">
      <c r="A5" s="2">
        <v>43887</v>
      </c>
      <c r="B5" s="3">
        <f>Dati!E5</f>
        <v>6</v>
      </c>
      <c r="C5">
        <f t="shared" si="0"/>
        <v>5</v>
      </c>
      <c r="D5">
        <f t="shared" ref="D5:D36" si="1">C5-C4</f>
        <v>4</v>
      </c>
    </row>
    <row r="6" spans="1:5">
      <c r="A6" s="2">
        <v>43888</v>
      </c>
      <c r="B6" s="3">
        <f>Dati!E6</f>
        <v>9</v>
      </c>
      <c r="C6">
        <f t="shared" si="0"/>
        <v>3</v>
      </c>
      <c r="D6">
        <f t="shared" si="1"/>
        <v>-2</v>
      </c>
      <c r="E6">
        <f t="shared" ref="E6:E36" si="2">D6-D5</f>
        <v>-6</v>
      </c>
    </row>
    <row r="7" spans="1:5">
      <c r="A7" s="2">
        <v>43889</v>
      </c>
      <c r="B7" s="3">
        <f>Dati!E7</f>
        <v>9</v>
      </c>
      <c r="C7">
        <f t="shared" si="0"/>
        <v>0</v>
      </c>
      <c r="D7">
        <f t="shared" si="1"/>
        <v>-3</v>
      </c>
      <c r="E7">
        <f t="shared" si="2"/>
        <v>-1</v>
      </c>
    </row>
    <row r="8" spans="1:5">
      <c r="A8" s="2">
        <v>43890</v>
      </c>
      <c r="B8" s="3">
        <f>Dati!E8</f>
        <v>5</v>
      </c>
      <c r="C8">
        <f t="shared" si="0"/>
        <v>-4</v>
      </c>
      <c r="D8">
        <f t="shared" si="1"/>
        <v>-4</v>
      </c>
      <c r="E8">
        <f t="shared" si="2"/>
        <v>-1</v>
      </c>
    </row>
    <row r="9" spans="1:5">
      <c r="A9" s="2">
        <v>43891</v>
      </c>
      <c r="B9" s="3">
        <f>Dati!E9</f>
        <v>13</v>
      </c>
      <c r="C9">
        <f t="shared" si="0"/>
        <v>8</v>
      </c>
      <c r="D9">
        <f t="shared" si="1"/>
        <v>12</v>
      </c>
      <c r="E9">
        <f t="shared" si="2"/>
        <v>16</v>
      </c>
    </row>
    <row r="10" spans="1:5">
      <c r="A10" s="2">
        <v>43892</v>
      </c>
      <c r="B10" s="3">
        <f>Dati!E10</f>
        <v>13</v>
      </c>
      <c r="C10">
        <f t="shared" si="0"/>
        <v>0</v>
      </c>
      <c r="D10">
        <f t="shared" si="1"/>
        <v>-8</v>
      </c>
      <c r="E10">
        <f t="shared" si="2"/>
        <v>-20</v>
      </c>
    </row>
    <row r="11" spans="1:5">
      <c r="A11" s="2">
        <v>43893</v>
      </c>
      <c r="B11" s="3">
        <f>Dati!E11</f>
        <v>14</v>
      </c>
      <c r="C11">
        <f t="shared" si="0"/>
        <v>1</v>
      </c>
      <c r="D11">
        <f t="shared" si="1"/>
        <v>1</v>
      </c>
      <c r="E11">
        <f t="shared" si="2"/>
        <v>9</v>
      </c>
    </row>
    <row r="12" spans="1:5">
      <c r="A12" s="2">
        <v>43894</v>
      </c>
      <c r="B12" s="3">
        <f>Dati!E12</f>
        <v>13</v>
      </c>
      <c r="C12">
        <f t="shared" si="0"/>
        <v>-1</v>
      </c>
      <c r="D12">
        <f t="shared" si="1"/>
        <v>-2</v>
      </c>
      <c r="E12">
        <f t="shared" si="2"/>
        <v>-3</v>
      </c>
    </row>
    <row r="13" spans="1:5">
      <c r="A13" s="2">
        <v>43895</v>
      </c>
      <c r="B13" s="3">
        <f>Dati!E13</f>
        <v>14</v>
      </c>
      <c r="C13">
        <f t="shared" si="0"/>
        <v>1</v>
      </c>
      <c r="D13">
        <f t="shared" si="1"/>
        <v>2</v>
      </c>
      <c r="E13">
        <f t="shared" si="2"/>
        <v>4</v>
      </c>
    </row>
    <row r="14" spans="1:5">
      <c r="A14" s="2">
        <v>43896</v>
      </c>
      <c r="B14" s="3">
        <f>Dati!E14</f>
        <v>17</v>
      </c>
      <c r="C14">
        <f t="shared" si="0"/>
        <v>3</v>
      </c>
      <c r="D14">
        <f t="shared" si="1"/>
        <v>2</v>
      </c>
      <c r="E14">
        <f t="shared" si="2"/>
        <v>0</v>
      </c>
    </row>
    <row r="15" spans="1:5">
      <c r="A15" s="2">
        <v>43897</v>
      </c>
      <c r="B15" s="3">
        <f>Dati!E15</f>
        <v>32</v>
      </c>
      <c r="C15">
        <f t="shared" si="0"/>
        <v>15</v>
      </c>
      <c r="D15">
        <f t="shared" si="1"/>
        <v>12</v>
      </c>
      <c r="E15">
        <f t="shared" si="2"/>
        <v>10</v>
      </c>
    </row>
    <row r="16" spans="1:5">
      <c r="A16" s="2">
        <v>43898</v>
      </c>
      <c r="B16" s="3">
        <f>Dati!E16</f>
        <v>50</v>
      </c>
      <c r="C16">
        <f t="shared" si="0"/>
        <v>18</v>
      </c>
      <c r="D16">
        <f t="shared" si="1"/>
        <v>3</v>
      </c>
      <c r="E16">
        <f t="shared" si="2"/>
        <v>-9</v>
      </c>
    </row>
    <row r="17" spans="1:5">
      <c r="A17" s="2">
        <v>43899</v>
      </c>
      <c r="B17" s="3">
        <f>Dati!E17</f>
        <v>77</v>
      </c>
      <c r="C17">
        <f t="shared" si="0"/>
        <v>27</v>
      </c>
      <c r="D17">
        <f t="shared" si="1"/>
        <v>9</v>
      </c>
      <c r="E17">
        <f t="shared" si="2"/>
        <v>6</v>
      </c>
    </row>
    <row r="18" spans="1:5">
      <c r="A18" s="2">
        <v>43900</v>
      </c>
      <c r="B18" s="3">
        <f>Dati!E18</f>
        <v>86</v>
      </c>
      <c r="C18">
        <f t="shared" si="0"/>
        <v>9</v>
      </c>
      <c r="D18">
        <f t="shared" si="1"/>
        <v>-18</v>
      </c>
      <c r="E18">
        <f t="shared" si="2"/>
        <v>-27</v>
      </c>
    </row>
    <row r="19" spans="1:5">
      <c r="A19" s="2">
        <v>43901</v>
      </c>
      <c r="B19" s="3">
        <f>Dati!E19</f>
        <v>108</v>
      </c>
      <c r="C19">
        <f t="shared" si="0"/>
        <v>22</v>
      </c>
      <c r="D19">
        <f t="shared" si="1"/>
        <v>13</v>
      </c>
      <c r="E19">
        <f t="shared" si="2"/>
        <v>31</v>
      </c>
    </row>
    <row r="20" spans="1:5">
      <c r="A20" s="2">
        <v>43902</v>
      </c>
      <c r="B20" s="3">
        <f>Dati!E20</f>
        <v>136</v>
      </c>
      <c r="C20">
        <f t="shared" si="0"/>
        <v>28</v>
      </c>
      <c r="D20">
        <f t="shared" si="1"/>
        <v>6</v>
      </c>
      <c r="E20">
        <f t="shared" si="2"/>
        <v>-7</v>
      </c>
    </row>
    <row r="21" spans="1:5">
      <c r="A21" s="2">
        <v>43903</v>
      </c>
      <c r="B21" s="3">
        <f>Dati!E21</f>
        <v>172</v>
      </c>
      <c r="C21">
        <f t="shared" si="0"/>
        <v>36</v>
      </c>
      <c r="D21">
        <f t="shared" si="1"/>
        <v>8</v>
      </c>
      <c r="E21">
        <f t="shared" si="2"/>
        <v>2</v>
      </c>
    </row>
    <row r="22" spans="1:5">
      <c r="A22" s="2">
        <v>43904</v>
      </c>
      <c r="B22" s="3">
        <f>Dati!E22</f>
        <v>275</v>
      </c>
      <c r="C22">
        <f t="shared" si="0"/>
        <v>103</v>
      </c>
      <c r="D22">
        <f t="shared" si="1"/>
        <v>67</v>
      </c>
      <c r="E22">
        <f t="shared" si="2"/>
        <v>59</v>
      </c>
    </row>
    <row r="23" spans="1:5">
      <c r="A23" s="2">
        <v>43905</v>
      </c>
      <c r="B23" s="3">
        <f>Dati!E23</f>
        <v>319</v>
      </c>
      <c r="C23">
        <f t="shared" si="0"/>
        <v>44</v>
      </c>
      <c r="D23">
        <f t="shared" si="1"/>
        <v>-59</v>
      </c>
      <c r="E23">
        <f t="shared" si="2"/>
        <v>-126</v>
      </c>
    </row>
    <row r="24" spans="1:5">
      <c r="A24" s="2">
        <v>43906</v>
      </c>
      <c r="B24" s="3">
        <f>Dati!E24</f>
        <v>328</v>
      </c>
      <c r="C24">
        <f t="shared" si="0"/>
        <v>9</v>
      </c>
      <c r="D24">
        <f t="shared" si="1"/>
        <v>-35</v>
      </c>
      <c r="E24">
        <f t="shared" si="2"/>
        <v>24</v>
      </c>
    </row>
    <row r="25" spans="1:5">
      <c r="A25" s="2">
        <v>43907</v>
      </c>
      <c r="B25" s="3">
        <f>Dati!E25</f>
        <v>384</v>
      </c>
      <c r="C25">
        <f t="shared" si="0"/>
        <v>56</v>
      </c>
      <c r="D25">
        <f t="shared" si="1"/>
        <v>47</v>
      </c>
      <c r="E25">
        <f t="shared" si="2"/>
        <v>82</v>
      </c>
    </row>
    <row r="26" spans="1:5">
      <c r="A26" s="2">
        <v>43908</v>
      </c>
      <c r="B26" s="3">
        <f>Dati!E26</f>
        <v>501</v>
      </c>
      <c r="C26">
        <f t="shared" si="0"/>
        <v>117</v>
      </c>
      <c r="D26">
        <f t="shared" si="1"/>
        <v>61</v>
      </c>
      <c r="E26">
        <f t="shared" si="2"/>
        <v>14</v>
      </c>
    </row>
    <row r="27" spans="1:5">
      <c r="A27" s="2">
        <v>43909</v>
      </c>
      <c r="B27" s="3">
        <f>Dati!E27</f>
        <v>603</v>
      </c>
      <c r="C27">
        <f t="shared" si="0"/>
        <v>102</v>
      </c>
      <c r="D27">
        <f t="shared" si="1"/>
        <v>-15</v>
      </c>
      <c r="E27">
        <f t="shared" si="2"/>
        <v>-76</v>
      </c>
    </row>
    <row r="28" spans="1:5">
      <c r="A28" s="2">
        <v>43910</v>
      </c>
      <c r="B28" s="3">
        <f>Dati!E28</f>
        <v>694</v>
      </c>
      <c r="C28">
        <f t="shared" si="0"/>
        <v>91</v>
      </c>
      <c r="D28">
        <f t="shared" si="1"/>
        <v>-11</v>
      </c>
      <c r="E28">
        <f t="shared" si="2"/>
        <v>4</v>
      </c>
    </row>
    <row r="29" spans="1:5">
      <c r="A29" s="2">
        <v>43911</v>
      </c>
      <c r="B29" s="3">
        <f>Dati!E29</f>
        <v>727</v>
      </c>
      <c r="C29">
        <f t="shared" si="0"/>
        <v>33</v>
      </c>
      <c r="D29">
        <f t="shared" si="1"/>
        <v>-58</v>
      </c>
      <c r="E29">
        <f t="shared" si="2"/>
        <v>-47</v>
      </c>
    </row>
    <row r="30" spans="1:5">
      <c r="A30" s="2">
        <v>43912</v>
      </c>
      <c r="B30" s="3">
        <f>Dati!E30</f>
        <v>868</v>
      </c>
      <c r="C30">
        <f t="shared" si="0"/>
        <v>141</v>
      </c>
      <c r="D30">
        <f t="shared" si="1"/>
        <v>108</v>
      </c>
      <c r="E30">
        <f t="shared" si="2"/>
        <v>166</v>
      </c>
    </row>
    <row r="31" spans="1:5">
      <c r="A31" s="2">
        <v>43913</v>
      </c>
      <c r="B31" s="3">
        <f>Dati!E31</f>
        <v>894</v>
      </c>
      <c r="C31">
        <f t="shared" si="0"/>
        <v>26</v>
      </c>
      <c r="D31">
        <f t="shared" si="1"/>
        <v>-115</v>
      </c>
      <c r="E31">
        <f t="shared" si="2"/>
        <v>-223</v>
      </c>
    </row>
    <row r="32" spans="1:5">
      <c r="A32" s="2">
        <v>43914</v>
      </c>
      <c r="B32" s="3">
        <f>Dati!E32</f>
        <v>950</v>
      </c>
      <c r="C32">
        <f t="shared" si="0"/>
        <v>56</v>
      </c>
      <c r="D32">
        <f t="shared" si="1"/>
        <v>30</v>
      </c>
      <c r="E32">
        <f t="shared" si="2"/>
        <v>145</v>
      </c>
    </row>
    <row r="33" spans="1:5">
      <c r="A33" s="2">
        <v>43915</v>
      </c>
      <c r="B33" s="3">
        <f>Dati!E33</f>
        <v>1074</v>
      </c>
      <c r="C33">
        <f t="shared" si="0"/>
        <v>124</v>
      </c>
      <c r="D33">
        <f t="shared" si="1"/>
        <v>68</v>
      </c>
      <c r="E33">
        <f t="shared" si="2"/>
        <v>38</v>
      </c>
    </row>
    <row r="34" spans="1:5">
      <c r="A34" s="2">
        <v>43916</v>
      </c>
      <c r="B34" s="3">
        <f>Dati!E34</f>
        <v>1152</v>
      </c>
      <c r="C34">
        <f t="shared" si="0"/>
        <v>78</v>
      </c>
      <c r="D34">
        <f t="shared" si="1"/>
        <v>-46</v>
      </c>
      <c r="E34">
        <f t="shared" si="2"/>
        <v>-114</v>
      </c>
    </row>
    <row r="35" spans="1:5">
      <c r="A35" s="2">
        <v>43917</v>
      </c>
      <c r="B35" s="3">
        <f>Dati!E35</f>
        <v>1180</v>
      </c>
      <c r="C35">
        <f t="shared" si="0"/>
        <v>28</v>
      </c>
      <c r="D35">
        <f t="shared" si="1"/>
        <v>-50</v>
      </c>
      <c r="E35">
        <f t="shared" si="2"/>
        <v>-4</v>
      </c>
    </row>
    <row r="36" spans="1:5">
      <c r="A36" s="2">
        <v>43918</v>
      </c>
      <c r="B36" s="3">
        <f>Dati!E36</f>
        <v>1198</v>
      </c>
      <c r="C36">
        <f t="shared" si="0"/>
        <v>18</v>
      </c>
      <c r="D36">
        <f t="shared" si="1"/>
        <v>-10</v>
      </c>
      <c r="E36">
        <f t="shared" si="2"/>
        <v>40</v>
      </c>
    </row>
    <row r="37" spans="1:5">
      <c r="A37" s="2">
        <v>43919</v>
      </c>
      <c r="B37" s="3">
        <f>Dati!E37</f>
        <v>1243</v>
      </c>
      <c r="C37">
        <f t="shared" ref="C37" si="3">B37-B36</f>
        <v>45</v>
      </c>
      <c r="D37">
        <f t="shared" ref="D37" si="4">C37-C36</f>
        <v>27</v>
      </c>
      <c r="E37">
        <f t="shared" ref="E37" si="5">D37-D36</f>
        <v>37</v>
      </c>
    </row>
    <row r="38" spans="1:5">
      <c r="A38" s="2">
        <v>43920</v>
      </c>
      <c r="B38" s="3">
        <f>Dati!E38</f>
        <v>1317</v>
      </c>
      <c r="C38">
        <f t="shared" ref="C38" si="6">B38-B37</f>
        <v>74</v>
      </c>
      <c r="D38">
        <f t="shared" ref="D38" si="7">C38-C37</f>
        <v>29</v>
      </c>
      <c r="E38">
        <f t="shared" ref="E38" si="8">D38-D37</f>
        <v>2</v>
      </c>
    </row>
    <row r="39" spans="1:5">
      <c r="A39" s="2">
        <v>43921</v>
      </c>
      <c r="B39" s="3">
        <f>Dati!E39</f>
        <v>1332</v>
      </c>
      <c r="C39">
        <f t="shared" ref="C39" si="9">B39-B38</f>
        <v>15</v>
      </c>
      <c r="D39">
        <f t="shared" ref="D39" si="10">C39-C38</f>
        <v>-59</v>
      </c>
      <c r="E39">
        <f t="shared" ref="E39" si="11">D39-D38</f>
        <v>-88</v>
      </c>
    </row>
    <row r="40" spans="1:5">
      <c r="A40" s="2">
        <v>43922</v>
      </c>
      <c r="B40" s="3">
        <f>Dati!E40</f>
        <v>1293</v>
      </c>
      <c r="C40">
        <f t="shared" ref="C40" si="12">B40-B39</f>
        <v>-39</v>
      </c>
      <c r="D40">
        <f t="shared" ref="D40" si="13">C40-C39</f>
        <v>-54</v>
      </c>
      <c r="E40">
        <f t="shared" ref="E40" si="14">D40-D39</f>
        <v>5</v>
      </c>
    </row>
    <row r="41" spans="1:5">
      <c r="A41" s="2">
        <v>43923</v>
      </c>
      <c r="B41" s="3">
        <f>Dati!E41</f>
        <v>1292</v>
      </c>
      <c r="C41">
        <f t="shared" ref="C41" si="15">B41-B40</f>
        <v>-1</v>
      </c>
      <c r="D41">
        <f t="shared" ref="D41" si="16">C41-C40</f>
        <v>38</v>
      </c>
      <c r="E41">
        <f t="shared" ref="E41" si="17">D41-D40</f>
        <v>92</v>
      </c>
    </row>
    <row r="42" spans="1:5">
      <c r="A42" s="2">
        <v>43924</v>
      </c>
      <c r="B42" s="3">
        <f>Dati!E42</f>
        <v>1320</v>
      </c>
      <c r="C42">
        <f t="shared" ref="C42" si="18">B42-B41</f>
        <v>28</v>
      </c>
      <c r="D42">
        <f t="shared" ref="D42" si="19">C42-C41</f>
        <v>29</v>
      </c>
      <c r="E42">
        <f t="shared" ref="E42" si="20">D42-D41</f>
        <v>-9</v>
      </c>
    </row>
    <row r="43" spans="1:5">
      <c r="A43" s="2">
        <v>43925</v>
      </c>
      <c r="B43" s="3">
        <f>Dati!E43</f>
        <v>1290</v>
      </c>
      <c r="C43">
        <f t="shared" ref="C43" si="21">B43-B42</f>
        <v>-30</v>
      </c>
      <c r="D43">
        <f t="shared" ref="D43" si="22">C43-C42</f>
        <v>-58</v>
      </c>
      <c r="E43">
        <f t="shared" ref="E43" si="23">D43-D42</f>
        <v>-87</v>
      </c>
    </row>
    <row r="44" spans="1:5">
      <c r="A44" s="2">
        <v>43926</v>
      </c>
      <c r="B44" s="3">
        <f>Dati!E44</f>
        <v>1291</v>
      </c>
      <c r="C44">
        <f t="shared" ref="C44" si="24">B44-B43</f>
        <v>1</v>
      </c>
      <c r="D44">
        <f t="shared" ref="D44" si="25">C44-C43</f>
        <v>31</v>
      </c>
      <c r="E44">
        <f t="shared" ref="E44" si="26">D44-D43</f>
        <v>89</v>
      </c>
    </row>
    <row r="45" spans="1:5">
      <c r="A45" s="2">
        <v>43927</v>
      </c>
      <c r="B45" s="3">
        <f>Dati!E45</f>
        <v>1303</v>
      </c>
      <c r="C45">
        <f t="shared" ref="C45" si="27">B45-B44</f>
        <v>12</v>
      </c>
      <c r="D45">
        <f t="shared" ref="D45" si="28">C45-C44</f>
        <v>11</v>
      </c>
      <c r="E45">
        <f t="shared" ref="E45" si="29">D45-D44</f>
        <v>-20</v>
      </c>
    </row>
    <row r="46" spans="1:5">
      <c r="A46" s="2">
        <v>43928</v>
      </c>
      <c r="B46" s="3">
        <f>Dati!E46</f>
        <v>1246</v>
      </c>
      <c r="C46">
        <f t="shared" ref="C46" si="30">B46-B45</f>
        <v>-57</v>
      </c>
      <c r="D46">
        <f t="shared" ref="D46" si="31">C46-C45</f>
        <v>-69</v>
      </c>
      <c r="E46">
        <f t="shared" ref="E46" si="32">D46-D45</f>
        <v>-80</v>
      </c>
    </row>
    <row r="47" spans="1:5">
      <c r="A47" s="2">
        <v>43929</v>
      </c>
      <c r="B47" s="3">
        <f>Dati!E47</f>
        <v>1262</v>
      </c>
      <c r="C47">
        <f t="shared" ref="C47" si="33">B47-B46</f>
        <v>16</v>
      </c>
      <c r="D47">
        <f t="shared" ref="D47" si="34">C47-C46</f>
        <v>73</v>
      </c>
      <c r="E47">
        <f t="shared" ref="E47" si="35">D47-D46</f>
        <v>142</v>
      </c>
    </row>
    <row r="48" spans="1:5">
      <c r="A48" s="2">
        <v>43930</v>
      </c>
      <c r="B48" s="3">
        <f>Dati!E48</f>
        <v>1257</v>
      </c>
      <c r="C48">
        <f t="shared" ref="C48" si="36">B48-B47</f>
        <v>-5</v>
      </c>
      <c r="D48">
        <f t="shared" ref="D48" si="37">C48-C47</f>
        <v>-21</v>
      </c>
      <c r="E48">
        <f t="shared" ref="E48" si="38">D48-D47</f>
        <v>-94</v>
      </c>
    </row>
    <row r="49" spans="1:5">
      <c r="A49" s="2">
        <v>43931</v>
      </c>
      <c r="B49" s="3">
        <f>Dati!E49</f>
        <v>1227</v>
      </c>
      <c r="C49">
        <f t="shared" ref="C49:C50" si="39">B49-B48</f>
        <v>-30</v>
      </c>
      <c r="D49">
        <f t="shared" ref="D49:D50" si="40">C49-C48</f>
        <v>-25</v>
      </c>
      <c r="E49">
        <f t="shared" ref="E49:E50" si="41">D49-D48</f>
        <v>-4</v>
      </c>
    </row>
    <row r="50" spans="1:5">
      <c r="A50" s="2"/>
      <c r="B50" s="3"/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9"/>
  <sheetViews>
    <sheetView topLeftCell="A25" workbookViewId="0">
      <selection activeCell="G49" sqref="G49"/>
    </sheetView>
  </sheetViews>
  <sheetFormatPr defaultRowHeight="13.8"/>
  <cols>
    <col min="1" max="1" width="8.69921875" customWidth="1"/>
    <col min="2" max="2" width="17.09765625" customWidth="1"/>
    <col min="3" max="5" width="10.69921875" customWidth="1"/>
    <col min="6" max="6" width="8.796875" customWidth="1"/>
  </cols>
  <sheetData>
    <row r="1" spans="1:5">
      <c r="A1" s="1" t="s">
        <v>0</v>
      </c>
      <c r="B1" s="1" t="str">
        <f>Dati!G1</f>
        <v>attualmente_positivi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Dati!G3</f>
        <v>1</v>
      </c>
    </row>
    <row r="4" spans="1:5">
      <c r="A4" s="2">
        <v>43886</v>
      </c>
      <c r="B4" s="3">
        <f>Dati!G4</f>
        <v>1</v>
      </c>
      <c r="C4">
        <f t="shared" ref="C4:C36" si="0">B4-B3</f>
        <v>0</v>
      </c>
    </row>
    <row r="5" spans="1:5">
      <c r="A5" s="2">
        <v>43887</v>
      </c>
      <c r="B5" s="3">
        <f>Dati!G5</f>
        <v>11</v>
      </c>
      <c r="C5">
        <f t="shared" si="0"/>
        <v>10</v>
      </c>
      <c r="D5">
        <f t="shared" ref="D5:D36" si="1">C5-C4</f>
        <v>10</v>
      </c>
    </row>
    <row r="6" spans="1:5">
      <c r="A6" s="2">
        <v>43888</v>
      </c>
      <c r="B6" s="3">
        <f>Dati!G6</f>
        <v>19</v>
      </c>
      <c r="C6">
        <f t="shared" si="0"/>
        <v>8</v>
      </c>
      <c r="D6">
        <f t="shared" si="1"/>
        <v>-2</v>
      </c>
      <c r="E6">
        <f t="shared" ref="E6:E36" si="2">D6-D5</f>
        <v>-12</v>
      </c>
    </row>
    <row r="7" spans="1:5">
      <c r="A7" s="2">
        <v>43889</v>
      </c>
      <c r="B7" s="3">
        <f>Dati!G7</f>
        <v>19</v>
      </c>
      <c r="C7">
        <f t="shared" si="0"/>
        <v>0</v>
      </c>
      <c r="D7">
        <f t="shared" si="1"/>
        <v>-8</v>
      </c>
      <c r="E7">
        <f t="shared" si="2"/>
        <v>-6</v>
      </c>
    </row>
    <row r="8" spans="1:5">
      <c r="A8" s="2">
        <v>43890</v>
      </c>
      <c r="B8" s="3">
        <f>Dati!G8</f>
        <v>38</v>
      </c>
      <c r="C8">
        <f t="shared" si="0"/>
        <v>19</v>
      </c>
      <c r="D8">
        <f t="shared" si="1"/>
        <v>19</v>
      </c>
      <c r="E8">
        <f t="shared" si="2"/>
        <v>27</v>
      </c>
    </row>
    <row r="9" spans="1:5">
      <c r="A9" s="2">
        <v>43891</v>
      </c>
      <c r="B9" s="3">
        <f>Dati!G9</f>
        <v>21</v>
      </c>
      <c r="C9">
        <f t="shared" si="0"/>
        <v>-17</v>
      </c>
      <c r="D9">
        <f t="shared" si="1"/>
        <v>-36</v>
      </c>
      <c r="E9">
        <f t="shared" si="2"/>
        <v>-55</v>
      </c>
    </row>
    <row r="10" spans="1:5">
      <c r="A10" s="2">
        <v>43892</v>
      </c>
      <c r="B10" s="3">
        <f>Dati!G10</f>
        <v>18</v>
      </c>
      <c r="C10">
        <f t="shared" si="0"/>
        <v>-3</v>
      </c>
      <c r="D10">
        <f t="shared" si="1"/>
        <v>14</v>
      </c>
      <c r="E10">
        <f t="shared" si="2"/>
        <v>50</v>
      </c>
    </row>
    <row r="11" spans="1:5">
      <c r="A11" s="2">
        <v>43893</v>
      </c>
      <c r="B11" s="3">
        <f>Dati!G11</f>
        <v>19</v>
      </c>
      <c r="C11">
        <f t="shared" si="0"/>
        <v>1</v>
      </c>
      <c r="D11">
        <f t="shared" si="1"/>
        <v>4</v>
      </c>
      <c r="E11">
        <f t="shared" si="2"/>
        <v>-10</v>
      </c>
    </row>
    <row r="12" spans="1:5">
      <c r="A12" s="2">
        <v>43894</v>
      </c>
      <c r="B12" s="3">
        <f>Dati!G12</f>
        <v>21</v>
      </c>
      <c r="C12">
        <f t="shared" si="0"/>
        <v>2</v>
      </c>
      <c r="D12">
        <f t="shared" si="1"/>
        <v>1</v>
      </c>
      <c r="E12">
        <f t="shared" si="2"/>
        <v>-3</v>
      </c>
    </row>
    <row r="13" spans="1:5">
      <c r="A13" s="2">
        <v>43895</v>
      </c>
      <c r="B13" s="3">
        <f>Dati!G13</f>
        <v>21</v>
      </c>
      <c r="C13">
        <f t="shared" si="0"/>
        <v>0</v>
      </c>
      <c r="D13">
        <f t="shared" si="1"/>
        <v>-2</v>
      </c>
      <c r="E13">
        <f t="shared" si="2"/>
        <v>-3</v>
      </c>
    </row>
    <row r="14" spans="1:5">
      <c r="A14" s="2">
        <v>43896</v>
      </c>
      <c r="B14" s="3">
        <f>Dati!G14</f>
        <v>24</v>
      </c>
      <c r="C14">
        <f t="shared" si="0"/>
        <v>3</v>
      </c>
      <c r="D14">
        <f t="shared" si="1"/>
        <v>3</v>
      </c>
      <c r="E14">
        <f t="shared" si="2"/>
        <v>5</v>
      </c>
    </row>
    <row r="15" spans="1:5">
      <c r="A15" s="2">
        <v>43897</v>
      </c>
      <c r="B15" s="3">
        <f>Dati!G15</f>
        <v>42</v>
      </c>
      <c r="C15">
        <f t="shared" si="0"/>
        <v>18</v>
      </c>
      <c r="D15">
        <f t="shared" si="1"/>
        <v>15</v>
      </c>
      <c r="E15">
        <f t="shared" si="2"/>
        <v>12</v>
      </c>
    </row>
    <row r="16" spans="1:5">
      <c r="A16" s="2">
        <v>43898</v>
      </c>
      <c r="B16" s="3">
        <f>Dati!G16</f>
        <v>67</v>
      </c>
      <c r="C16">
        <f t="shared" si="0"/>
        <v>25</v>
      </c>
      <c r="D16">
        <f t="shared" si="1"/>
        <v>7</v>
      </c>
      <c r="E16">
        <f t="shared" si="2"/>
        <v>-8</v>
      </c>
    </row>
    <row r="17" spans="1:5">
      <c r="A17" s="2">
        <v>43899</v>
      </c>
      <c r="B17" s="3">
        <f>Dati!G17</f>
        <v>97</v>
      </c>
      <c r="C17">
        <f t="shared" si="0"/>
        <v>30</v>
      </c>
      <c r="D17">
        <f t="shared" si="1"/>
        <v>5</v>
      </c>
      <c r="E17">
        <f t="shared" si="2"/>
        <v>-2</v>
      </c>
    </row>
    <row r="18" spans="1:5">
      <c r="A18" s="2">
        <v>43900</v>
      </c>
      <c r="B18" s="3">
        <f>Dati!G18</f>
        <v>128</v>
      </c>
      <c r="C18">
        <f t="shared" si="0"/>
        <v>31</v>
      </c>
      <c r="D18">
        <f t="shared" si="1"/>
        <v>1</v>
      </c>
      <c r="E18">
        <f t="shared" si="2"/>
        <v>-4</v>
      </c>
    </row>
    <row r="19" spans="1:5">
      <c r="A19" s="2">
        <v>43901</v>
      </c>
      <c r="B19" s="3">
        <f>Dati!G19</f>
        <v>181</v>
      </c>
      <c r="C19">
        <f t="shared" si="0"/>
        <v>53</v>
      </c>
      <c r="D19">
        <f t="shared" si="1"/>
        <v>22</v>
      </c>
      <c r="E19">
        <f t="shared" si="2"/>
        <v>21</v>
      </c>
    </row>
    <row r="20" spans="1:5">
      <c r="A20" s="2">
        <v>43902</v>
      </c>
      <c r="B20" s="3">
        <f>Dati!G20</f>
        <v>243</v>
      </c>
      <c r="C20">
        <f t="shared" si="0"/>
        <v>62</v>
      </c>
      <c r="D20">
        <f t="shared" si="1"/>
        <v>9</v>
      </c>
      <c r="E20">
        <f t="shared" si="2"/>
        <v>-13</v>
      </c>
    </row>
    <row r="21" spans="1:5">
      <c r="A21" s="2">
        <v>43903</v>
      </c>
      <c r="B21" s="3">
        <f>Dati!G21</f>
        <v>304</v>
      </c>
      <c r="C21">
        <f t="shared" si="0"/>
        <v>61</v>
      </c>
      <c r="D21">
        <f t="shared" si="1"/>
        <v>-1</v>
      </c>
      <c r="E21">
        <f t="shared" si="2"/>
        <v>-10</v>
      </c>
    </row>
    <row r="22" spans="1:5">
      <c r="A22" s="2">
        <v>43904</v>
      </c>
      <c r="B22" s="3">
        <f>Dati!G22</f>
        <v>384</v>
      </c>
      <c r="C22">
        <f t="shared" si="0"/>
        <v>80</v>
      </c>
      <c r="D22">
        <f t="shared" si="1"/>
        <v>19</v>
      </c>
      <c r="E22">
        <f t="shared" si="2"/>
        <v>20</v>
      </c>
    </row>
    <row r="23" spans="1:5">
      <c r="A23" s="2">
        <v>43905</v>
      </c>
      <c r="B23" s="3">
        <f>Dati!G23</f>
        <v>493</v>
      </c>
      <c r="C23">
        <f t="shared" si="0"/>
        <v>109</v>
      </c>
      <c r="D23">
        <f t="shared" si="1"/>
        <v>29</v>
      </c>
      <c r="E23">
        <f t="shared" si="2"/>
        <v>10</v>
      </c>
    </row>
    <row r="24" spans="1:5">
      <c r="A24" s="2">
        <v>43906</v>
      </c>
      <c r="B24" s="3">
        <f>Dati!G24</f>
        <v>575</v>
      </c>
      <c r="C24">
        <f t="shared" si="0"/>
        <v>82</v>
      </c>
      <c r="D24">
        <f t="shared" si="1"/>
        <v>-27</v>
      </c>
      <c r="E24">
        <f t="shared" si="2"/>
        <v>-56</v>
      </c>
    </row>
    <row r="25" spans="1:5">
      <c r="A25" s="2">
        <v>43907</v>
      </c>
      <c r="B25" s="3">
        <f>Dati!G25</f>
        <v>661</v>
      </c>
      <c r="C25">
        <f t="shared" si="0"/>
        <v>86</v>
      </c>
      <c r="D25">
        <f t="shared" si="1"/>
        <v>4</v>
      </c>
      <c r="E25">
        <f t="shared" si="2"/>
        <v>31</v>
      </c>
    </row>
    <row r="26" spans="1:5">
      <c r="A26" s="2">
        <v>43908</v>
      </c>
      <c r="B26" s="3">
        <f>Dati!G26</f>
        <v>744</v>
      </c>
      <c r="C26">
        <f t="shared" si="0"/>
        <v>83</v>
      </c>
      <c r="D26">
        <f t="shared" si="1"/>
        <v>-3</v>
      </c>
      <c r="E26">
        <f t="shared" si="2"/>
        <v>-7</v>
      </c>
    </row>
    <row r="27" spans="1:5">
      <c r="A27" s="2">
        <v>43909</v>
      </c>
      <c r="B27" s="3">
        <f>Dati!G27</f>
        <v>883</v>
      </c>
      <c r="C27">
        <f t="shared" si="0"/>
        <v>139</v>
      </c>
      <c r="D27">
        <f t="shared" si="1"/>
        <v>56</v>
      </c>
      <c r="E27">
        <f t="shared" si="2"/>
        <v>59</v>
      </c>
    </row>
    <row r="28" spans="1:5">
      <c r="A28" s="2">
        <v>43910</v>
      </c>
      <c r="B28" s="3">
        <f>Dati!G28</f>
        <v>1001</v>
      </c>
      <c r="C28">
        <f t="shared" si="0"/>
        <v>118</v>
      </c>
      <c r="D28">
        <f t="shared" si="1"/>
        <v>-21</v>
      </c>
      <c r="E28">
        <f t="shared" si="2"/>
        <v>-77</v>
      </c>
    </row>
    <row r="29" spans="1:5">
      <c r="A29" s="2">
        <v>43911</v>
      </c>
      <c r="B29" s="3">
        <f>Dati!G29</f>
        <v>1159</v>
      </c>
      <c r="C29">
        <f t="shared" si="0"/>
        <v>158</v>
      </c>
      <c r="D29">
        <f t="shared" si="1"/>
        <v>40</v>
      </c>
      <c r="E29">
        <f t="shared" si="2"/>
        <v>61</v>
      </c>
    </row>
    <row r="30" spans="1:5">
      <c r="A30" s="2">
        <v>43912</v>
      </c>
      <c r="B30" s="3">
        <f>Dati!G30</f>
        <v>1351</v>
      </c>
      <c r="C30">
        <f t="shared" si="0"/>
        <v>192</v>
      </c>
      <c r="D30">
        <f t="shared" si="1"/>
        <v>34</v>
      </c>
      <c r="E30">
        <f t="shared" si="2"/>
        <v>-6</v>
      </c>
    </row>
    <row r="31" spans="1:5">
      <c r="A31" s="2">
        <v>43913</v>
      </c>
      <c r="B31" s="3">
        <f>Dati!G31</f>
        <v>1553</v>
      </c>
      <c r="C31">
        <f t="shared" si="0"/>
        <v>202</v>
      </c>
      <c r="D31">
        <f t="shared" si="1"/>
        <v>10</v>
      </c>
      <c r="E31">
        <f t="shared" si="2"/>
        <v>-24</v>
      </c>
    </row>
    <row r="32" spans="1:5">
      <c r="A32" s="2">
        <v>43914</v>
      </c>
      <c r="B32" s="3">
        <f>Dati!G32</f>
        <v>1692</v>
      </c>
      <c r="C32">
        <f t="shared" si="0"/>
        <v>139</v>
      </c>
      <c r="D32">
        <f t="shared" si="1"/>
        <v>-63</v>
      </c>
      <c r="E32">
        <f t="shared" si="2"/>
        <v>-73</v>
      </c>
    </row>
    <row r="33" spans="1:5">
      <c r="A33" s="2">
        <v>43915</v>
      </c>
      <c r="B33" s="3">
        <f>Dati!G33</f>
        <v>1826</v>
      </c>
      <c r="C33">
        <f t="shared" si="0"/>
        <v>134</v>
      </c>
      <c r="D33">
        <f t="shared" si="1"/>
        <v>-5</v>
      </c>
      <c r="E33">
        <f t="shared" si="2"/>
        <v>58</v>
      </c>
    </row>
    <row r="34" spans="1:5">
      <c r="A34" s="2">
        <v>43916</v>
      </c>
      <c r="B34" s="3">
        <f>Dati!G34</f>
        <v>2027</v>
      </c>
      <c r="C34">
        <f t="shared" si="0"/>
        <v>201</v>
      </c>
      <c r="D34">
        <f t="shared" si="1"/>
        <v>67</v>
      </c>
      <c r="E34">
        <f t="shared" si="2"/>
        <v>72</v>
      </c>
    </row>
    <row r="35" spans="1:5">
      <c r="A35" s="2">
        <v>43917</v>
      </c>
      <c r="B35" s="3">
        <f>Dati!G35</f>
        <v>2060</v>
      </c>
      <c r="C35">
        <f t="shared" si="0"/>
        <v>33</v>
      </c>
      <c r="D35">
        <f t="shared" si="1"/>
        <v>-168</v>
      </c>
      <c r="E35">
        <f t="shared" si="2"/>
        <v>-235</v>
      </c>
    </row>
    <row r="36" spans="1:5">
      <c r="A36" s="2">
        <v>43918</v>
      </c>
      <c r="B36" s="3">
        <f>Dati!G36</f>
        <v>2086</v>
      </c>
      <c r="C36">
        <f t="shared" si="0"/>
        <v>26</v>
      </c>
      <c r="D36">
        <f t="shared" si="1"/>
        <v>-7</v>
      </c>
      <c r="E36">
        <f t="shared" si="2"/>
        <v>161</v>
      </c>
    </row>
    <row r="37" spans="1:5">
      <c r="A37" s="2">
        <v>43919</v>
      </c>
      <c r="B37" s="3">
        <f>Dati!G37</f>
        <v>2279</v>
      </c>
      <c r="C37">
        <f t="shared" ref="C37" si="3">B37-B36</f>
        <v>193</v>
      </c>
      <c r="D37">
        <f t="shared" ref="D37" si="4">C37-C36</f>
        <v>167</v>
      </c>
      <c r="E37">
        <f t="shared" ref="E37" si="5">D37-D36</f>
        <v>174</v>
      </c>
    </row>
    <row r="38" spans="1:5">
      <c r="A38" s="2">
        <v>43920</v>
      </c>
      <c r="B38" s="3">
        <f>Dati!G38</f>
        <v>2383</v>
      </c>
      <c r="C38">
        <f t="shared" ref="C38" si="6">B38-B37</f>
        <v>104</v>
      </c>
      <c r="D38">
        <f t="shared" ref="D38" si="7">C38-C37</f>
        <v>-89</v>
      </c>
      <c r="E38">
        <f t="shared" ref="E38" si="8">D38-D37</f>
        <v>-256</v>
      </c>
    </row>
    <row r="39" spans="1:5">
      <c r="A39" s="2">
        <v>43921</v>
      </c>
      <c r="B39" s="3">
        <f>Dati!G39</f>
        <v>2508</v>
      </c>
      <c r="C39">
        <f t="shared" ref="C39" si="9">B39-B38</f>
        <v>125</v>
      </c>
      <c r="D39">
        <f t="shared" ref="D39" si="10">C39-C38</f>
        <v>21</v>
      </c>
      <c r="E39">
        <f t="shared" ref="E39" si="11">D39-D38</f>
        <v>110</v>
      </c>
    </row>
    <row r="40" spans="1:5">
      <c r="A40" s="2">
        <v>43922</v>
      </c>
      <c r="B40" s="3">
        <f>Dati!G40</f>
        <v>2645</v>
      </c>
      <c r="C40">
        <f t="shared" ref="C40" si="12">B40-B39</f>
        <v>137</v>
      </c>
      <c r="D40">
        <f t="shared" ref="D40" si="13">C40-C39</f>
        <v>12</v>
      </c>
      <c r="E40">
        <f t="shared" ref="E40" si="14">D40-D39</f>
        <v>-9</v>
      </c>
    </row>
    <row r="41" spans="1:5">
      <c r="A41" s="2">
        <v>43923</v>
      </c>
      <c r="B41" s="3">
        <f>Dati!G41</f>
        <v>2660</v>
      </c>
      <c r="C41">
        <f t="shared" ref="C41" si="15">B41-B40</f>
        <v>15</v>
      </c>
      <c r="D41">
        <f t="shared" ref="D41" si="16">C41-C40</f>
        <v>-122</v>
      </c>
      <c r="E41">
        <f t="shared" ref="E41" si="17">D41-D40</f>
        <v>-134</v>
      </c>
    </row>
    <row r="42" spans="1:5">
      <c r="A42" s="2">
        <v>43924</v>
      </c>
      <c r="B42" s="3">
        <f>Dati!G42</f>
        <v>2746</v>
      </c>
      <c r="C42">
        <f t="shared" ref="C42" si="18">B42-B41</f>
        <v>86</v>
      </c>
      <c r="D42">
        <f t="shared" ref="D42" si="19">C42-C41</f>
        <v>71</v>
      </c>
      <c r="E42">
        <f t="shared" ref="E42" si="20">D42-D41</f>
        <v>193</v>
      </c>
    </row>
    <row r="43" spans="1:5">
      <c r="A43" s="2">
        <v>43925</v>
      </c>
      <c r="B43" s="3">
        <f>Dati!G43</f>
        <v>2894</v>
      </c>
      <c r="C43">
        <f t="shared" ref="C43" si="21">B43-B42</f>
        <v>148</v>
      </c>
      <c r="D43">
        <f t="shared" ref="D43" si="22">C43-C42</f>
        <v>62</v>
      </c>
      <c r="E43">
        <f t="shared" ref="E43" si="23">D43-D42</f>
        <v>-9</v>
      </c>
    </row>
    <row r="44" spans="1:5">
      <c r="A44" s="2">
        <v>43926</v>
      </c>
      <c r="B44" s="3">
        <f>Dati!G44</f>
        <v>3093</v>
      </c>
      <c r="C44">
        <f t="shared" ref="C44" si="24">B44-B43</f>
        <v>199</v>
      </c>
      <c r="D44">
        <f t="shared" ref="D44" si="25">C44-C43</f>
        <v>51</v>
      </c>
      <c r="E44">
        <f t="shared" ref="E44" si="26">D44-D43</f>
        <v>-11</v>
      </c>
    </row>
    <row r="45" spans="1:5">
      <c r="A45" s="2">
        <v>43927</v>
      </c>
      <c r="B45" s="3">
        <f>Dati!G45</f>
        <v>3117</v>
      </c>
      <c r="C45">
        <f t="shared" ref="C45:E47" si="27">B45-B44</f>
        <v>24</v>
      </c>
      <c r="D45">
        <f t="shared" si="27"/>
        <v>-175</v>
      </c>
      <c r="E45">
        <f t="shared" si="27"/>
        <v>-226</v>
      </c>
    </row>
    <row r="46" spans="1:5">
      <c r="A46" s="2">
        <v>43928</v>
      </c>
      <c r="B46" s="3">
        <f>Dati!G46</f>
        <v>3212</v>
      </c>
      <c r="C46">
        <f t="shared" si="27"/>
        <v>95</v>
      </c>
      <c r="D46">
        <f t="shared" si="27"/>
        <v>71</v>
      </c>
      <c r="E46">
        <f t="shared" si="27"/>
        <v>246</v>
      </c>
    </row>
    <row r="47" spans="1:5">
      <c r="A47" s="2">
        <v>43929</v>
      </c>
      <c r="B47" s="3">
        <f>Dati!G47</f>
        <v>3245</v>
      </c>
      <c r="C47">
        <f t="shared" si="27"/>
        <v>33</v>
      </c>
      <c r="D47">
        <f t="shared" si="27"/>
        <v>-62</v>
      </c>
      <c r="E47">
        <f t="shared" si="27"/>
        <v>-133</v>
      </c>
    </row>
    <row r="48" spans="1:5">
      <c r="A48" s="2">
        <v>43930</v>
      </c>
      <c r="B48" s="3">
        <f>Dati!G48</f>
        <v>3253</v>
      </c>
      <c r="C48">
        <f t="shared" ref="C48" si="28">B48-B47</f>
        <v>8</v>
      </c>
      <c r="D48">
        <f t="shared" ref="D48" si="29">C48-C47</f>
        <v>-25</v>
      </c>
      <c r="E48">
        <f t="shared" ref="E48" si="30">D48-D47</f>
        <v>37</v>
      </c>
    </row>
    <row r="49" spans="1:5">
      <c r="A49" s="2">
        <v>43931</v>
      </c>
      <c r="B49" s="3">
        <f>Dati!G49</f>
        <v>3301</v>
      </c>
      <c r="C49">
        <f t="shared" ref="C49" si="31">B49-B48</f>
        <v>48</v>
      </c>
      <c r="D49">
        <f t="shared" ref="D49" si="32">C49-C48</f>
        <v>40</v>
      </c>
      <c r="E49">
        <f t="shared" ref="E49" si="33">D49-D48</f>
        <v>65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49"/>
  <sheetViews>
    <sheetView topLeftCell="A37" workbookViewId="0">
      <selection activeCell="F56" sqref="F56"/>
    </sheetView>
  </sheetViews>
  <sheetFormatPr defaultRowHeight="13.8"/>
  <cols>
    <col min="1" max="1" width="14.59765625" customWidth="1"/>
    <col min="2" max="2" width="19.796875" customWidth="1"/>
    <col min="3" max="5" width="10.69921875" customWidth="1"/>
    <col min="6" max="6" width="8.796875" customWidth="1"/>
  </cols>
  <sheetData>
    <row r="1" spans="1:5">
      <c r="A1" s="1" t="s">
        <v>0</v>
      </c>
      <c r="B1" s="1" t="s">
        <v>5</v>
      </c>
      <c r="C1" t="s">
        <v>12</v>
      </c>
      <c r="D1" t="s">
        <v>13</v>
      </c>
      <c r="E1" t="s">
        <v>14</v>
      </c>
    </row>
    <row r="3" spans="1:5">
      <c r="A3" s="2">
        <v>43885.75</v>
      </c>
      <c r="B3" s="3">
        <f>Dati!F3</f>
        <v>0</v>
      </c>
    </row>
    <row r="4" spans="1:5">
      <c r="A4" s="2">
        <v>43886</v>
      </c>
      <c r="B4" s="3">
        <f>Dati!F4</f>
        <v>0</v>
      </c>
      <c r="C4">
        <f t="shared" ref="C4:C36" si="0">B4-B3</f>
        <v>0</v>
      </c>
    </row>
    <row r="5" spans="1:5">
      <c r="A5" s="2">
        <v>43887</v>
      </c>
      <c r="B5" s="3">
        <f>Dati!F5</f>
        <v>5</v>
      </c>
      <c r="C5">
        <f t="shared" si="0"/>
        <v>5</v>
      </c>
      <c r="D5">
        <f t="shared" ref="D5:D36" si="1">C5-C4</f>
        <v>5</v>
      </c>
    </row>
    <row r="6" spans="1:5">
      <c r="A6" s="2">
        <v>43888</v>
      </c>
      <c r="B6" s="3">
        <f>Dati!F6</f>
        <v>10</v>
      </c>
      <c r="C6">
        <f t="shared" si="0"/>
        <v>5</v>
      </c>
      <c r="D6">
        <f t="shared" si="1"/>
        <v>0</v>
      </c>
      <c r="E6">
        <f t="shared" ref="E6:E36" si="2">D6-D5</f>
        <v>-5</v>
      </c>
    </row>
    <row r="7" spans="1:5">
      <c r="A7" s="2">
        <v>43889</v>
      </c>
      <c r="B7" s="3">
        <f>Dati!F7</f>
        <v>10</v>
      </c>
      <c r="C7">
        <f t="shared" si="0"/>
        <v>0</v>
      </c>
      <c r="D7">
        <f t="shared" si="1"/>
        <v>-5</v>
      </c>
      <c r="E7">
        <f t="shared" si="2"/>
        <v>-5</v>
      </c>
    </row>
    <row r="8" spans="1:5">
      <c r="A8" s="2">
        <v>43890</v>
      </c>
      <c r="B8" s="3">
        <f>Dati!F8</f>
        <v>33</v>
      </c>
      <c r="C8">
        <f t="shared" si="0"/>
        <v>23</v>
      </c>
      <c r="D8">
        <f t="shared" si="1"/>
        <v>23</v>
      </c>
      <c r="E8">
        <f t="shared" si="2"/>
        <v>28</v>
      </c>
    </row>
    <row r="9" spans="1:5">
      <c r="A9" s="2">
        <v>43891</v>
      </c>
      <c r="B9" s="3">
        <f>Dati!F9</f>
        <v>8</v>
      </c>
      <c r="C9">
        <f t="shared" si="0"/>
        <v>-25</v>
      </c>
      <c r="D9">
        <f t="shared" si="1"/>
        <v>-48</v>
      </c>
      <c r="E9">
        <f t="shared" si="2"/>
        <v>-71</v>
      </c>
    </row>
    <row r="10" spans="1:5">
      <c r="A10" s="2">
        <v>43892</v>
      </c>
      <c r="B10" s="3">
        <f>Dati!F10</f>
        <v>5</v>
      </c>
      <c r="C10">
        <f t="shared" si="0"/>
        <v>-3</v>
      </c>
      <c r="D10">
        <f t="shared" si="1"/>
        <v>22</v>
      </c>
      <c r="E10">
        <f t="shared" si="2"/>
        <v>70</v>
      </c>
    </row>
    <row r="11" spans="1:5">
      <c r="A11" s="2">
        <v>43893</v>
      </c>
      <c r="B11" s="3">
        <f>Dati!F11</f>
        <v>5</v>
      </c>
      <c r="C11">
        <f t="shared" si="0"/>
        <v>0</v>
      </c>
      <c r="D11">
        <f t="shared" si="1"/>
        <v>3</v>
      </c>
      <c r="E11">
        <f t="shared" si="2"/>
        <v>-19</v>
      </c>
    </row>
    <row r="12" spans="1:5">
      <c r="A12" s="2">
        <v>43894</v>
      </c>
      <c r="B12" s="3">
        <f>Dati!F12</f>
        <v>8</v>
      </c>
      <c r="C12">
        <f t="shared" si="0"/>
        <v>3</v>
      </c>
      <c r="D12">
        <f t="shared" si="1"/>
        <v>3</v>
      </c>
      <c r="E12">
        <f t="shared" si="2"/>
        <v>0</v>
      </c>
    </row>
    <row r="13" spans="1:5">
      <c r="A13" s="2">
        <v>43895</v>
      </c>
      <c r="B13" s="3">
        <f>Dati!F13</f>
        <v>7</v>
      </c>
      <c r="C13">
        <f t="shared" si="0"/>
        <v>-1</v>
      </c>
      <c r="D13">
        <f t="shared" si="1"/>
        <v>-4</v>
      </c>
      <c r="E13">
        <f t="shared" si="2"/>
        <v>-7</v>
      </c>
    </row>
    <row r="14" spans="1:5">
      <c r="A14" s="2">
        <v>43896</v>
      </c>
      <c r="B14" s="3">
        <f>Dati!F14</f>
        <v>7</v>
      </c>
      <c r="C14">
        <f t="shared" si="0"/>
        <v>0</v>
      </c>
      <c r="D14">
        <f t="shared" si="1"/>
        <v>1</v>
      </c>
      <c r="E14">
        <f t="shared" si="2"/>
        <v>5</v>
      </c>
    </row>
    <row r="15" spans="1:5">
      <c r="A15" s="2">
        <v>43897</v>
      </c>
      <c r="B15" s="3">
        <f>Dati!F15</f>
        <v>10</v>
      </c>
      <c r="C15">
        <f t="shared" si="0"/>
        <v>3</v>
      </c>
      <c r="D15">
        <f t="shared" si="1"/>
        <v>3</v>
      </c>
      <c r="E15">
        <f t="shared" si="2"/>
        <v>2</v>
      </c>
    </row>
    <row r="16" spans="1:5">
      <c r="A16" s="2">
        <v>43898</v>
      </c>
      <c r="B16" s="3">
        <f>Dati!F16</f>
        <v>17</v>
      </c>
      <c r="C16">
        <f t="shared" si="0"/>
        <v>7</v>
      </c>
      <c r="D16">
        <f t="shared" si="1"/>
        <v>4</v>
      </c>
      <c r="E16">
        <f t="shared" si="2"/>
        <v>1</v>
      </c>
    </row>
    <row r="17" spans="1:5">
      <c r="A17" s="2">
        <v>43899</v>
      </c>
      <c r="B17" s="3">
        <f>Dati!F17</f>
        <v>20</v>
      </c>
      <c r="C17">
        <f t="shared" si="0"/>
        <v>3</v>
      </c>
      <c r="D17">
        <f t="shared" si="1"/>
        <v>-4</v>
      </c>
      <c r="E17">
        <f t="shared" si="2"/>
        <v>-8</v>
      </c>
    </row>
    <row r="18" spans="1:5">
      <c r="A18" s="2">
        <v>43900</v>
      </c>
      <c r="B18" s="3">
        <f>Dati!F18</f>
        <v>42</v>
      </c>
      <c r="C18">
        <f t="shared" si="0"/>
        <v>22</v>
      </c>
      <c r="D18">
        <f t="shared" si="1"/>
        <v>19</v>
      </c>
      <c r="E18">
        <f t="shared" si="2"/>
        <v>23</v>
      </c>
    </row>
    <row r="19" spans="1:5">
      <c r="A19" s="2">
        <v>43901</v>
      </c>
      <c r="B19" s="3">
        <f>Dati!F19</f>
        <v>73</v>
      </c>
      <c r="C19">
        <f t="shared" si="0"/>
        <v>31</v>
      </c>
      <c r="D19">
        <f t="shared" si="1"/>
        <v>9</v>
      </c>
      <c r="E19">
        <f t="shared" si="2"/>
        <v>-10</v>
      </c>
    </row>
    <row r="20" spans="1:5">
      <c r="A20" s="2">
        <v>43902</v>
      </c>
      <c r="B20" s="3">
        <f>Dati!F20</f>
        <v>107</v>
      </c>
      <c r="C20">
        <f t="shared" si="0"/>
        <v>34</v>
      </c>
      <c r="D20">
        <f t="shared" si="1"/>
        <v>3</v>
      </c>
      <c r="E20">
        <f t="shared" si="2"/>
        <v>-6</v>
      </c>
    </row>
    <row r="21" spans="1:5">
      <c r="A21" s="2">
        <v>43903</v>
      </c>
      <c r="B21" s="3">
        <f>Dati!F21</f>
        <v>132</v>
      </c>
      <c r="C21">
        <f t="shared" si="0"/>
        <v>25</v>
      </c>
      <c r="D21">
        <f t="shared" si="1"/>
        <v>-9</v>
      </c>
      <c r="E21">
        <f t="shared" si="2"/>
        <v>-12</v>
      </c>
    </row>
    <row r="22" spans="1:5">
      <c r="A22" s="2">
        <v>43904</v>
      </c>
      <c r="B22" s="3">
        <f>Dati!F22</f>
        <v>109</v>
      </c>
      <c r="C22">
        <f t="shared" si="0"/>
        <v>-23</v>
      </c>
      <c r="D22">
        <f t="shared" si="1"/>
        <v>-48</v>
      </c>
      <c r="E22">
        <f t="shared" si="2"/>
        <v>-39</v>
      </c>
    </row>
    <row r="23" spans="1:5">
      <c r="A23" s="2">
        <v>43905</v>
      </c>
      <c r="B23" s="3">
        <f>Dati!F23</f>
        <v>174</v>
      </c>
      <c r="C23">
        <f t="shared" si="0"/>
        <v>65</v>
      </c>
      <c r="D23">
        <f t="shared" si="1"/>
        <v>88</v>
      </c>
      <c r="E23">
        <f t="shared" si="2"/>
        <v>136</v>
      </c>
    </row>
    <row r="24" spans="1:5">
      <c r="A24" s="2">
        <v>43906</v>
      </c>
      <c r="B24" s="3">
        <f>Dati!F24</f>
        <v>247</v>
      </c>
      <c r="C24">
        <f t="shared" si="0"/>
        <v>73</v>
      </c>
      <c r="D24">
        <f t="shared" si="1"/>
        <v>8</v>
      </c>
      <c r="E24">
        <f t="shared" si="2"/>
        <v>-80</v>
      </c>
    </row>
    <row r="25" spans="1:5">
      <c r="A25" s="2">
        <v>43907</v>
      </c>
      <c r="B25" s="3">
        <f>Dati!F25</f>
        <v>277</v>
      </c>
      <c r="C25">
        <f t="shared" si="0"/>
        <v>30</v>
      </c>
      <c r="D25">
        <f t="shared" si="1"/>
        <v>-43</v>
      </c>
      <c r="E25">
        <f t="shared" si="2"/>
        <v>-51</v>
      </c>
    </row>
    <row r="26" spans="1:5">
      <c r="A26" s="2">
        <v>43908</v>
      </c>
      <c r="B26" s="3">
        <f>Dati!F26</f>
        <v>243</v>
      </c>
      <c r="C26">
        <f t="shared" si="0"/>
        <v>-34</v>
      </c>
      <c r="D26">
        <f t="shared" si="1"/>
        <v>-64</v>
      </c>
      <c r="E26">
        <f t="shared" si="2"/>
        <v>-21</v>
      </c>
    </row>
    <row r="27" spans="1:5">
      <c r="A27" s="2">
        <v>43909</v>
      </c>
      <c r="B27" s="3">
        <f>Dati!F27</f>
        <v>280</v>
      </c>
      <c r="C27">
        <f t="shared" si="0"/>
        <v>37</v>
      </c>
      <c r="D27">
        <f t="shared" si="1"/>
        <v>71</v>
      </c>
      <c r="E27">
        <f t="shared" si="2"/>
        <v>135</v>
      </c>
    </row>
    <row r="28" spans="1:5">
      <c r="A28" s="2">
        <v>43910</v>
      </c>
      <c r="B28" s="3">
        <f>Dati!F28</f>
        <v>307</v>
      </c>
      <c r="C28">
        <f t="shared" si="0"/>
        <v>27</v>
      </c>
      <c r="D28">
        <f t="shared" si="1"/>
        <v>-10</v>
      </c>
      <c r="E28">
        <f t="shared" si="2"/>
        <v>-81</v>
      </c>
    </row>
    <row r="29" spans="1:5">
      <c r="A29" s="2">
        <v>43911</v>
      </c>
      <c r="B29" s="3">
        <f>Dati!F29</f>
        <v>432</v>
      </c>
      <c r="C29">
        <f t="shared" si="0"/>
        <v>125</v>
      </c>
      <c r="D29">
        <f t="shared" si="1"/>
        <v>98</v>
      </c>
      <c r="E29">
        <f t="shared" si="2"/>
        <v>108</v>
      </c>
    </row>
    <row r="30" spans="1:5">
      <c r="A30" s="2">
        <v>43912</v>
      </c>
      <c r="B30" s="3">
        <f>Dati!F30</f>
        <v>483</v>
      </c>
      <c r="C30">
        <f t="shared" si="0"/>
        <v>51</v>
      </c>
      <c r="D30">
        <f t="shared" si="1"/>
        <v>-74</v>
      </c>
      <c r="E30">
        <f t="shared" si="2"/>
        <v>-172</v>
      </c>
    </row>
    <row r="31" spans="1:5">
      <c r="A31" s="2">
        <v>43913</v>
      </c>
      <c r="B31" s="3">
        <f>Dati!F31</f>
        <v>659</v>
      </c>
      <c r="C31">
        <f t="shared" si="0"/>
        <v>176</v>
      </c>
      <c r="D31">
        <f t="shared" si="1"/>
        <v>125</v>
      </c>
      <c r="E31">
        <f t="shared" si="2"/>
        <v>199</v>
      </c>
    </row>
    <row r="32" spans="1:5">
      <c r="A32" s="2">
        <v>43914</v>
      </c>
      <c r="B32" s="3">
        <f>Dati!F32</f>
        <v>742</v>
      </c>
      <c r="C32">
        <f t="shared" si="0"/>
        <v>83</v>
      </c>
      <c r="D32">
        <f t="shared" si="1"/>
        <v>-93</v>
      </c>
      <c r="E32">
        <f t="shared" si="2"/>
        <v>-218</v>
      </c>
    </row>
    <row r="33" spans="1:5">
      <c r="A33" s="2">
        <v>43915</v>
      </c>
      <c r="B33" s="3">
        <f>Dati!F33</f>
        <v>752</v>
      </c>
      <c r="C33">
        <f t="shared" si="0"/>
        <v>10</v>
      </c>
      <c r="D33">
        <f t="shared" si="1"/>
        <v>-73</v>
      </c>
      <c r="E33">
        <f t="shared" si="2"/>
        <v>20</v>
      </c>
    </row>
    <row r="34" spans="1:5">
      <c r="A34" s="2">
        <v>43916</v>
      </c>
      <c r="B34" s="3">
        <f>Dati!F34</f>
        <v>875</v>
      </c>
      <c r="C34">
        <f t="shared" si="0"/>
        <v>123</v>
      </c>
      <c r="D34">
        <f t="shared" si="1"/>
        <v>113</v>
      </c>
      <c r="E34">
        <f t="shared" si="2"/>
        <v>186</v>
      </c>
    </row>
    <row r="35" spans="1:5">
      <c r="A35" s="2">
        <v>43917</v>
      </c>
      <c r="B35" s="3">
        <f>Dati!F35</f>
        <v>880</v>
      </c>
      <c r="C35">
        <f t="shared" si="0"/>
        <v>5</v>
      </c>
      <c r="D35">
        <f t="shared" si="1"/>
        <v>-118</v>
      </c>
      <c r="E35">
        <f t="shared" si="2"/>
        <v>-231</v>
      </c>
    </row>
    <row r="36" spans="1:5">
      <c r="A36" s="2">
        <v>43918</v>
      </c>
      <c r="B36" s="3">
        <f>Dati!F36</f>
        <v>888</v>
      </c>
      <c r="C36">
        <f t="shared" si="0"/>
        <v>8</v>
      </c>
      <c r="D36">
        <f t="shared" si="1"/>
        <v>3</v>
      </c>
      <c r="E36">
        <f t="shared" si="2"/>
        <v>121</v>
      </c>
    </row>
    <row r="37" spans="1:5">
      <c r="A37" s="2">
        <v>43919</v>
      </c>
      <c r="B37" s="3">
        <f>Dati!F37</f>
        <v>1036</v>
      </c>
      <c r="C37">
        <f>B37-B36</f>
        <v>148</v>
      </c>
      <c r="D37">
        <f>C37-C36</f>
        <v>140</v>
      </c>
      <c r="E37">
        <f>D37-D36</f>
        <v>137</v>
      </c>
    </row>
    <row r="38" spans="1:5">
      <c r="A38" s="2">
        <v>43920</v>
      </c>
      <c r="B38" s="3">
        <f>Dati!F38</f>
        <v>1066</v>
      </c>
      <c r="C38">
        <f t="shared" ref="C38" si="3">B38-B37</f>
        <v>30</v>
      </c>
      <c r="D38">
        <f t="shared" ref="D38" si="4">C38-C37</f>
        <v>-118</v>
      </c>
      <c r="E38">
        <f t="shared" ref="E38" si="5">D38-D37</f>
        <v>-258</v>
      </c>
    </row>
    <row r="39" spans="1:5">
      <c r="A39" s="2">
        <v>43921</v>
      </c>
      <c r="B39" s="3">
        <f>Dati!F39</f>
        <v>1176</v>
      </c>
      <c r="C39">
        <f t="shared" ref="C39" si="6">B39-B38</f>
        <v>110</v>
      </c>
      <c r="D39">
        <f t="shared" ref="D39" si="7">C39-C38</f>
        <v>80</v>
      </c>
      <c r="E39">
        <f t="shared" ref="E39" si="8">D39-D38</f>
        <v>198</v>
      </c>
    </row>
    <row r="40" spans="1:5">
      <c r="A40" s="2">
        <v>43922</v>
      </c>
      <c r="B40" s="3">
        <f>Dati!F40</f>
        <v>1352</v>
      </c>
      <c r="C40">
        <f t="shared" ref="C40" si="9">B40-B39</f>
        <v>176</v>
      </c>
      <c r="D40">
        <f t="shared" ref="D40" si="10">C40-C39</f>
        <v>66</v>
      </c>
      <c r="E40">
        <f t="shared" ref="E40" si="11">D40-D39</f>
        <v>-14</v>
      </c>
    </row>
    <row r="41" spans="1:5">
      <c r="A41" s="2">
        <v>43923</v>
      </c>
      <c r="B41" s="3">
        <f>Dati!F41</f>
        <v>1368</v>
      </c>
      <c r="C41">
        <f t="shared" ref="C41" si="12">B41-B40</f>
        <v>16</v>
      </c>
      <c r="D41">
        <f t="shared" ref="D41" si="13">C41-C40</f>
        <v>-160</v>
      </c>
      <c r="E41">
        <f t="shared" ref="E41" si="14">D41-D40</f>
        <v>-226</v>
      </c>
    </row>
    <row r="42" spans="1:5">
      <c r="A42" s="2">
        <v>43924</v>
      </c>
      <c r="B42" s="3">
        <f>Dati!F42</f>
        <v>1426</v>
      </c>
      <c r="C42">
        <f t="shared" ref="C42" si="15">B42-B41</f>
        <v>58</v>
      </c>
      <c r="D42">
        <f t="shared" ref="D42" si="16">C42-C41</f>
        <v>42</v>
      </c>
      <c r="E42">
        <f t="shared" ref="E42" si="17">D42-D41</f>
        <v>202</v>
      </c>
    </row>
    <row r="43" spans="1:5">
      <c r="A43" s="2">
        <v>43925</v>
      </c>
      <c r="B43" s="3">
        <f>Dati!F43</f>
        <v>1604</v>
      </c>
      <c r="C43">
        <f t="shared" ref="C43" si="18">B43-B42</f>
        <v>178</v>
      </c>
      <c r="D43">
        <f t="shared" ref="D43" si="19">C43-C42</f>
        <v>120</v>
      </c>
      <c r="E43">
        <f t="shared" ref="E43" si="20">D43-D42</f>
        <v>78</v>
      </c>
    </row>
    <row r="44" spans="1:5">
      <c r="A44" s="2">
        <v>43926</v>
      </c>
      <c r="B44" s="3">
        <f>Dati!F44</f>
        <v>1802</v>
      </c>
      <c r="C44">
        <f t="shared" ref="C44" si="21">B44-B43</f>
        <v>198</v>
      </c>
      <c r="D44">
        <f t="shared" ref="D44" si="22">C44-C43</f>
        <v>20</v>
      </c>
      <c r="E44">
        <f t="shared" ref="E44" si="23">D44-D43</f>
        <v>-100</v>
      </c>
    </row>
    <row r="45" spans="1:5">
      <c r="A45" s="2">
        <v>43927</v>
      </c>
      <c r="B45" s="3">
        <f>Dati!F45</f>
        <v>1814</v>
      </c>
      <c r="C45">
        <f t="shared" ref="C45" si="24">B45-B44</f>
        <v>12</v>
      </c>
      <c r="D45">
        <f t="shared" ref="D45" si="25">C45-C44</f>
        <v>-186</v>
      </c>
      <c r="E45">
        <f t="shared" ref="E45" si="26">D45-D44</f>
        <v>-206</v>
      </c>
    </row>
    <row r="46" spans="1:5">
      <c r="A46" s="2">
        <v>43928</v>
      </c>
      <c r="B46" s="3">
        <f>Dati!F46</f>
        <v>1966</v>
      </c>
      <c r="C46">
        <f t="shared" ref="C46" si="27">B46-B45</f>
        <v>152</v>
      </c>
      <c r="D46">
        <f t="shared" ref="D46" si="28">C46-C45</f>
        <v>140</v>
      </c>
      <c r="E46">
        <f t="shared" ref="E46" si="29">D46-D45</f>
        <v>326</v>
      </c>
    </row>
    <row r="47" spans="1:5">
      <c r="A47" s="2">
        <v>43929</v>
      </c>
      <c r="B47" s="3">
        <f>Dati!F47</f>
        <v>1983</v>
      </c>
      <c r="C47">
        <f t="shared" ref="C47" si="30">B47-B46</f>
        <v>17</v>
      </c>
      <c r="D47">
        <f t="shared" ref="D47" si="31">C47-C46</f>
        <v>-135</v>
      </c>
      <c r="E47">
        <f t="shared" ref="E47" si="32">D47-D46</f>
        <v>-275</v>
      </c>
    </row>
    <row r="48" spans="1:5">
      <c r="A48" s="2">
        <v>43930</v>
      </c>
      <c r="B48" s="3">
        <f>Dati!F48</f>
        <v>1996</v>
      </c>
      <c r="C48">
        <f t="shared" ref="C48" si="33">B48-B47</f>
        <v>13</v>
      </c>
      <c r="D48">
        <f t="shared" ref="D48" si="34">C48-C47</f>
        <v>-4</v>
      </c>
      <c r="E48">
        <f t="shared" ref="E48" si="35">D48-D47</f>
        <v>131</v>
      </c>
    </row>
    <row r="49" spans="1:5">
      <c r="A49" s="2">
        <v>43931</v>
      </c>
      <c r="B49" s="3">
        <f>Dati!F49</f>
        <v>2074</v>
      </c>
      <c r="C49">
        <f t="shared" ref="C49" si="36">B49-B48</f>
        <v>78</v>
      </c>
      <c r="D49">
        <f t="shared" ref="D49" si="37">C49-C48</f>
        <v>65</v>
      </c>
      <c r="E49">
        <f t="shared" ref="E49" si="38">D49-D48</f>
        <v>69</v>
      </c>
    </row>
  </sheetData>
  <pageMargins left="0" right="0" top="0.39370078740157505" bottom="0.39370078740157505" header="0" footer="0"/>
  <headerFooter>
    <oddHeader>&amp;C&amp;A</oddHeader>
    <oddFooter>&amp;CPagina &amp;P</oddFooter>
  </headerFoo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49"/>
  <sheetViews>
    <sheetView workbookViewId="0">
      <selection activeCell="G54" sqref="G54"/>
    </sheetView>
  </sheetViews>
  <sheetFormatPr defaultRowHeight="13.8"/>
  <cols>
    <col min="1" max="1" width="11" bestFit="1" customWidth="1"/>
    <col min="2" max="2" width="11" style="11" customWidth="1"/>
    <col min="3" max="3" width="12" customWidth="1"/>
    <col min="4" max="7" width="8.796875" customWidth="1"/>
    <col min="8" max="8" width="12.09765625" bestFit="1" customWidth="1"/>
    <col min="9" max="9" width="12.19921875" bestFit="1" customWidth="1"/>
    <col min="10" max="10" width="14.3984375" bestFit="1" customWidth="1"/>
    <col min="11" max="11" width="10.3984375" bestFit="1" customWidth="1"/>
    <col min="12" max="12" width="8.796875" customWidth="1"/>
  </cols>
  <sheetData>
    <row r="1" spans="1:14">
      <c r="A1" s="1" t="s">
        <v>0</v>
      </c>
      <c r="B1" s="16"/>
      <c r="C1" s="1" t="s">
        <v>11</v>
      </c>
      <c r="D1" s="4" t="s">
        <v>12</v>
      </c>
      <c r="E1" s="4" t="s">
        <v>13</v>
      </c>
      <c r="F1" s="4"/>
      <c r="H1" s="4" t="s">
        <v>16</v>
      </c>
      <c r="I1" s="4" t="s">
        <v>17</v>
      </c>
      <c r="J1" s="4" t="s">
        <v>18</v>
      </c>
      <c r="K1" s="4" t="s">
        <v>19</v>
      </c>
    </row>
    <row r="3" spans="1:14">
      <c r="A3" s="2">
        <v>43885</v>
      </c>
      <c r="B3" s="10">
        <v>1</v>
      </c>
      <c r="C3" s="3">
        <f>Dati!M3</f>
        <v>1</v>
      </c>
      <c r="H3" s="5"/>
      <c r="I3" s="5"/>
      <c r="J3" s="6"/>
      <c r="K3" s="6"/>
    </row>
    <row r="4" spans="1:14">
      <c r="A4" s="2">
        <v>43886</v>
      </c>
      <c r="B4" s="10">
        <v>2</v>
      </c>
      <c r="C4" s="3">
        <f>Dati!M4</f>
        <v>39</v>
      </c>
      <c r="D4">
        <f t="shared" ref="D4:D36" si="0">C4-C3</f>
        <v>38</v>
      </c>
      <c r="H4" s="5">
        <f>C4/Casi_totali!B4</f>
        <v>39</v>
      </c>
      <c r="I4" s="5">
        <f>C4/Positivi!B4</f>
        <v>39</v>
      </c>
      <c r="J4" s="6">
        <f t="shared" ref="J4:J36" si="1">100/H4</f>
        <v>2.5641025641025643</v>
      </c>
      <c r="K4" s="6">
        <f t="shared" ref="K4:K36" si="2">100/I4</f>
        <v>2.5641025641025643</v>
      </c>
    </row>
    <row r="5" spans="1:14">
      <c r="A5" s="2">
        <v>43887</v>
      </c>
      <c r="B5" s="10">
        <v>3</v>
      </c>
      <c r="C5" s="3">
        <f>Dati!M5</f>
        <v>66</v>
      </c>
      <c r="D5">
        <f t="shared" si="0"/>
        <v>27</v>
      </c>
      <c r="E5">
        <f t="shared" ref="E5:E36" si="3">D5-D4</f>
        <v>-11</v>
      </c>
      <c r="H5" s="5">
        <f>C5/Casi_totali!B5</f>
        <v>6</v>
      </c>
      <c r="I5" s="5">
        <f>C5/Positivi!B5</f>
        <v>6</v>
      </c>
      <c r="J5" s="6">
        <f t="shared" si="1"/>
        <v>16.666666666666668</v>
      </c>
      <c r="K5" s="6">
        <f t="shared" si="2"/>
        <v>16.666666666666668</v>
      </c>
    </row>
    <row r="6" spans="1:14">
      <c r="A6" s="2">
        <v>43888</v>
      </c>
      <c r="B6" s="10">
        <v>4</v>
      </c>
      <c r="C6" s="3">
        <f>Dati!M6</f>
        <v>78</v>
      </c>
      <c r="D6">
        <f t="shared" si="0"/>
        <v>12</v>
      </c>
      <c r="E6">
        <f t="shared" si="3"/>
        <v>-15</v>
      </c>
      <c r="H6" s="5">
        <f>C6/Casi_totali!B6</f>
        <v>4.1052631578947372</v>
      </c>
      <c r="I6" s="5">
        <f>C6/Positivi!B6</f>
        <v>4.1052631578947372</v>
      </c>
      <c r="J6" s="6">
        <f t="shared" si="1"/>
        <v>24.358974358974358</v>
      </c>
      <c r="K6" s="6">
        <f t="shared" si="2"/>
        <v>24.358974358974358</v>
      </c>
    </row>
    <row r="7" spans="1:14">
      <c r="A7" s="2">
        <v>43889</v>
      </c>
      <c r="B7" s="10">
        <v>5</v>
      </c>
      <c r="C7" s="3">
        <f>Dati!M7</f>
        <v>112</v>
      </c>
      <c r="D7">
        <f t="shared" si="0"/>
        <v>34</v>
      </c>
      <c r="E7">
        <f t="shared" si="3"/>
        <v>22</v>
      </c>
      <c r="H7" s="5">
        <f>C7/Casi_totali!B7</f>
        <v>5.8947368421052628</v>
      </c>
      <c r="I7" s="5">
        <f>C7/Positivi!B7</f>
        <v>5.8947368421052628</v>
      </c>
      <c r="J7" s="6">
        <f t="shared" si="1"/>
        <v>16.964285714285715</v>
      </c>
      <c r="K7" s="6">
        <f t="shared" si="2"/>
        <v>16.964285714285715</v>
      </c>
    </row>
    <row r="8" spans="1:14">
      <c r="A8" s="2">
        <v>43890</v>
      </c>
      <c r="B8" s="10">
        <v>6</v>
      </c>
      <c r="C8" s="3">
        <f>Dati!M8</f>
        <v>121</v>
      </c>
      <c r="D8">
        <f t="shared" si="0"/>
        <v>9</v>
      </c>
      <c r="E8">
        <f t="shared" si="3"/>
        <v>-25</v>
      </c>
      <c r="H8" s="5">
        <f>C8/Casi_totali!B8</f>
        <v>2.8809523809523809</v>
      </c>
      <c r="I8" s="5">
        <f>C8/Positivi!B8</f>
        <v>3.1842105263157894</v>
      </c>
      <c r="J8" s="6">
        <f t="shared" si="1"/>
        <v>34.710743801652896</v>
      </c>
      <c r="K8" s="6">
        <f t="shared" si="2"/>
        <v>31.404958677685951</v>
      </c>
    </row>
    <row r="9" spans="1:14">
      <c r="A9" s="2">
        <v>43891</v>
      </c>
      <c r="B9" s="10">
        <v>7</v>
      </c>
      <c r="C9" s="3">
        <f>Dati!M9</f>
        <v>121</v>
      </c>
      <c r="D9">
        <f t="shared" si="0"/>
        <v>0</v>
      </c>
      <c r="E9">
        <f t="shared" si="3"/>
        <v>-9</v>
      </c>
      <c r="H9" s="5">
        <f>C9/Casi_totali!B9</f>
        <v>4.84</v>
      </c>
      <c r="I9" s="5">
        <f>C9/Positivi!B9</f>
        <v>5.7619047619047619</v>
      </c>
      <c r="J9" s="6">
        <f t="shared" si="1"/>
        <v>20.66115702479339</v>
      </c>
      <c r="K9" s="6">
        <f t="shared" si="2"/>
        <v>17.355371900826448</v>
      </c>
    </row>
    <row r="10" spans="1:14">
      <c r="A10" s="2">
        <v>43892</v>
      </c>
      <c r="B10" s="10">
        <v>8</v>
      </c>
      <c r="C10" s="3">
        <f>Dati!M10</f>
        <v>121</v>
      </c>
      <c r="D10">
        <f t="shared" si="0"/>
        <v>0</v>
      </c>
      <c r="E10">
        <f t="shared" si="3"/>
        <v>0</v>
      </c>
      <c r="H10" s="5">
        <f>C10/Casi_totali!B10</f>
        <v>5.5</v>
      </c>
      <c r="I10" s="5">
        <f>C10/Positivi!B10</f>
        <v>6.7222222222222223</v>
      </c>
      <c r="J10" s="6">
        <f t="shared" si="1"/>
        <v>18.181818181818183</v>
      </c>
      <c r="K10" s="6">
        <f t="shared" si="2"/>
        <v>14.87603305785124</v>
      </c>
    </row>
    <row r="11" spans="1:14">
      <c r="A11" s="2">
        <v>43893</v>
      </c>
      <c r="B11" s="10">
        <v>9</v>
      </c>
      <c r="C11" s="3">
        <f>Dati!M11</f>
        <v>121</v>
      </c>
      <c r="D11">
        <f t="shared" si="0"/>
        <v>0</v>
      </c>
      <c r="E11">
        <f t="shared" si="3"/>
        <v>0</v>
      </c>
      <c r="H11" s="5">
        <f>C11/Casi_totali!B11</f>
        <v>5.041666666666667</v>
      </c>
      <c r="I11" s="5">
        <f>C11/Positivi!B11</f>
        <v>6.3684210526315788</v>
      </c>
      <c r="J11" s="6">
        <f t="shared" si="1"/>
        <v>19.834710743801651</v>
      </c>
      <c r="K11" s="6">
        <f t="shared" si="2"/>
        <v>15.702479338842975</v>
      </c>
      <c r="M11" t="s">
        <v>32</v>
      </c>
      <c r="N11" s="14">
        <f>MATCH(MAX(J3:J67),J3:J67,0)</f>
        <v>30</v>
      </c>
    </row>
    <row r="12" spans="1:14">
      <c r="A12" s="2">
        <v>43894</v>
      </c>
      <c r="B12" s="10">
        <v>10</v>
      </c>
      <c r="C12" s="3">
        <f>Dati!M12</f>
        <v>133</v>
      </c>
      <c r="D12">
        <f t="shared" si="0"/>
        <v>12</v>
      </c>
      <c r="E12">
        <f t="shared" si="3"/>
        <v>12</v>
      </c>
      <c r="H12" s="5">
        <f>C12/Casi_totali!B12</f>
        <v>5.115384615384615</v>
      </c>
      <c r="I12" s="5">
        <f>C12/Positivi!B12</f>
        <v>6.333333333333333</v>
      </c>
      <c r="J12" s="6">
        <f t="shared" si="1"/>
        <v>19.548872180451131</v>
      </c>
      <c r="K12" s="6">
        <f t="shared" si="2"/>
        <v>15.789473684210527</v>
      </c>
    </row>
    <row r="13" spans="1:14">
      <c r="A13" s="2">
        <v>43895</v>
      </c>
      <c r="B13" s="10">
        <v>11</v>
      </c>
      <c r="C13" s="3">
        <f>Dati!M13</f>
        <v>146</v>
      </c>
      <c r="D13">
        <f t="shared" si="0"/>
        <v>13</v>
      </c>
      <c r="E13">
        <f t="shared" si="3"/>
        <v>1</v>
      </c>
      <c r="H13" s="5">
        <f>C13/Casi_totali!B13</f>
        <v>5.2142857142857144</v>
      </c>
      <c r="I13" s="5">
        <f>C13/Positivi!B13</f>
        <v>6.9523809523809526</v>
      </c>
      <c r="J13" s="6">
        <f t="shared" si="1"/>
        <v>19.17808219178082</v>
      </c>
      <c r="K13" s="6">
        <f t="shared" si="2"/>
        <v>14.383561643835616</v>
      </c>
    </row>
    <row r="14" spans="1:14">
      <c r="A14" s="2">
        <v>43896</v>
      </c>
      <c r="B14" s="10">
        <v>12</v>
      </c>
      <c r="C14" s="3">
        <f>Dati!M14</f>
        <v>229</v>
      </c>
      <c r="D14">
        <f t="shared" si="0"/>
        <v>83</v>
      </c>
      <c r="E14">
        <f t="shared" si="3"/>
        <v>70</v>
      </c>
      <c r="H14" s="5">
        <f>C14/Casi_totali!B14</f>
        <v>7.15625</v>
      </c>
      <c r="I14" s="5">
        <f>C14/Positivi!B14</f>
        <v>9.5416666666666661</v>
      </c>
      <c r="J14" s="6">
        <f t="shared" si="1"/>
        <v>13.973799126637555</v>
      </c>
      <c r="K14" s="6">
        <f t="shared" si="2"/>
        <v>10.480349344978167</v>
      </c>
    </row>
    <row r="15" spans="1:14">
      <c r="A15" s="2">
        <v>43897</v>
      </c>
      <c r="B15" s="10">
        <v>13</v>
      </c>
      <c r="C15" s="3">
        <f>Dati!M15</f>
        <v>331</v>
      </c>
      <c r="D15">
        <f t="shared" si="0"/>
        <v>102</v>
      </c>
      <c r="E15">
        <f t="shared" si="3"/>
        <v>19</v>
      </c>
      <c r="H15" s="5">
        <f>C15/Casi_totali!B15</f>
        <v>6.4901960784313726</v>
      </c>
      <c r="I15" s="5">
        <f>C15/Positivi!B15</f>
        <v>7.8809523809523814</v>
      </c>
      <c r="J15" s="6">
        <f t="shared" si="1"/>
        <v>15.407854984894259</v>
      </c>
      <c r="K15" s="6">
        <f t="shared" si="2"/>
        <v>12.688821752265861</v>
      </c>
    </row>
    <row r="16" spans="1:14">
      <c r="A16" s="2">
        <v>43898</v>
      </c>
      <c r="B16" s="10">
        <v>14</v>
      </c>
      <c r="C16" s="3">
        <f>Dati!M16</f>
        <v>401</v>
      </c>
      <c r="D16">
        <f t="shared" si="0"/>
        <v>70</v>
      </c>
      <c r="E16">
        <f t="shared" si="3"/>
        <v>-32</v>
      </c>
      <c r="H16" s="5">
        <f>C16/Casi_totali!B16</f>
        <v>5.1410256410256414</v>
      </c>
      <c r="I16" s="5">
        <f>C16/Positivi!B16</f>
        <v>5.9850746268656714</v>
      </c>
      <c r="J16" s="6">
        <f t="shared" si="1"/>
        <v>19.451371571072318</v>
      </c>
      <c r="K16" s="6">
        <f t="shared" si="2"/>
        <v>16.708229426433917</v>
      </c>
    </row>
    <row r="17" spans="1:11">
      <c r="A17" s="2">
        <v>43899</v>
      </c>
      <c r="B17" s="10">
        <v>15</v>
      </c>
      <c r="C17" s="3">
        <f>Dati!M17</f>
        <v>611</v>
      </c>
      <c r="D17">
        <f t="shared" si="0"/>
        <v>210</v>
      </c>
      <c r="E17">
        <f t="shared" si="3"/>
        <v>140</v>
      </c>
      <c r="H17" s="5">
        <f>C17/Casi_totali!B17</f>
        <v>5.6055045871559637</v>
      </c>
      <c r="I17" s="5">
        <f>C17/Positivi!B17</f>
        <v>6.2989690721649483</v>
      </c>
      <c r="J17" s="6">
        <f t="shared" si="1"/>
        <v>17.839607201309327</v>
      </c>
      <c r="K17" s="6">
        <f t="shared" si="2"/>
        <v>15.875613747954175</v>
      </c>
    </row>
    <row r="18" spans="1:11">
      <c r="A18" s="2">
        <v>43900</v>
      </c>
      <c r="B18" s="10">
        <v>16</v>
      </c>
      <c r="C18" s="3">
        <f>Dati!M18</f>
        <v>694</v>
      </c>
      <c r="D18">
        <f t="shared" si="0"/>
        <v>83</v>
      </c>
      <c r="E18">
        <f t="shared" si="3"/>
        <v>-127</v>
      </c>
      <c r="H18" s="5">
        <f>C18/Casi_totali!B18</f>
        <v>4.9219858156028371</v>
      </c>
      <c r="I18" s="5">
        <f>C18/Positivi!B18</f>
        <v>5.421875</v>
      </c>
      <c r="J18" s="6">
        <f t="shared" si="1"/>
        <v>20.317002881844381</v>
      </c>
      <c r="K18" s="6">
        <f t="shared" si="2"/>
        <v>18.443804034582133</v>
      </c>
    </row>
    <row r="19" spans="1:11">
      <c r="A19" s="2">
        <v>43901</v>
      </c>
      <c r="B19" s="10">
        <v>17</v>
      </c>
      <c r="C19" s="3">
        <f>Dati!M19</f>
        <v>1025</v>
      </c>
      <c r="D19">
        <f t="shared" si="0"/>
        <v>331</v>
      </c>
      <c r="E19">
        <f t="shared" si="3"/>
        <v>248</v>
      </c>
      <c r="H19" s="5">
        <f>C19/Casi_totali!B19</f>
        <v>5.2835051546391751</v>
      </c>
      <c r="I19" s="5">
        <f>C19/Positivi!B19</f>
        <v>5.6629834254143647</v>
      </c>
      <c r="J19" s="6">
        <f t="shared" si="1"/>
        <v>18.926829268292682</v>
      </c>
      <c r="K19" s="6">
        <f t="shared" si="2"/>
        <v>17.658536585365855</v>
      </c>
    </row>
    <row r="20" spans="1:11">
      <c r="A20" s="2">
        <v>43902</v>
      </c>
      <c r="B20" s="10">
        <v>18</v>
      </c>
      <c r="C20" s="3">
        <f>Dati!M20</f>
        <v>1174</v>
      </c>
      <c r="D20">
        <f t="shared" si="0"/>
        <v>149</v>
      </c>
      <c r="E20">
        <f t="shared" si="3"/>
        <v>-182</v>
      </c>
      <c r="H20" s="5">
        <f>C20/Casi_totali!B20</f>
        <v>4.2846715328467155</v>
      </c>
      <c r="I20" s="5">
        <f>C20/Positivi!B20</f>
        <v>4.8312757201646095</v>
      </c>
      <c r="J20" s="6">
        <f t="shared" si="1"/>
        <v>23.339011925042588</v>
      </c>
      <c r="K20" s="6">
        <f t="shared" si="2"/>
        <v>20.698466780238498</v>
      </c>
    </row>
    <row r="21" spans="1:11">
      <c r="A21" s="2">
        <v>43903</v>
      </c>
      <c r="B21" s="10">
        <v>19</v>
      </c>
      <c r="C21" s="3">
        <f>Dati!M21</f>
        <v>1442</v>
      </c>
      <c r="D21">
        <f t="shared" si="0"/>
        <v>268</v>
      </c>
      <c r="E21">
        <f t="shared" si="3"/>
        <v>119</v>
      </c>
      <c r="H21" s="5">
        <f>C21/Casi_totali!B21</f>
        <v>4.1797101449275367</v>
      </c>
      <c r="I21" s="5">
        <f>C21/Positivi!B21</f>
        <v>4.7434210526315788</v>
      </c>
      <c r="J21" s="6">
        <f t="shared" si="1"/>
        <v>23.925104022191398</v>
      </c>
      <c r="K21" s="6">
        <f t="shared" si="2"/>
        <v>21.081830790568656</v>
      </c>
    </row>
    <row r="22" spans="1:11">
      <c r="A22" s="2">
        <v>43904</v>
      </c>
      <c r="B22" s="10">
        <v>20</v>
      </c>
      <c r="C22" s="3">
        <f>Dati!M22</f>
        <v>1750</v>
      </c>
      <c r="D22">
        <f t="shared" si="0"/>
        <v>308</v>
      </c>
      <c r="E22">
        <f t="shared" si="3"/>
        <v>40</v>
      </c>
      <c r="H22" s="5">
        <f>C22/Casi_totali!B22</f>
        <v>3.7796976241900646</v>
      </c>
      <c r="I22" s="5">
        <f>C22/Positivi!B22</f>
        <v>4.557291666666667</v>
      </c>
      <c r="J22" s="6">
        <f t="shared" si="1"/>
        <v>26.457142857142859</v>
      </c>
      <c r="K22" s="6">
        <f t="shared" si="2"/>
        <v>21.942857142857143</v>
      </c>
    </row>
    <row r="23" spans="1:11">
      <c r="A23" s="2">
        <v>43905</v>
      </c>
      <c r="B23" s="10">
        <v>21</v>
      </c>
      <c r="C23" s="3">
        <f>Dati!M23</f>
        <v>1973</v>
      </c>
      <c r="D23">
        <f t="shared" si="0"/>
        <v>223</v>
      </c>
      <c r="E23">
        <f t="shared" si="3"/>
        <v>-85</v>
      </c>
      <c r="H23" s="5">
        <f>C23/Casi_totali!B23</f>
        <v>3.5295169946332736</v>
      </c>
      <c r="I23" s="5">
        <f>C23/Positivi!B23</f>
        <v>4.0020283975659225</v>
      </c>
      <c r="J23" s="6">
        <f t="shared" si="1"/>
        <v>28.33248859604663</v>
      </c>
      <c r="K23" s="6">
        <f t="shared" si="2"/>
        <v>24.987328940699445</v>
      </c>
    </row>
    <row r="24" spans="1:11">
      <c r="A24" s="2">
        <v>43906</v>
      </c>
      <c r="B24" s="10">
        <v>22</v>
      </c>
      <c r="C24" s="3">
        <f>Dati!M24</f>
        <v>2189</v>
      </c>
      <c r="D24">
        <f t="shared" si="0"/>
        <v>216</v>
      </c>
      <c r="E24">
        <f t="shared" si="3"/>
        <v>-7</v>
      </c>
      <c r="H24" s="5">
        <f>C24/Casi_totali!B24</f>
        <v>3.2818590704647677</v>
      </c>
      <c r="I24" s="5">
        <f>C24/Positivi!B24</f>
        <v>3.8069565217391306</v>
      </c>
      <c r="J24" s="6">
        <f t="shared" si="1"/>
        <v>30.470534490634993</v>
      </c>
      <c r="K24" s="6">
        <f t="shared" si="2"/>
        <v>26.267702147099133</v>
      </c>
    </row>
    <row r="25" spans="1:11">
      <c r="A25" s="2">
        <v>43907</v>
      </c>
      <c r="B25" s="10">
        <v>23</v>
      </c>
      <c r="C25" s="3">
        <f>Dati!M25</f>
        <v>2509</v>
      </c>
      <c r="D25">
        <f t="shared" si="0"/>
        <v>320</v>
      </c>
      <c r="E25">
        <f t="shared" si="3"/>
        <v>104</v>
      </c>
      <c r="H25" s="5">
        <f>C25/Casi_totali!B25</f>
        <v>3.2249357326478147</v>
      </c>
      <c r="I25" s="5">
        <f>C25/Positivi!B25</f>
        <v>3.7957639939485626</v>
      </c>
      <c r="J25" s="6">
        <f t="shared" si="1"/>
        <v>31.008369868473498</v>
      </c>
      <c r="K25" s="6">
        <f t="shared" si="2"/>
        <v>26.345157433240335</v>
      </c>
    </row>
    <row r="26" spans="1:11">
      <c r="A26" s="2">
        <v>43908</v>
      </c>
      <c r="B26" s="10">
        <v>24</v>
      </c>
      <c r="C26" s="3">
        <f>Dati!M26</f>
        <v>2912</v>
      </c>
      <c r="D26">
        <f t="shared" si="0"/>
        <v>403</v>
      </c>
      <c r="E26">
        <f t="shared" si="3"/>
        <v>83</v>
      </c>
      <c r="H26" s="5">
        <f>C26/Casi_totali!B26</f>
        <v>3.2829763246899661</v>
      </c>
      <c r="I26" s="5">
        <f>C26/Positivi!B26</f>
        <v>3.913978494623656</v>
      </c>
      <c r="J26" s="6">
        <f t="shared" si="1"/>
        <v>30.460164835164836</v>
      </c>
      <c r="K26" s="6">
        <f t="shared" si="2"/>
        <v>25.549450549450547</v>
      </c>
    </row>
    <row r="27" spans="1:11">
      <c r="A27" s="2">
        <v>43909</v>
      </c>
      <c r="B27" s="10">
        <v>25</v>
      </c>
      <c r="C27" s="3">
        <f>Dati!M27</f>
        <v>3348</v>
      </c>
      <c r="D27">
        <f t="shared" si="0"/>
        <v>436</v>
      </c>
      <c r="E27">
        <f t="shared" si="3"/>
        <v>33</v>
      </c>
      <c r="H27" s="5">
        <f>C27/Casi_totali!B27</f>
        <v>3.1614730878186967</v>
      </c>
      <c r="I27" s="5">
        <f>C27/Positivi!B27</f>
        <v>3.7916194790486974</v>
      </c>
      <c r="J27" s="6">
        <f t="shared" si="1"/>
        <v>31.630824372759857</v>
      </c>
      <c r="K27" s="6">
        <f t="shared" si="2"/>
        <v>26.373954599761053</v>
      </c>
    </row>
    <row r="28" spans="1:11">
      <c r="A28" s="2">
        <v>43910</v>
      </c>
      <c r="B28" s="10">
        <v>26</v>
      </c>
      <c r="C28" s="3">
        <f>Dati!M28</f>
        <v>3794</v>
      </c>
      <c r="D28">
        <f t="shared" si="0"/>
        <v>446</v>
      </c>
      <c r="E28">
        <f t="shared" si="3"/>
        <v>10</v>
      </c>
      <c r="H28" s="5">
        <f>C28/Casi_totali!B28</f>
        <v>3.1072891072891071</v>
      </c>
      <c r="I28" s="5">
        <f>C28/Positivi!B28</f>
        <v>3.7902097902097904</v>
      </c>
      <c r="J28" s="6">
        <f t="shared" si="1"/>
        <v>32.182393252503957</v>
      </c>
      <c r="K28" s="6">
        <f t="shared" si="2"/>
        <v>26.383763837638377</v>
      </c>
    </row>
    <row r="29" spans="1:11">
      <c r="A29" s="2">
        <v>43911</v>
      </c>
      <c r="B29" s="10">
        <v>27</v>
      </c>
      <c r="C29" s="3">
        <f>Dati!M29</f>
        <v>4304</v>
      </c>
      <c r="D29">
        <f t="shared" si="0"/>
        <v>510</v>
      </c>
      <c r="E29">
        <f t="shared" si="3"/>
        <v>64</v>
      </c>
      <c r="H29" s="5">
        <f>C29/Casi_totali!B29</f>
        <v>2.9972144846796658</v>
      </c>
      <c r="I29" s="5">
        <f>C29/Positivi!B29</f>
        <v>3.7135461604831752</v>
      </c>
      <c r="J29" s="6">
        <f t="shared" si="1"/>
        <v>33.364312267657994</v>
      </c>
      <c r="K29" s="6">
        <f t="shared" si="2"/>
        <v>26.928438661710036</v>
      </c>
    </row>
    <row r="30" spans="1:11">
      <c r="A30" s="2">
        <v>43912</v>
      </c>
      <c r="B30" s="10">
        <v>28</v>
      </c>
      <c r="C30" s="3">
        <f>Dati!M30</f>
        <v>4995</v>
      </c>
      <c r="D30">
        <f t="shared" si="0"/>
        <v>691</v>
      </c>
      <c r="E30">
        <f t="shared" si="3"/>
        <v>181</v>
      </c>
      <c r="H30" s="5">
        <f>C30/Casi_totali!B30</f>
        <v>3</v>
      </c>
      <c r="I30" s="5">
        <f>C30/Positivi!B30</f>
        <v>3.6972612879348632</v>
      </c>
      <c r="J30" s="6">
        <f t="shared" si="1"/>
        <v>33.333333333333336</v>
      </c>
      <c r="K30" s="6">
        <f t="shared" si="2"/>
        <v>27.047047047047045</v>
      </c>
    </row>
    <row r="31" spans="1:11">
      <c r="A31" s="2">
        <v>43913</v>
      </c>
      <c r="B31" s="10">
        <v>29</v>
      </c>
      <c r="C31" s="3">
        <f>Dati!M31</f>
        <v>5538</v>
      </c>
      <c r="D31">
        <f t="shared" si="0"/>
        <v>543</v>
      </c>
      <c r="E31">
        <f t="shared" si="3"/>
        <v>-148</v>
      </c>
      <c r="H31" s="5">
        <f>C31/Casi_totali!B31</f>
        <v>2.8783783783783785</v>
      </c>
      <c r="I31" s="5">
        <f>C31/Positivi!B31</f>
        <v>3.5660012878300065</v>
      </c>
      <c r="J31" s="6">
        <f t="shared" si="1"/>
        <v>34.741784037558681</v>
      </c>
      <c r="K31" s="6">
        <f t="shared" si="2"/>
        <v>28.042614662332973</v>
      </c>
    </row>
    <row r="32" spans="1:11">
      <c r="A32" s="2">
        <v>43914</v>
      </c>
      <c r="B32" s="10">
        <v>30</v>
      </c>
      <c r="C32" s="3">
        <f>Dati!M32</f>
        <v>5992</v>
      </c>
      <c r="D32">
        <f t="shared" si="0"/>
        <v>454</v>
      </c>
      <c r="E32">
        <f t="shared" si="3"/>
        <v>-89</v>
      </c>
      <c r="H32" s="5">
        <f>C32/Casi_totali!B32</f>
        <v>2.831758034026465</v>
      </c>
      <c r="I32" s="5">
        <f>C32/Positivi!B32</f>
        <v>3.541371158392435</v>
      </c>
      <c r="J32" s="6">
        <f t="shared" si="1"/>
        <v>35.313751668891854</v>
      </c>
      <c r="K32" s="6">
        <f t="shared" si="2"/>
        <v>28.237650200267023</v>
      </c>
    </row>
    <row r="33" spans="1:11">
      <c r="A33" s="2">
        <v>43915</v>
      </c>
      <c r="B33" s="10">
        <v>31</v>
      </c>
      <c r="C33" s="3">
        <f>Dati!M33</f>
        <v>6602</v>
      </c>
      <c r="D33">
        <f t="shared" si="0"/>
        <v>610</v>
      </c>
      <c r="E33">
        <f t="shared" si="3"/>
        <v>156</v>
      </c>
      <c r="H33" s="5">
        <f>C33/Casi_totali!B33</f>
        <v>2.8642082429501086</v>
      </c>
      <c r="I33" s="5">
        <f>C33/Positivi!B33</f>
        <v>3.6155531215772179</v>
      </c>
      <c r="J33" s="6">
        <f t="shared" si="1"/>
        <v>34.913662526507117</v>
      </c>
      <c r="K33" s="6">
        <f t="shared" si="2"/>
        <v>27.658285368070281</v>
      </c>
    </row>
    <row r="34" spans="1:11">
      <c r="A34" s="2">
        <v>43916</v>
      </c>
      <c r="B34" s="10">
        <v>32</v>
      </c>
      <c r="C34" s="3">
        <f>Dati!M34</f>
        <v>7304</v>
      </c>
      <c r="D34">
        <f t="shared" si="0"/>
        <v>702</v>
      </c>
      <c r="E34">
        <f t="shared" si="3"/>
        <v>92</v>
      </c>
      <c r="H34" s="5">
        <f>C34/Casi_totali!B34</f>
        <v>2.8453447604207245</v>
      </c>
      <c r="I34" s="5">
        <f>C34/Positivi!B34</f>
        <v>3.6033547113961522</v>
      </c>
      <c r="J34" s="6">
        <f t="shared" si="1"/>
        <v>35.145125958378969</v>
      </c>
      <c r="K34" s="6">
        <f t="shared" si="2"/>
        <v>27.751916757940851</v>
      </c>
    </row>
    <row r="35" spans="1:11">
      <c r="A35" s="2">
        <v>43917</v>
      </c>
      <c r="B35" s="10">
        <v>33</v>
      </c>
      <c r="C35" s="3">
        <f>Dati!M35</f>
        <v>7804</v>
      </c>
      <c r="D35">
        <f t="shared" si="0"/>
        <v>500</v>
      </c>
      <c r="E35">
        <f t="shared" si="3"/>
        <v>-202</v>
      </c>
      <c r="H35" s="5">
        <f>C35/Casi_totali!B35</f>
        <v>2.8946587537091988</v>
      </c>
      <c r="I35" s="5">
        <f>C35/Positivi!B35</f>
        <v>3.788349514563107</v>
      </c>
      <c r="J35" s="6">
        <f t="shared" si="1"/>
        <v>34.546386468477706</v>
      </c>
      <c r="K35" s="6">
        <f t="shared" si="2"/>
        <v>26.396719630958483</v>
      </c>
    </row>
    <row r="36" spans="1:11">
      <c r="A36" s="2">
        <v>43918</v>
      </c>
      <c r="B36" s="10">
        <v>34</v>
      </c>
      <c r="C36" s="3">
        <f>Dati!M36</f>
        <v>8177</v>
      </c>
      <c r="D36">
        <f t="shared" si="0"/>
        <v>373</v>
      </c>
      <c r="E36">
        <f t="shared" si="3"/>
        <v>-127</v>
      </c>
      <c r="H36" s="5">
        <f>C36/Casi_totali!B36</f>
        <v>2.8975903614457832</v>
      </c>
      <c r="I36" s="5">
        <f>C36/Positivi!B36</f>
        <v>3.9199424736337489</v>
      </c>
      <c r="J36" s="6">
        <f t="shared" si="1"/>
        <v>34.511434511434508</v>
      </c>
      <c r="K36" s="6">
        <f t="shared" si="2"/>
        <v>25.51057845175492</v>
      </c>
    </row>
    <row r="37" spans="1:11">
      <c r="A37" s="2">
        <v>43919</v>
      </c>
      <c r="B37" s="10">
        <v>35</v>
      </c>
      <c r="C37" s="3">
        <f>Dati!M37</f>
        <v>9100</v>
      </c>
      <c r="D37">
        <f t="shared" ref="D37" si="4">C37-C36</f>
        <v>923</v>
      </c>
      <c r="E37">
        <f t="shared" ref="E37" si="5">D37-D36</f>
        <v>550</v>
      </c>
      <c r="H37" s="5">
        <f>C37/Casi_totali!B37</f>
        <v>2.9583875162548763</v>
      </c>
      <c r="I37" s="5">
        <f>C37/Positivi!B37</f>
        <v>3.9929793769197017</v>
      </c>
      <c r="J37" s="6">
        <f t="shared" ref="J37" si="6">100/H37</f>
        <v>33.802197802197803</v>
      </c>
      <c r="K37" s="6">
        <f t="shared" ref="K37" si="7">100/I37</f>
        <v>25.043956043956044</v>
      </c>
    </row>
    <row r="38" spans="1:11">
      <c r="A38" s="2">
        <v>43920</v>
      </c>
      <c r="B38" s="10">
        <v>36</v>
      </c>
      <c r="C38" s="3">
        <f>Dati!M38</f>
        <v>9677</v>
      </c>
      <c r="D38">
        <f t="shared" ref="D38" si="8">C38-C37</f>
        <v>577</v>
      </c>
      <c r="E38">
        <f t="shared" ref="E38" si="9">D38-D37</f>
        <v>-346</v>
      </c>
      <c r="H38" s="5">
        <f>C38/Casi_totali!B38</f>
        <v>3.0080820640348152</v>
      </c>
      <c r="I38" s="5">
        <f>C38/Positivi!B38</f>
        <v>4.0608476710029375</v>
      </c>
      <c r="J38" s="6">
        <f t="shared" ref="J38" si="10">100/H38</f>
        <v>33.243773896868866</v>
      </c>
      <c r="K38" s="6">
        <f t="shared" ref="K38" si="11">100/I38</f>
        <v>24.625400434018808</v>
      </c>
    </row>
    <row r="39" spans="1:11">
      <c r="A39" s="2">
        <v>43921</v>
      </c>
      <c r="B39" s="10">
        <v>37</v>
      </c>
      <c r="C39" s="3">
        <f>Dati!M39</f>
        <v>10376</v>
      </c>
      <c r="D39">
        <f t="shared" ref="D39" si="12">C39-C38</f>
        <v>699</v>
      </c>
      <c r="E39">
        <f t="shared" ref="E39" si="13">D39-D38</f>
        <v>122</v>
      </c>
      <c r="H39" s="5">
        <f>C39/Casi_totali!B39</f>
        <v>3.0374707259953162</v>
      </c>
      <c r="I39" s="5">
        <f>C39/Positivi!B39</f>
        <v>4.1371610845295059</v>
      </c>
      <c r="J39" s="6">
        <f t="shared" ref="J39" si="14">100/H39</f>
        <v>32.922127987663842</v>
      </c>
      <c r="K39" s="6">
        <f t="shared" ref="K39" si="15">100/I39</f>
        <v>24.171164225134923</v>
      </c>
    </row>
    <row r="40" spans="1:11">
      <c r="A40" s="2">
        <v>43922</v>
      </c>
      <c r="B40" s="10">
        <v>38</v>
      </c>
      <c r="C40" s="3">
        <f>Dati!M40</f>
        <v>11334</v>
      </c>
      <c r="D40">
        <f t="shared" ref="D40" si="16">C40-C39</f>
        <v>958</v>
      </c>
      <c r="E40">
        <f t="shared" ref="E40" si="17">D40-D39</f>
        <v>259</v>
      </c>
      <c r="H40" s="5">
        <f>C40/Casi_totali!B40</f>
        <v>3.09672131147541</v>
      </c>
      <c r="I40" s="5">
        <f>C40/Positivi!B40</f>
        <v>4.2850661625708888</v>
      </c>
      <c r="J40" s="6">
        <f t="shared" ref="J40" si="18">100/H40</f>
        <v>32.292218104817366</v>
      </c>
      <c r="K40" s="6">
        <f t="shared" ref="K40" si="19">100/I40</f>
        <v>23.336862537497794</v>
      </c>
    </row>
    <row r="41" spans="1:11">
      <c r="A41" s="2">
        <v>43923</v>
      </c>
      <c r="B41" s="10">
        <v>39</v>
      </c>
      <c r="C41" s="3">
        <f>Dati!M41</f>
        <v>12069</v>
      </c>
      <c r="D41">
        <f t="shared" ref="D41" si="20">C41-C40</f>
        <v>735</v>
      </c>
      <c r="E41">
        <f t="shared" ref="E41" si="21">D41-D40</f>
        <v>-223</v>
      </c>
      <c r="H41" s="5">
        <f>C41/Casi_totali!B41</f>
        <v>3.1911686938127977</v>
      </c>
      <c r="I41" s="5">
        <f>C41/Positivi!B41</f>
        <v>4.5372180451127821</v>
      </c>
      <c r="J41" s="6">
        <f t="shared" ref="J41" si="22">100/H41</f>
        <v>31.33648189576601</v>
      </c>
      <c r="K41" s="6">
        <f t="shared" ref="K41" si="23">100/I41</f>
        <v>22.039937028751346</v>
      </c>
    </row>
    <row r="42" spans="1:11">
      <c r="A42" s="2">
        <v>43924</v>
      </c>
      <c r="B42" s="10">
        <v>40</v>
      </c>
      <c r="C42" s="3">
        <f>Dati!M42</f>
        <v>12934</v>
      </c>
      <c r="D42">
        <f t="shared" ref="D42" si="24">C42-C41</f>
        <v>865</v>
      </c>
      <c r="E42">
        <f t="shared" ref="E42" si="25">D42-D41</f>
        <v>130</v>
      </c>
      <c r="H42" s="5">
        <f>C42/Casi_totali!B42</f>
        <v>3.2620428751576291</v>
      </c>
      <c r="I42" s="5">
        <f>C42/Positivi!B42</f>
        <v>4.7101238164603059</v>
      </c>
      <c r="J42" s="6">
        <f t="shared" ref="J42" si="26">100/H42</f>
        <v>30.655636307406837</v>
      </c>
      <c r="K42" s="6">
        <f t="shared" ref="K42" si="27">100/I42</f>
        <v>21.230864388433584</v>
      </c>
    </row>
    <row r="43" spans="1:11">
      <c r="A43" s="2">
        <v>43925</v>
      </c>
      <c r="B43" s="10">
        <v>41</v>
      </c>
      <c r="C43" s="3">
        <f>Dati!M43</f>
        <v>14087</v>
      </c>
      <c r="D43">
        <f t="shared" ref="D43" si="28">C43-C42</f>
        <v>1153</v>
      </c>
      <c r="E43">
        <f t="shared" ref="E43" si="29">D43-D42</f>
        <v>288</v>
      </c>
      <c r="H43" s="5">
        <f>C43/Casi_totali!B43</f>
        <v>3.3516535807756362</v>
      </c>
      <c r="I43" s="5">
        <f>C43/Positivi!B43</f>
        <v>4.8676572218382859</v>
      </c>
      <c r="J43" s="6">
        <f t="shared" ref="J43" si="30">100/H43</f>
        <v>29.836019024632641</v>
      </c>
      <c r="K43" s="6">
        <f t="shared" ref="K43" si="31">100/I43</f>
        <v>20.543763753815576</v>
      </c>
    </row>
    <row r="44" spans="1:11">
      <c r="A44" s="2">
        <v>43926</v>
      </c>
      <c r="B44" s="10">
        <v>42</v>
      </c>
      <c r="C44" s="3">
        <f>Dati!M44</f>
        <v>15047</v>
      </c>
      <c r="D44">
        <f t="shared" ref="D44" si="32">C44-C43</f>
        <v>960</v>
      </c>
      <c r="E44">
        <f t="shared" ref="E44" si="33">D44-D43</f>
        <v>-193</v>
      </c>
      <c r="H44" s="5">
        <f>C44/Casi_totali!B44</f>
        <v>3.3821083389525737</v>
      </c>
      <c r="I44" s="5">
        <f>C44/Positivi!B44</f>
        <v>4.864856126737795</v>
      </c>
      <c r="J44" s="6">
        <f t="shared" ref="J44" si="34">100/H44</f>
        <v>29.567355619060276</v>
      </c>
      <c r="K44" s="6">
        <f t="shared" ref="K44" si="35">100/I44</f>
        <v>20.555592476905694</v>
      </c>
    </row>
    <row r="45" spans="1:11">
      <c r="A45" s="2">
        <v>43927</v>
      </c>
      <c r="B45" s="10">
        <v>43</v>
      </c>
      <c r="C45" s="3">
        <f>Dati!M45</f>
        <v>15533</v>
      </c>
      <c r="D45">
        <f t="shared" ref="D45" si="36">C45-C44</f>
        <v>486</v>
      </c>
      <c r="E45">
        <f t="shared" ref="E45" si="37">D45-D44</f>
        <v>-474</v>
      </c>
      <c r="H45" s="5">
        <f>C45/Casi_totali!B45</f>
        <v>3.4145966146405802</v>
      </c>
      <c r="I45" s="5">
        <f>C45/Positivi!B45</f>
        <v>4.9833172922682065</v>
      </c>
      <c r="J45" s="6">
        <f t="shared" ref="J45" si="38">100/H45</f>
        <v>29.286036181033928</v>
      </c>
      <c r="K45" s="6">
        <f t="shared" ref="K45" si="39">100/I45</f>
        <v>20.066954226485546</v>
      </c>
    </row>
    <row r="46" spans="1:11">
      <c r="A46" s="2">
        <v>43928</v>
      </c>
      <c r="B46" s="10">
        <v>44</v>
      </c>
      <c r="C46" s="3">
        <f>Dati!M46</f>
        <v>16579</v>
      </c>
      <c r="D46">
        <f t="shared" ref="D46" si="40">C46-C45</f>
        <v>1046</v>
      </c>
      <c r="E46">
        <f t="shared" ref="E46" si="41">D46-D45</f>
        <v>560</v>
      </c>
      <c r="H46" s="5">
        <f>C46/Casi_totali!B46</f>
        <v>3.4851797351271809</v>
      </c>
      <c r="I46" s="5">
        <f>C46/Positivi!B46</f>
        <v>5.1615815691158158</v>
      </c>
      <c r="J46" s="6">
        <f t="shared" ref="J46" si="42">100/H46</f>
        <v>28.692924784365765</v>
      </c>
      <c r="K46" s="6">
        <f t="shared" ref="K46" si="43">100/I46</f>
        <v>19.373906749502382</v>
      </c>
    </row>
    <row r="47" spans="1:11">
      <c r="A47" s="2">
        <v>43929</v>
      </c>
      <c r="B47" s="10">
        <v>45</v>
      </c>
      <c r="C47" s="3">
        <f>Dati!M47</f>
        <v>17521</v>
      </c>
      <c r="D47">
        <f t="shared" ref="D47" si="44">C47-C46</f>
        <v>942</v>
      </c>
      <c r="E47">
        <f t="shared" ref="E47" si="45">D47-D46</f>
        <v>-104</v>
      </c>
      <c r="H47" s="5">
        <f>C47/Casi_totali!B47</f>
        <v>3.5713412148389727</v>
      </c>
      <c r="I47" s="5">
        <f>C47/Positivi!B47</f>
        <v>5.3993836671802775</v>
      </c>
      <c r="J47" s="6">
        <f t="shared" ref="J47" si="46">100/H47</f>
        <v>28.000684892414817</v>
      </c>
      <c r="K47" s="6">
        <f t="shared" ref="K47" si="47">100/I47</f>
        <v>18.520632383996347</v>
      </c>
    </row>
    <row r="48" spans="1:11">
      <c r="A48" s="2">
        <v>43930</v>
      </c>
      <c r="B48" s="10">
        <v>46</v>
      </c>
      <c r="C48" s="3">
        <f>Dati!M48</f>
        <v>18446</v>
      </c>
      <c r="D48">
        <f t="shared" ref="D48" si="48">C48-C47</f>
        <v>925</v>
      </c>
      <c r="E48">
        <f t="shared" ref="E48" si="49">D48-D47</f>
        <v>-17</v>
      </c>
      <c r="H48" s="5">
        <f>C48/Casi_totali!B48</f>
        <v>3.6745019920318724</v>
      </c>
      <c r="I48" s="5">
        <f>C48/Positivi!B48</f>
        <v>5.6704580387334769</v>
      </c>
      <c r="J48" s="6">
        <f t="shared" ref="J48" si="50">100/H48</f>
        <v>27.214572264989702</v>
      </c>
      <c r="K48" s="6">
        <f t="shared" ref="K48" si="51">100/I48</f>
        <v>17.635259676894719</v>
      </c>
    </row>
    <row r="49" spans="1:11">
      <c r="A49" s="2">
        <v>43931</v>
      </c>
      <c r="B49" s="10">
        <v>47</v>
      </c>
      <c r="C49" s="3">
        <f>Dati!M49</f>
        <v>19514</v>
      </c>
      <c r="D49">
        <f t="shared" ref="D49" si="52">C49-C48</f>
        <v>1068</v>
      </c>
      <c r="E49">
        <f t="shared" ref="E49" si="53">D49-D48</f>
        <v>143</v>
      </c>
      <c r="H49" s="5">
        <f>C49/Casi_totali!B49</f>
        <v>3.7591986129840107</v>
      </c>
      <c r="I49" s="5">
        <f>C49/Positivi!B49</f>
        <v>5.9115419569827328</v>
      </c>
      <c r="J49" s="6">
        <f t="shared" ref="J49" si="54">100/H49</f>
        <v>26.601414369170854</v>
      </c>
      <c r="K49" s="6">
        <f t="shared" ref="K49" si="55">100/I49</f>
        <v>16.916060264425539</v>
      </c>
    </row>
  </sheetData>
  <pageMargins left="0.70000000000000007" right="0.70000000000000007" top="0.75" bottom="0.75" header="0.30000000000000004" footer="0.30000000000000004"/>
  <pageSetup paperSize="0" fitToWidth="0" fitToHeight="0" orientation="portrait" horizontalDpi="0" verticalDpi="0" copie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86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12</vt:i4>
      </vt:variant>
    </vt:vector>
  </HeadingPairs>
  <TitlesOfParts>
    <vt:vector size="12" baseType="lpstr">
      <vt:lpstr>Dati</vt:lpstr>
      <vt:lpstr>Casi_totali</vt:lpstr>
      <vt:lpstr>Terapia_inten</vt:lpstr>
      <vt:lpstr>Guariti</vt:lpstr>
      <vt:lpstr>Deceduti</vt:lpstr>
      <vt:lpstr>Ospedalizzati</vt:lpstr>
      <vt:lpstr>Positivi</vt:lpstr>
      <vt:lpstr>Quarantena</vt:lpstr>
      <vt:lpstr>Tamponi</vt:lpstr>
      <vt:lpstr>Analisi-pos</vt:lpstr>
      <vt:lpstr>Analisi-dead</vt:lpstr>
      <vt:lpstr>Coeff stime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Carpaneto</cp:lastModifiedBy>
  <cp:revision>14</cp:revision>
  <dcterms:created xsi:type="dcterms:W3CDTF">2020-03-08T10:50:30Z</dcterms:created>
  <dcterms:modified xsi:type="dcterms:W3CDTF">2020-04-10T16:38:44Z</dcterms:modified>
</cp:coreProperties>
</file>