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1CEF0AE5-C6AA-4E37-BD5A-AD5A803BD319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" i="18" l="1"/>
  <c r="D63" i="18"/>
  <c r="E63" i="18"/>
  <c r="F63" i="18"/>
  <c r="G63" i="18"/>
  <c r="I63" i="18" s="1"/>
  <c r="H63" i="18"/>
  <c r="J63" i="18"/>
  <c r="B64" i="17"/>
  <c r="C64" i="17" s="1"/>
  <c r="I64" i="16"/>
  <c r="J64" i="16"/>
  <c r="C64" i="16"/>
  <c r="D64" i="16" s="1"/>
  <c r="C64" i="15"/>
  <c r="D64" i="15" s="1"/>
  <c r="I64" i="15" s="1"/>
  <c r="G64" i="15"/>
  <c r="E64" i="15" s="1"/>
  <c r="F64" i="15" s="1"/>
  <c r="C64" i="9"/>
  <c r="D64" i="9" s="1"/>
  <c r="H64" i="9"/>
  <c r="J64" i="9" s="1"/>
  <c r="I64" i="9"/>
  <c r="K64" i="9" s="1"/>
  <c r="B64" i="7"/>
  <c r="C64" i="7" s="1"/>
  <c r="D64" i="7" s="1"/>
  <c r="E64" i="7" s="1"/>
  <c r="C64" i="13"/>
  <c r="D64" i="13" s="1"/>
  <c r="E64" i="13" s="1"/>
  <c r="B64" i="8"/>
  <c r="C64" i="8" s="1"/>
  <c r="D64" i="8" s="1"/>
  <c r="E64" i="8" s="1"/>
  <c r="B64" i="6"/>
  <c r="C64" i="6"/>
  <c r="D64" i="6"/>
  <c r="E64" i="6"/>
  <c r="B64" i="5"/>
  <c r="C64" i="5" s="1"/>
  <c r="D64" i="5" s="1"/>
  <c r="E64" i="5" s="1"/>
  <c r="B64" i="4"/>
  <c r="C64" i="4"/>
  <c r="D64" i="4" s="1"/>
  <c r="E64" i="4" s="1"/>
  <c r="B64" i="3"/>
  <c r="C64" i="3" s="1"/>
  <c r="D64" i="3" s="1"/>
  <c r="E64" i="3" s="1"/>
  <c r="B64" i="2"/>
  <c r="C64" i="2" s="1"/>
  <c r="D64" i="2" s="1"/>
  <c r="E64" i="2" s="1"/>
  <c r="D64" i="17" l="1"/>
  <c r="E64" i="17"/>
  <c r="E64" i="16"/>
  <c r="H64" i="15"/>
  <c r="E64" i="9"/>
  <c r="L64" i="9"/>
  <c r="C63" i="14" l="1"/>
  <c r="D63" i="14" s="1"/>
  <c r="E63" i="14"/>
  <c r="G63" i="14" s="1"/>
  <c r="C63" i="10"/>
  <c r="D63" i="10" s="1"/>
  <c r="E63" i="10"/>
  <c r="G63" i="10" s="1"/>
  <c r="C62" i="18"/>
  <c r="D62" i="18"/>
  <c r="E62" i="18"/>
  <c r="G62" i="18" s="1"/>
  <c r="I62" i="18" s="1"/>
  <c r="F62" i="18"/>
  <c r="H62" i="18"/>
  <c r="J62" i="18"/>
  <c r="B63" i="17"/>
  <c r="C63" i="17" s="1"/>
  <c r="H100" i="16"/>
  <c r="F100" i="16" s="1"/>
  <c r="H101" i="16"/>
  <c r="C63" i="16"/>
  <c r="D63" i="16" s="1"/>
  <c r="J63" i="16" s="1"/>
  <c r="H63" i="16"/>
  <c r="F63" i="16" s="1"/>
  <c r="G63" i="16" s="1"/>
  <c r="C63" i="15"/>
  <c r="D63" i="15" s="1"/>
  <c r="I63" i="15" s="1"/>
  <c r="G63" i="15"/>
  <c r="E63" i="15" s="1"/>
  <c r="F63" i="15" s="1"/>
  <c r="C63" i="9"/>
  <c r="D63" i="9" s="1"/>
  <c r="I63" i="9"/>
  <c r="K63" i="9" s="1"/>
  <c r="B63" i="7"/>
  <c r="C63" i="7" s="1"/>
  <c r="D63" i="7" s="1"/>
  <c r="E63" i="7" s="1"/>
  <c r="C63" i="13"/>
  <c r="D63" i="13" s="1"/>
  <c r="E63" i="13" s="1"/>
  <c r="B63" i="8"/>
  <c r="C63" i="8" s="1"/>
  <c r="D63" i="8" s="1"/>
  <c r="E63" i="8" s="1"/>
  <c r="B63" i="6"/>
  <c r="C63" i="6" s="1"/>
  <c r="D63" i="6" s="1"/>
  <c r="E63" i="6" s="1"/>
  <c r="B63" i="5"/>
  <c r="C63" i="5" s="1"/>
  <c r="D63" i="5" s="1"/>
  <c r="E63" i="5" s="1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F63" i="14" l="1"/>
  <c r="H63" i="14"/>
  <c r="F63" i="10"/>
  <c r="H63" i="10"/>
  <c r="E63" i="17"/>
  <c r="D63" i="17"/>
  <c r="F101" i="16"/>
  <c r="G101" i="16" s="1"/>
  <c r="G100" i="16"/>
  <c r="I63" i="16"/>
  <c r="E63" i="16"/>
  <c r="H63" i="15"/>
  <c r="E63" i="9"/>
  <c r="L63" i="9"/>
  <c r="H63" i="9"/>
  <c r="J63" i="9" s="1"/>
  <c r="H67" i="11"/>
  <c r="G67" i="11"/>
  <c r="F67" i="11"/>
  <c r="H66" i="11"/>
  <c r="G66" i="11"/>
  <c r="F66" i="11"/>
  <c r="H65" i="11"/>
  <c r="G65" i="11"/>
  <c r="F65" i="11"/>
  <c r="H64" i="11"/>
  <c r="G64" i="11"/>
  <c r="F64" i="11"/>
  <c r="H63" i="11"/>
  <c r="G63" i="11"/>
  <c r="F63" i="11"/>
  <c r="J62" i="11"/>
  <c r="I62" i="11"/>
  <c r="H62" i="11"/>
  <c r="G62" i="11"/>
  <c r="F62" i="11"/>
  <c r="E62" i="11"/>
  <c r="D62" i="11"/>
  <c r="C62" i="11"/>
  <c r="J61" i="11"/>
  <c r="I61" i="11"/>
  <c r="H61" i="11"/>
  <c r="G61" i="11"/>
  <c r="F61" i="11"/>
  <c r="E61" i="11"/>
  <c r="D61" i="11"/>
  <c r="C61" i="11"/>
  <c r="J60" i="11"/>
  <c r="I60" i="11"/>
  <c r="H60" i="11"/>
  <c r="G60" i="11"/>
  <c r="F60" i="11"/>
  <c r="E60" i="11"/>
  <c r="D60" i="11"/>
  <c r="C60" i="11"/>
  <c r="J59" i="11"/>
  <c r="I59" i="11"/>
  <c r="H59" i="11"/>
  <c r="G59" i="11"/>
  <c r="F59" i="11"/>
  <c r="E59" i="11"/>
  <c r="D59" i="11"/>
  <c r="C59" i="11"/>
  <c r="J58" i="11"/>
  <c r="I58" i="11"/>
  <c r="H58" i="11"/>
  <c r="G58" i="11"/>
  <c r="F58" i="11"/>
  <c r="E58" i="11"/>
  <c r="D58" i="11"/>
  <c r="C58" i="11"/>
  <c r="J57" i="11"/>
  <c r="I57" i="11"/>
  <c r="H57" i="11"/>
  <c r="G57" i="11"/>
  <c r="F57" i="11"/>
  <c r="E57" i="11"/>
  <c r="D57" i="11"/>
  <c r="C57" i="11"/>
  <c r="J56" i="11"/>
  <c r="I56" i="11"/>
  <c r="H56" i="11"/>
  <c r="G56" i="11"/>
  <c r="F56" i="11"/>
  <c r="E56" i="11"/>
  <c r="D56" i="11"/>
  <c r="C56" i="11"/>
  <c r="J55" i="11"/>
  <c r="I55" i="11"/>
  <c r="H55" i="11"/>
  <c r="G55" i="11"/>
  <c r="F55" i="11"/>
  <c r="E55" i="11"/>
  <c r="D55" i="11"/>
  <c r="C55" i="11"/>
  <c r="J54" i="11"/>
  <c r="I54" i="11"/>
  <c r="H54" i="11"/>
  <c r="G54" i="11"/>
  <c r="F54" i="11"/>
  <c r="E54" i="11"/>
  <c r="D54" i="11"/>
  <c r="C54" i="11"/>
  <c r="J53" i="11"/>
  <c r="I53" i="11"/>
  <c r="H53" i="11"/>
  <c r="G53" i="11"/>
  <c r="F53" i="11"/>
  <c r="E53" i="11"/>
  <c r="D53" i="11"/>
  <c r="C53" i="11"/>
  <c r="J52" i="11"/>
  <c r="I52" i="11"/>
  <c r="H52" i="11"/>
  <c r="G52" i="11"/>
  <c r="F52" i="11"/>
  <c r="E52" i="11"/>
  <c r="D52" i="11"/>
  <c r="C52" i="11"/>
  <c r="J51" i="11"/>
  <c r="I51" i="11"/>
  <c r="H51" i="11"/>
  <c r="G51" i="11"/>
  <c r="F51" i="11"/>
  <c r="E51" i="11"/>
  <c r="D51" i="11"/>
  <c r="C51" i="11"/>
  <c r="J50" i="11"/>
  <c r="I50" i="11"/>
  <c r="H50" i="11"/>
  <c r="G50" i="11"/>
  <c r="F50" i="11"/>
  <c r="E50" i="11"/>
  <c r="D50" i="11"/>
  <c r="C50" i="11"/>
  <c r="J49" i="11"/>
  <c r="I49" i="11"/>
  <c r="H49" i="11"/>
  <c r="G49" i="11"/>
  <c r="F49" i="11"/>
  <c r="E49" i="11"/>
  <c r="D49" i="11"/>
  <c r="C49" i="11"/>
  <c r="J48" i="11"/>
  <c r="I48" i="11"/>
  <c r="H48" i="11"/>
  <c r="G48" i="11"/>
  <c r="F48" i="11"/>
  <c r="E48" i="11"/>
  <c r="D48" i="11"/>
  <c r="C48" i="11"/>
  <c r="J47" i="11"/>
  <c r="I47" i="11"/>
  <c r="H47" i="11"/>
  <c r="G47" i="11"/>
  <c r="F47" i="11"/>
  <c r="E47" i="11"/>
  <c r="D47" i="11"/>
  <c r="C47" i="11"/>
  <c r="J46" i="11"/>
  <c r="I46" i="11"/>
  <c r="H46" i="11"/>
  <c r="G46" i="11"/>
  <c r="F46" i="11"/>
  <c r="E46" i="11"/>
  <c r="D46" i="11"/>
  <c r="C46" i="11"/>
  <c r="J45" i="11"/>
  <c r="I45" i="11"/>
  <c r="H45" i="11"/>
  <c r="G45" i="11"/>
  <c r="F45" i="11"/>
  <c r="E45" i="11"/>
  <c r="D45" i="11"/>
  <c r="C45" i="11"/>
  <c r="J44" i="11"/>
  <c r="I44" i="11"/>
  <c r="H44" i="11"/>
  <c r="G44" i="11"/>
  <c r="F44" i="11"/>
  <c r="E44" i="11"/>
  <c r="D44" i="11"/>
  <c r="C44" i="11"/>
  <c r="J43" i="11"/>
  <c r="I43" i="11"/>
  <c r="H43" i="11"/>
  <c r="G43" i="11"/>
  <c r="F43" i="11"/>
  <c r="E43" i="11"/>
  <c r="D43" i="11"/>
  <c r="C43" i="11"/>
  <c r="J42" i="11"/>
  <c r="I42" i="11"/>
  <c r="H42" i="11"/>
  <c r="G42" i="11"/>
  <c r="F42" i="11"/>
  <c r="E42" i="11"/>
  <c r="D42" i="11"/>
  <c r="C42" i="11"/>
  <c r="J41" i="11"/>
  <c r="I41" i="11"/>
  <c r="H41" i="11"/>
  <c r="G41" i="11"/>
  <c r="F41" i="11"/>
  <c r="E41" i="11"/>
  <c r="D41" i="11"/>
  <c r="C41" i="11"/>
  <c r="J40" i="11"/>
  <c r="I40" i="11"/>
  <c r="H40" i="11"/>
  <c r="G40" i="11"/>
  <c r="F40" i="11"/>
  <c r="E40" i="11"/>
  <c r="D40" i="11"/>
  <c r="C40" i="11"/>
  <c r="J39" i="11"/>
  <c r="I39" i="11"/>
  <c r="H39" i="11"/>
  <c r="G39" i="11"/>
  <c r="F39" i="11"/>
  <c r="E39" i="11"/>
  <c r="D39" i="11"/>
  <c r="C39" i="11"/>
  <c r="J38" i="11"/>
  <c r="I38" i="11"/>
  <c r="H38" i="11"/>
  <c r="G38" i="11"/>
  <c r="F38" i="11"/>
  <c r="E38" i="11"/>
  <c r="D38" i="11"/>
  <c r="C38" i="11"/>
  <c r="J37" i="11"/>
  <c r="I37" i="11"/>
  <c r="H37" i="11"/>
  <c r="G37" i="11"/>
  <c r="F37" i="11"/>
  <c r="E37" i="11"/>
  <c r="D37" i="11"/>
  <c r="C37" i="11"/>
  <c r="J36" i="11"/>
  <c r="I36" i="11"/>
  <c r="H36" i="11"/>
  <c r="G36" i="11"/>
  <c r="F36" i="11"/>
  <c r="E36" i="11"/>
  <c r="D36" i="11"/>
  <c r="C36" i="11"/>
  <c r="J35" i="11"/>
  <c r="I35" i="11"/>
  <c r="H35" i="11"/>
  <c r="G35" i="11"/>
  <c r="F35" i="11"/>
  <c r="E35" i="11"/>
  <c r="D35" i="11"/>
  <c r="C35" i="11"/>
  <c r="J34" i="11"/>
  <c r="I34" i="11"/>
  <c r="H34" i="11"/>
  <c r="G34" i="11"/>
  <c r="F34" i="11"/>
  <c r="E34" i="11"/>
  <c r="D34" i="11"/>
  <c r="C34" i="11"/>
  <c r="J33" i="11"/>
  <c r="I33" i="11"/>
  <c r="H33" i="11"/>
  <c r="G33" i="11"/>
  <c r="F33" i="11"/>
  <c r="E33" i="11"/>
  <c r="D33" i="11"/>
  <c r="C33" i="11"/>
  <c r="J32" i="11"/>
  <c r="I32" i="11"/>
  <c r="H32" i="11"/>
  <c r="G32" i="11"/>
  <c r="F32" i="11"/>
  <c r="E32" i="11"/>
  <c r="D32" i="11"/>
  <c r="C32" i="11"/>
  <c r="J31" i="11"/>
  <c r="I31" i="11"/>
  <c r="H31" i="11"/>
  <c r="G31" i="11"/>
  <c r="F31" i="11"/>
  <c r="E31" i="11"/>
  <c r="D31" i="11"/>
  <c r="C31" i="11"/>
  <c r="J30" i="11"/>
  <c r="I30" i="11"/>
  <c r="H30" i="11"/>
  <c r="G30" i="11"/>
  <c r="F30" i="11"/>
  <c r="E30" i="11"/>
  <c r="D30" i="11"/>
  <c r="C30" i="11"/>
  <c r="J29" i="11"/>
  <c r="I29" i="11"/>
  <c r="H29" i="11"/>
  <c r="G29" i="11"/>
  <c r="F29" i="11"/>
  <c r="E29" i="11"/>
  <c r="D29" i="11"/>
  <c r="C29" i="11"/>
  <c r="J28" i="11"/>
  <c r="I28" i="11"/>
  <c r="H28" i="11"/>
  <c r="G28" i="11"/>
  <c r="F28" i="11"/>
  <c r="E28" i="11"/>
  <c r="D28" i="11"/>
  <c r="C28" i="11"/>
  <c r="J27" i="11"/>
  <c r="I27" i="11"/>
  <c r="H27" i="11"/>
  <c r="G27" i="11"/>
  <c r="F27" i="11"/>
  <c r="E27" i="11"/>
  <c r="D27" i="11"/>
  <c r="C27" i="11"/>
  <c r="J26" i="11"/>
  <c r="I26" i="11"/>
  <c r="H26" i="11"/>
  <c r="G26" i="11"/>
  <c r="F26" i="11"/>
  <c r="E26" i="11"/>
  <c r="D26" i="11"/>
  <c r="C26" i="11"/>
  <c r="J25" i="11"/>
  <c r="I25" i="11"/>
  <c r="H25" i="11"/>
  <c r="G25" i="11"/>
  <c r="F25" i="11"/>
  <c r="E25" i="11"/>
  <c r="D25" i="11"/>
  <c r="C25" i="11"/>
  <c r="J24" i="11"/>
  <c r="I24" i="11"/>
  <c r="H24" i="11"/>
  <c r="G24" i="11"/>
  <c r="F24" i="11"/>
  <c r="E24" i="11"/>
  <c r="D24" i="11"/>
  <c r="C24" i="11"/>
  <c r="J23" i="11"/>
  <c r="I23" i="11"/>
  <c r="H23" i="11"/>
  <c r="G23" i="11"/>
  <c r="F23" i="11"/>
  <c r="E23" i="11"/>
  <c r="D23" i="11"/>
  <c r="C23" i="11"/>
  <c r="J22" i="11"/>
  <c r="I22" i="11"/>
  <c r="H22" i="11"/>
  <c r="G22" i="11"/>
  <c r="F22" i="11"/>
  <c r="E22" i="11"/>
  <c r="D22" i="11"/>
  <c r="C22" i="11"/>
  <c r="J21" i="11"/>
  <c r="I21" i="11"/>
  <c r="H21" i="11"/>
  <c r="G21" i="11"/>
  <c r="F21" i="11"/>
  <c r="E21" i="11"/>
  <c r="D21" i="11"/>
  <c r="C21" i="11"/>
  <c r="J20" i="11"/>
  <c r="I20" i="11"/>
  <c r="H20" i="11"/>
  <c r="G20" i="11"/>
  <c r="F20" i="11"/>
  <c r="E20" i="11"/>
  <c r="D20" i="11"/>
  <c r="C20" i="11"/>
  <c r="J19" i="11"/>
  <c r="I19" i="11"/>
  <c r="H19" i="11"/>
  <c r="G19" i="11"/>
  <c r="F19" i="11"/>
  <c r="E19" i="11"/>
  <c r="D19" i="11"/>
  <c r="C19" i="11"/>
  <c r="J18" i="11"/>
  <c r="I18" i="11"/>
  <c r="H18" i="11"/>
  <c r="G18" i="11"/>
  <c r="F18" i="11"/>
  <c r="E18" i="11"/>
  <c r="D18" i="11"/>
  <c r="C18" i="11"/>
  <c r="J17" i="11"/>
  <c r="I17" i="11"/>
  <c r="H17" i="11"/>
  <c r="G17" i="11"/>
  <c r="F17" i="11"/>
  <c r="E17" i="11"/>
  <c r="D17" i="11"/>
  <c r="C17" i="11"/>
  <c r="M16" i="11"/>
  <c r="J16" i="11"/>
  <c r="I16" i="11"/>
  <c r="H16" i="11"/>
  <c r="G16" i="11"/>
  <c r="F16" i="11"/>
  <c r="E16" i="11"/>
  <c r="D16" i="11"/>
  <c r="C16" i="11"/>
  <c r="M15" i="11"/>
  <c r="J15" i="11"/>
  <c r="I15" i="11"/>
  <c r="H15" i="11"/>
  <c r="G15" i="11"/>
  <c r="F15" i="11"/>
  <c r="E15" i="11"/>
  <c r="D15" i="11"/>
  <c r="C15" i="11"/>
  <c r="J14" i="11"/>
  <c r="I14" i="11"/>
  <c r="H14" i="11"/>
  <c r="G14" i="11"/>
  <c r="F14" i="11"/>
  <c r="E14" i="11"/>
  <c r="D14" i="11"/>
  <c r="C14" i="11"/>
  <c r="J13" i="11"/>
  <c r="I13" i="11"/>
  <c r="H13" i="11"/>
  <c r="G13" i="11"/>
  <c r="F13" i="11"/>
  <c r="E13" i="11"/>
  <c r="D13" i="11"/>
  <c r="C13" i="11"/>
  <c r="M12" i="11"/>
  <c r="J12" i="11"/>
  <c r="I12" i="11"/>
  <c r="H12" i="11"/>
  <c r="G12" i="11"/>
  <c r="F12" i="11"/>
  <c r="E12" i="11"/>
  <c r="D12" i="11"/>
  <c r="C12" i="11"/>
  <c r="M11" i="11"/>
  <c r="J11" i="11"/>
  <c r="I11" i="11"/>
  <c r="H11" i="11"/>
  <c r="G11" i="11"/>
  <c r="F11" i="11"/>
  <c r="E11" i="11"/>
  <c r="D11" i="11"/>
  <c r="C11" i="11"/>
  <c r="J10" i="11"/>
  <c r="I10" i="11"/>
  <c r="H10" i="11"/>
  <c r="G10" i="11"/>
  <c r="F10" i="11"/>
  <c r="E10" i="11"/>
  <c r="D10" i="11"/>
  <c r="C10" i="11"/>
  <c r="M9" i="11"/>
  <c r="J9" i="11"/>
  <c r="I9" i="11"/>
  <c r="H9" i="11"/>
  <c r="G9" i="11"/>
  <c r="F9" i="11"/>
  <c r="E9" i="11"/>
  <c r="D9" i="11"/>
  <c r="C9" i="11"/>
  <c r="M8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J6" i="11"/>
  <c r="I6" i="11"/>
  <c r="H6" i="11"/>
  <c r="G6" i="11"/>
  <c r="F6" i="11"/>
  <c r="E6" i="11"/>
  <c r="D6" i="11"/>
  <c r="C6" i="11"/>
  <c r="M5" i="11"/>
  <c r="J5" i="11"/>
  <c r="I5" i="11"/>
  <c r="H5" i="11"/>
  <c r="G5" i="11"/>
  <c r="F5" i="11"/>
  <c r="E5" i="11"/>
  <c r="D5" i="11"/>
  <c r="C5" i="11"/>
  <c r="J4" i="11"/>
  <c r="I4" i="11"/>
  <c r="H4" i="11"/>
  <c r="G4" i="11"/>
  <c r="F4" i="11"/>
  <c r="E4" i="11"/>
  <c r="D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G65" i="14"/>
  <c r="F65" i="14"/>
  <c r="E65" i="14"/>
  <c r="G64" i="14"/>
  <c r="K12" i="14" s="1"/>
  <c r="F64" i="14"/>
  <c r="E64" i="14"/>
  <c r="H62" i="14"/>
  <c r="G62" i="14"/>
  <c r="F62" i="14"/>
  <c r="E62" i="14"/>
  <c r="D62" i="14"/>
  <c r="C62" i="14"/>
  <c r="H61" i="14"/>
  <c r="G61" i="14"/>
  <c r="F61" i="14"/>
  <c r="E61" i="14"/>
  <c r="D61" i="14"/>
  <c r="C61" i="14"/>
  <c r="H60" i="14"/>
  <c r="G60" i="14"/>
  <c r="F60" i="14"/>
  <c r="E60" i="14"/>
  <c r="D60" i="14"/>
  <c r="C60" i="14"/>
  <c r="H59" i="14"/>
  <c r="G59" i="14"/>
  <c r="F59" i="14"/>
  <c r="E59" i="14"/>
  <c r="D59" i="14"/>
  <c r="C59" i="14"/>
  <c r="H58" i="14"/>
  <c r="G58" i="14"/>
  <c r="F58" i="14"/>
  <c r="E58" i="14"/>
  <c r="D58" i="14"/>
  <c r="C58" i="14"/>
  <c r="H57" i="14"/>
  <c r="G57" i="14"/>
  <c r="F57" i="14"/>
  <c r="E57" i="14"/>
  <c r="D57" i="14"/>
  <c r="C57" i="14"/>
  <c r="H56" i="14"/>
  <c r="G56" i="14"/>
  <c r="F56" i="14"/>
  <c r="E56" i="14"/>
  <c r="D56" i="14"/>
  <c r="C56" i="14"/>
  <c r="H55" i="14"/>
  <c r="G55" i="14"/>
  <c r="F55" i="14"/>
  <c r="E55" i="14"/>
  <c r="D55" i="14"/>
  <c r="C55" i="14"/>
  <c r="H54" i="14"/>
  <c r="G54" i="14"/>
  <c r="F54" i="14"/>
  <c r="E54" i="14"/>
  <c r="D54" i="14"/>
  <c r="C54" i="14"/>
  <c r="H53" i="14"/>
  <c r="G53" i="14"/>
  <c r="F53" i="14"/>
  <c r="E53" i="14"/>
  <c r="D53" i="14"/>
  <c r="C53" i="14"/>
  <c r="H52" i="14"/>
  <c r="G52" i="14"/>
  <c r="F52" i="14"/>
  <c r="E52" i="14"/>
  <c r="D52" i="14"/>
  <c r="C52" i="14"/>
  <c r="H51" i="14"/>
  <c r="G51" i="14"/>
  <c r="F51" i="14"/>
  <c r="E51" i="14"/>
  <c r="D51" i="14"/>
  <c r="C51" i="14"/>
  <c r="H50" i="14"/>
  <c r="G50" i="14"/>
  <c r="F50" i="14"/>
  <c r="E50" i="14"/>
  <c r="D50" i="14"/>
  <c r="C50" i="14"/>
  <c r="H49" i="14"/>
  <c r="G49" i="14"/>
  <c r="F49" i="14"/>
  <c r="E49" i="14"/>
  <c r="D49" i="14"/>
  <c r="C49" i="14"/>
  <c r="H48" i="14"/>
  <c r="G48" i="14"/>
  <c r="F48" i="14"/>
  <c r="E48" i="14"/>
  <c r="D48" i="14"/>
  <c r="C48" i="14"/>
  <c r="H47" i="14"/>
  <c r="G47" i="14"/>
  <c r="F47" i="14"/>
  <c r="E47" i="14"/>
  <c r="D47" i="14"/>
  <c r="C47" i="14"/>
  <c r="H46" i="14"/>
  <c r="G46" i="14"/>
  <c r="F46" i="14"/>
  <c r="E46" i="14"/>
  <c r="D46" i="14"/>
  <c r="C46" i="14"/>
  <c r="H45" i="14"/>
  <c r="G45" i="14"/>
  <c r="F45" i="14"/>
  <c r="E45" i="14"/>
  <c r="D45" i="14"/>
  <c r="C45" i="14"/>
  <c r="H44" i="14"/>
  <c r="G44" i="14"/>
  <c r="F44" i="14"/>
  <c r="E44" i="14"/>
  <c r="D44" i="14"/>
  <c r="C44" i="14"/>
  <c r="H43" i="14"/>
  <c r="G43" i="14"/>
  <c r="F43" i="14"/>
  <c r="E43" i="14"/>
  <c r="D43" i="14"/>
  <c r="C43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9" i="14"/>
  <c r="G39" i="14"/>
  <c r="F39" i="14"/>
  <c r="E39" i="14"/>
  <c r="D39" i="14"/>
  <c r="C39" i="14"/>
  <c r="H38" i="14"/>
  <c r="G38" i="14"/>
  <c r="F38" i="14"/>
  <c r="E38" i="14"/>
  <c r="D38" i="14"/>
  <c r="C38" i="14"/>
  <c r="H37" i="14"/>
  <c r="G37" i="14"/>
  <c r="F37" i="14"/>
  <c r="E37" i="14"/>
  <c r="D37" i="14"/>
  <c r="C37" i="14"/>
  <c r="H36" i="14"/>
  <c r="G36" i="14"/>
  <c r="F36" i="14"/>
  <c r="E36" i="14"/>
  <c r="D36" i="14"/>
  <c r="C36" i="14"/>
  <c r="H35" i="14"/>
  <c r="G35" i="14"/>
  <c r="F35" i="14"/>
  <c r="E35" i="14"/>
  <c r="D35" i="14"/>
  <c r="C35" i="14"/>
  <c r="H34" i="14"/>
  <c r="G34" i="14"/>
  <c r="F34" i="14"/>
  <c r="E34" i="14"/>
  <c r="D34" i="14"/>
  <c r="C34" i="14"/>
  <c r="H33" i="14"/>
  <c r="G33" i="14"/>
  <c r="F33" i="14"/>
  <c r="E33" i="14"/>
  <c r="D33" i="14"/>
  <c r="C33" i="14"/>
  <c r="H32" i="14"/>
  <c r="G32" i="14"/>
  <c r="F32" i="14"/>
  <c r="E32" i="14"/>
  <c r="D32" i="14"/>
  <c r="C32" i="14"/>
  <c r="H31" i="14"/>
  <c r="G31" i="14"/>
  <c r="F31" i="14"/>
  <c r="E31" i="14"/>
  <c r="D31" i="14"/>
  <c r="C31" i="14"/>
  <c r="H30" i="14"/>
  <c r="G30" i="14"/>
  <c r="F30" i="14"/>
  <c r="E30" i="14"/>
  <c r="D30" i="14"/>
  <c r="C30" i="14"/>
  <c r="H29" i="14"/>
  <c r="G29" i="14"/>
  <c r="F29" i="14"/>
  <c r="E29" i="14"/>
  <c r="D29" i="14"/>
  <c r="C29" i="14"/>
  <c r="H28" i="14"/>
  <c r="G28" i="14"/>
  <c r="F28" i="14"/>
  <c r="E28" i="14"/>
  <c r="D28" i="14"/>
  <c r="C28" i="14"/>
  <c r="H27" i="14"/>
  <c r="G27" i="14"/>
  <c r="F27" i="14"/>
  <c r="E27" i="14"/>
  <c r="D27" i="14"/>
  <c r="C27" i="14"/>
  <c r="H26" i="14"/>
  <c r="G26" i="14"/>
  <c r="F26" i="14"/>
  <c r="E26" i="14"/>
  <c r="D26" i="14"/>
  <c r="C26" i="14"/>
  <c r="H25" i="14"/>
  <c r="G25" i="14"/>
  <c r="F25" i="14"/>
  <c r="E25" i="14"/>
  <c r="D25" i="14"/>
  <c r="C25" i="14"/>
  <c r="H24" i="14"/>
  <c r="G24" i="14"/>
  <c r="F24" i="14"/>
  <c r="E24" i="14"/>
  <c r="D24" i="14"/>
  <c r="C24" i="14"/>
  <c r="H23" i="14"/>
  <c r="G23" i="14"/>
  <c r="F23" i="14"/>
  <c r="E23" i="14"/>
  <c r="D23" i="14"/>
  <c r="C23" i="14"/>
  <c r="H22" i="14"/>
  <c r="G22" i="14"/>
  <c r="F22" i="14"/>
  <c r="E22" i="14"/>
  <c r="D22" i="14"/>
  <c r="C22" i="14"/>
  <c r="H21" i="14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K9" i="14"/>
  <c r="H9" i="14"/>
  <c r="G9" i="14"/>
  <c r="F9" i="14"/>
  <c r="E9" i="14"/>
  <c r="D9" i="14"/>
  <c r="C9" i="14"/>
  <c r="K8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K5" i="14"/>
  <c r="H5" i="14"/>
  <c r="G5" i="14"/>
  <c r="F5" i="14"/>
  <c r="E5" i="14"/>
  <c r="D5" i="14"/>
  <c r="C5" i="14"/>
  <c r="H4" i="14"/>
  <c r="G4" i="14"/>
  <c r="F4" i="14"/>
  <c r="E4" i="14"/>
  <c r="D4" i="14"/>
  <c r="C4" i="14"/>
  <c r="H3" i="14"/>
  <c r="E3" i="14"/>
  <c r="C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G65" i="10"/>
  <c r="F65" i="10"/>
  <c r="E65" i="10"/>
  <c r="G64" i="10"/>
  <c r="F64" i="10"/>
  <c r="E64" i="10"/>
  <c r="H62" i="10"/>
  <c r="G62" i="10"/>
  <c r="F62" i="10"/>
  <c r="E62" i="10"/>
  <c r="D62" i="10"/>
  <c r="C62" i="10"/>
  <c r="H61" i="10"/>
  <c r="G61" i="10"/>
  <c r="F61" i="10"/>
  <c r="E61" i="10"/>
  <c r="D61" i="10"/>
  <c r="C61" i="10"/>
  <c r="H60" i="10"/>
  <c r="G60" i="10"/>
  <c r="F60" i="10"/>
  <c r="E60" i="10"/>
  <c r="D60" i="10"/>
  <c r="C60" i="10"/>
  <c r="H59" i="10"/>
  <c r="G59" i="10"/>
  <c r="F59" i="10"/>
  <c r="E59" i="10"/>
  <c r="D59" i="10"/>
  <c r="C59" i="10"/>
  <c r="H58" i="10"/>
  <c r="G58" i="10"/>
  <c r="F58" i="10"/>
  <c r="E58" i="10"/>
  <c r="D58" i="10"/>
  <c r="C58" i="10"/>
  <c r="H57" i="10"/>
  <c r="G57" i="10"/>
  <c r="F57" i="10"/>
  <c r="E57" i="10"/>
  <c r="D57" i="10"/>
  <c r="C57" i="10"/>
  <c r="H56" i="10"/>
  <c r="G56" i="10"/>
  <c r="F56" i="10"/>
  <c r="E56" i="10"/>
  <c r="D56" i="10"/>
  <c r="C56" i="10"/>
  <c r="H55" i="10"/>
  <c r="G55" i="10"/>
  <c r="F55" i="10"/>
  <c r="E55" i="10"/>
  <c r="D55" i="10"/>
  <c r="C55" i="10"/>
  <c r="H54" i="10"/>
  <c r="G54" i="10"/>
  <c r="F54" i="10"/>
  <c r="E54" i="10"/>
  <c r="D54" i="10"/>
  <c r="C54" i="10"/>
  <c r="H53" i="10"/>
  <c r="G53" i="10"/>
  <c r="F53" i="10"/>
  <c r="E53" i="10"/>
  <c r="D53" i="10"/>
  <c r="C53" i="10"/>
  <c r="H52" i="10"/>
  <c r="G52" i="10"/>
  <c r="F52" i="10"/>
  <c r="E52" i="10"/>
  <c r="D52" i="10"/>
  <c r="C52" i="10"/>
  <c r="H51" i="10"/>
  <c r="G51" i="10"/>
  <c r="F51" i="10"/>
  <c r="E51" i="10"/>
  <c r="D51" i="10"/>
  <c r="C51" i="10"/>
  <c r="H50" i="10"/>
  <c r="G50" i="10"/>
  <c r="F50" i="10"/>
  <c r="E50" i="10"/>
  <c r="D50" i="10"/>
  <c r="C50" i="10"/>
  <c r="H49" i="10"/>
  <c r="G49" i="10"/>
  <c r="F49" i="10"/>
  <c r="E49" i="10"/>
  <c r="D49" i="10"/>
  <c r="C49" i="10"/>
  <c r="H48" i="10"/>
  <c r="G48" i="10"/>
  <c r="F48" i="10"/>
  <c r="E48" i="10"/>
  <c r="D48" i="10"/>
  <c r="C48" i="10"/>
  <c r="H47" i="10"/>
  <c r="G47" i="10"/>
  <c r="F47" i="10"/>
  <c r="E47" i="10"/>
  <c r="D47" i="10"/>
  <c r="C47" i="10"/>
  <c r="H46" i="10"/>
  <c r="G46" i="10"/>
  <c r="F46" i="10"/>
  <c r="E46" i="10"/>
  <c r="D46" i="10"/>
  <c r="C46" i="10"/>
  <c r="H45" i="10"/>
  <c r="G45" i="10"/>
  <c r="F45" i="10"/>
  <c r="E45" i="10"/>
  <c r="D45" i="10"/>
  <c r="C45" i="10"/>
  <c r="H44" i="10"/>
  <c r="G44" i="10"/>
  <c r="F44" i="10"/>
  <c r="E44" i="10"/>
  <c r="D44" i="10"/>
  <c r="C44" i="10"/>
  <c r="H43" i="10"/>
  <c r="G43" i="10"/>
  <c r="F43" i="10"/>
  <c r="E43" i="10"/>
  <c r="D43" i="10"/>
  <c r="C43" i="10"/>
  <c r="H42" i="10"/>
  <c r="G42" i="10"/>
  <c r="F42" i="10"/>
  <c r="E42" i="10"/>
  <c r="D42" i="10"/>
  <c r="C42" i="10"/>
  <c r="H41" i="10"/>
  <c r="G41" i="10"/>
  <c r="F41" i="10"/>
  <c r="E41" i="10"/>
  <c r="D41" i="10"/>
  <c r="C41" i="10"/>
  <c r="H40" i="10"/>
  <c r="G40" i="10"/>
  <c r="F40" i="10"/>
  <c r="E40" i="10"/>
  <c r="D40" i="10"/>
  <c r="C40" i="10"/>
  <c r="H39" i="10"/>
  <c r="G39" i="10"/>
  <c r="F39" i="10"/>
  <c r="E39" i="10"/>
  <c r="D39" i="10"/>
  <c r="C39" i="10"/>
  <c r="H38" i="10"/>
  <c r="G38" i="10"/>
  <c r="F38" i="10"/>
  <c r="E38" i="10"/>
  <c r="D38" i="10"/>
  <c r="C38" i="10"/>
  <c r="H37" i="10"/>
  <c r="G37" i="10"/>
  <c r="F37" i="10"/>
  <c r="E37" i="10"/>
  <c r="D37" i="10"/>
  <c r="C37" i="10"/>
  <c r="H36" i="10"/>
  <c r="G36" i="10"/>
  <c r="F36" i="10"/>
  <c r="E36" i="10"/>
  <c r="D36" i="10"/>
  <c r="C36" i="10"/>
  <c r="H35" i="10"/>
  <c r="G35" i="10"/>
  <c r="F35" i="10"/>
  <c r="E35" i="10"/>
  <c r="D35" i="10"/>
  <c r="C35" i="10"/>
  <c r="H34" i="10"/>
  <c r="G34" i="10"/>
  <c r="F34" i="10"/>
  <c r="E34" i="10"/>
  <c r="D34" i="10"/>
  <c r="C34" i="10"/>
  <c r="H33" i="10"/>
  <c r="G33" i="10"/>
  <c r="F33" i="10"/>
  <c r="E33" i="10"/>
  <c r="D33" i="10"/>
  <c r="C33" i="10"/>
  <c r="H32" i="10"/>
  <c r="G32" i="10"/>
  <c r="F32" i="10"/>
  <c r="E32" i="10"/>
  <c r="D32" i="10"/>
  <c r="C32" i="10"/>
  <c r="H31" i="10"/>
  <c r="G31" i="10"/>
  <c r="F31" i="10"/>
  <c r="E31" i="10"/>
  <c r="D31" i="10"/>
  <c r="C31" i="10"/>
  <c r="H30" i="10"/>
  <c r="G30" i="10"/>
  <c r="F30" i="10"/>
  <c r="E30" i="10"/>
  <c r="D30" i="10"/>
  <c r="C30" i="10"/>
  <c r="H29" i="10"/>
  <c r="G29" i="10"/>
  <c r="F29" i="10"/>
  <c r="E29" i="10"/>
  <c r="D29" i="10"/>
  <c r="C29" i="10"/>
  <c r="H28" i="10"/>
  <c r="G28" i="10"/>
  <c r="F28" i="10"/>
  <c r="E28" i="10"/>
  <c r="D28" i="10"/>
  <c r="C28" i="10"/>
  <c r="H27" i="10"/>
  <c r="G27" i="10"/>
  <c r="F27" i="10"/>
  <c r="E27" i="10"/>
  <c r="D27" i="10"/>
  <c r="C27" i="10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K12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K9" i="10"/>
  <c r="H9" i="10"/>
  <c r="G9" i="10"/>
  <c r="F9" i="10"/>
  <c r="E9" i="10"/>
  <c r="D9" i="10"/>
  <c r="C9" i="10"/>
  <c r="K8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K5" i="10"/>
  <c r="H5" i="10"/>
  <c r="G5" i="10"/>
  <c r="F5" i="10"/>
  <c r="E5" i="10"/>
  <c r="D5" i="10"/>
  <c r="C5" i="10"/>
  <c r="H4" i="10"/>
  <c r="G4" i="10"/>
  <c r="F4" i="10"/>
  <c r="E4" i="10"/>
  <c r="D4" i="10"/>
  <c r="C4" i="10"/>
  <c r="H3" i="10"/>
  <c r="E3" i="10"/>
  <c r="C3" i="10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J61" i="18"/>
  <c r="I61" i="18"/>
  <c r="H61" i="18"/>
  <c r="G61" i="18"/>
  <c r="F61" i="18"/>
  <c r="E61" i="18"/>
  <c r="D61" i="18"/>
  <c r="C61" i="18"/>
  <c r="J60" i="18"/>
  <c r="I60" i="18"/>
  <c r="H60" i="18"/>
  <c r="G60" i="18"/>
  <c r="F60" i="18"/>
  <c r="E60" i="18"/>
  <c r="D60" i="18"/>
  <c r="C60" i="18"/>
  <c r="J59" i="18"/>
  <c r="I59" i="18"/>
  <c r="H59" i="18"/>
  <c r="G59" i="18"/>
  <c r="F59" i="18"/>
  <c r="E59" i="18"/>
  <c r="D59" i="18"/>
  <c r="C59" i="18"/>
  <c r="J58" i="18"/>
  <c r="I58" i="18"/>
  <c r="H58" i="18"/>
  <c r="G58" i="18"/>
  <c r="F58" i="18"/>
  <c r="E58" i="18"/>
  <c r="D58" i="18"/>
  <c r="C58" i="18"/>
  <c r="J57" i="18"/>
  <c r="I57" i="18"/>
  <c r="H57" i="18"/>
  <c r="G57" i="18"/>
  <c r="F57" i="18"/>
  <c r="E57" i="18"/>
  <c r="D57" i="18"/>
  <c r="C57" i="18"/>
  <c r="J56" i="18"/>
  <c r="I56" i="18"/>
  <c r="H56" i="18"/>
  <c r="G56" i="18"/>
  <c r="F56" i="18"/>
  <c r="E56" i="18"/>
  <c r="D56" i="18"/>
  <c r="C56" i="18"/>
  <c r="J55" i="18"/>
  <c r="I55" i="18"/>
  <c r="H55" i="18"/>
  <c r="G55" i="18"/>
  <c r="F55" i="18"/>
  <c r="E55" i="18"/>
  <c r="D55" i="18"/>
  <c r="C55" i="18"/>
  <c r="J54" i="18"/>
  <c r="I54" i="18"/>
  <c r="H54" i="18"/>
  <c r="G54" i="18"/>
  <c r="F54" i="18"/>
  <c r="E54" i="18"/>
  <c r="D54" i="18"/>
  <c r="C54" i="18"/>
  <c r="J53" i="18"/>
  <c r="I53" i="18"/>
  <c r="H53" i="18"/>
  <c r="G53" i="18"/>
  <c r="F53" i="18"/>
  <c r="E53" i="18"/>
  <c r="D53" i="18"/>
  <c r="C53" i="18"/>
  <c r="J52" i="18"/>
  <c r="I52" i="18"/>
  <c r="H52" i="18"/>
  <c r="G52" i="18"/>
  <c r="F52" i="18"/>
  <c r="E52" i="18"/>
  <c r="D52" i="18"/>
  <c r="C52" i="18"/>
  <c r="J51" i="18"/>
  <c r="I51" i="18"/>
  <c r="H51" i="18"/>
  <c r="G51" i="18"/>
  <c r="F51" i="18"/>
  <c r="E51" i="18"/>
  <c r="D51" i="18"/>
  <c r="C51" i="18"/>
  <c r="J50" i="18"/>
  <c r="I50" i="18"/>
  <c r="H50" i="18"/>
  <c r="G50" i="18"/>
  <c r="F50" i="18"/>
  <c r="E50" i="18"/>
  <c r="D50" i="18"/>
  <c r="C50" i="18"/>
  <c r="J49" i="18"/>
  <c r="I49" i="18"/>
  <c r="H49" i="18"/>
  <c r="G49" i="18"/>
  <c r="F49" i="18"/>
  <c r="E49" i="18"/>
  <c r="D49" i="18"/>
  <c r="C49" i="18"/>
  <c r="J48" i="18"/>
  <c r="I48" i="18"/>
  <c r="H48" i="18"/>
  <c r="G48" i="18"/>
  <c r="F48" i="18"/>
  <c r="E48" i="18"/>
  <c r="D48" i="18"/>
  <c r="C48" i="18"/>
  <c r="J47" i="18"/>
  <c r="I47" i="18"/>
  <c r="H47" i="18"/>
  <c r="G47" i="18"/>
  <c r="F47" i="18"/>
  <c r="E47" i="18"/>
  <c r="D47" i="18"/>
  <c r="C47" i="18"/>
  <c r="J46" i="18"/>
  <c r="I46" i="18"/>
  <c r="H46" i="18"/>
  <c r="G46" i="18"/>
  <c r="F46" i="18"/>
  <c r="E46" i="18"/>
  <c r="D46" i="18"/>
  <c r="C46" i="18"/>
  <c r="J45" i="18"/>
  <c r="I45" i="18"/>
  <c r="H45" i="18"/>
  <c r="G45" i="18"/>
  <c r="F45" i="18"/>
  <c r="E45" i="18"/>
  <c r="D45" i="18"/>
  <c r="C45" i="18"/>
  <c r="J44" i="18"/>
  <c r="I44" i="18"/>
  <c r="H44" i="18"/>
  <c r="G44" i="18"/>
  <c r="F44" i="18"/>
  <c r="E44" i="18"/>
  <c r="D44" i="18"/>
  <c r="C44" i="18"/>
  <c r="J43" i="18"/>
  <c r="I43" i="18"/>
  <c r="H43" i="18"/>
  <c r="G43" i="18"/>
  <c r="F43" i="18"/>
  <c r="E43" i="18"/>
  <c r="D43" i="18"/>
  <c r="C43" i="18"/>
  <c r="J42" i="18"/>
  <c r="I42" i="18"/>
  <c r="H42" i="18"/>
  <c r="G42" i="18"/>
  <c r="F42" i="18"/>
  <c r="E42" i="18"/>
  <c r="D42" i="18"/>
  <c r="C42" i="18"/>
  <c r="J41" i="18"/>
  <c r="I41" i="18"/>
  <c r="H41" i="18"/>
  <c r="G41" i="18"/>
  <c r="F41" i="18"/>
  <c r="E41" i="18"/>
  <c r="D41" i="18"/>
  <c r="C41" i="18"/>
  <c r="J40" i="18"/>
  <c r="I40" i="18"/>
  <c r="H40" i="18"/>
  <c r="G40" i="18"/>
  <c r="F40" i="18"/>
  <c r="E40" i="18"/>
  <c r="D40" i="18"/>
  <c r="C40" i="18"/>
  <c r="J39" i="18"/>
  <c r="I39" i="18"/>
  <c r="H39" i="18"/>
  <c r="G39" i="18"/>
  <c r="F39" i="18"/>
  <c r="E39" i="18"/>
  <c r="D39" i="18"/>
  <c r="C39" i="18"/>
  <c r="J38" i="18"/>
  <c r="I38" i="18"/>
  <c r="H38" i="18"/>
  <c r="G38" i="18"/>
  <c r="F38" i="18"/>
  <c r="E38" i="18"/>
  <c r="D38" i="18"/>
  <c r="C38" i="18"/>
  <c r="J37" i="18"/>
  <c r="I37" i="18"/>
  <c r="H37" i="18"/>
  <c r="G37" i="18"/>
  <c r="F37" i="18"/>
  <c r="E37" i="18"/>
  <c r="D37" i="18"/>
  <c r="C37" i="18"/>
  <c r="J36" i="18"/>
  <c r="I36" i="18"/>
  <c r="H36" i="18"/>
  <c r="G36" i="18"/>
  <c r="F36" i="18"/>
  <c r="E36" i="18"/>
  <c r="D36" i="18"/>
  <c r="C36" i="18"/>
  <c r="J35" i="18"/>
  <c r="I35" i="18"/>
  <c r="H35" i="18"/>
  <c r="G35" i="18"/>
  <c r="F35" i="18"/>
  <c r="E35" i="18"/>
  <c r="D35" i="18"/>
  <c r="C35" i="18"/>
  <c r="J34" i="18"/>
  <c r="I34" i="18"/>
  <c r="H34" i="18"/>
  <c r="G34" i="18"/>
  <c r="F34" i="18"/>
  <c r="E34" i="18"/>
  <c r="D34" i="18"/>
  <c r="C34" i="18"/>
  <c r="J33" i="18"/>
  <c r="I33" i="18"/>
  <c r="H33" i="18"/>
  <c r="G33" i="18"/>
  <c r="F33" i="18"/>
  <c r="E33" i="18"/>
  <c r="D33" i="18"/>
  <c r="C33" i="18"/>
  <c r="J32" i="18"/>
  <c r="I32" i="18"/>
  <c r="H32" i="18"/>
  <c r="G32" i="18"/>
  <c r="F32" i="18"/>
  <c r="E32" i="18"/>
  <c r="D32" i="18"/>
  <c r="C32" i="18"/>
  <c r="J31" i="18"/>
  <c r="I31" i="18"/>
  <c r="H31" i="18"/>
  <c r="G31" i="18"/>
  <c r="F31" i="18"/>
  <c r="E31" i="18"/>
  <c r="D31" i="18"/>
  <c r="C31" i="18"/>
  <c r="J30" i="18"/>
  <c r="I30" i="18"/>
  <c r="H30" i="18"/>
  <c r="G30" i="18"/>
  <c r="F30" i="18"/>
  <c r="E30" i="18"/>
  <c r="D30" i="18"/>
  <c r="C30" i="18"/>
  <c r="J29" i="18"/>
  <c r="I29" i="18"/>
  <c r="H29" i="18"/>
  <c r="G29" i="18"/>
  <c r="F29" i="18"/>
  <c r="E29" i="18"/>
  <c r="D29" i="18"/>
  <c r="C29" i="18"/>
  <c r="J28" i="18"/>
  <c r="I28" i="18"/>
  <c r="H28" i="18"/>
  <c r="G28" i="18"/>
  <c r="F28" i="18"/>
  <c r="E28" i="18"/>
  <c r="D28" i="18"/>
  <c r="C28" i="18"/>
  <c r="J27" i="18"/>
  <c r="I27" i="18"/>
  <c r="H27" i="18"/>
  <c r="G27" i="18"/>
  <c r="F27" i="18"/>
  <c r="E27" i="18"/>
  <c r="D27" i="18"/>
  <c r="C27" i="18"/>
  <c r="J26" i="18"/>
  <c r="I26" i="18"/>
  <c r="H26" i="18"/>
  <c r="G26" i="18"/>
  <c r="F26" i="18"/>
  <c r="E26" i="18"/>
  <c r="D26" i="18"/>
  <c r="C26" i="18"/>
  <c r="J25" i="18"/>
  <c r="I25" i="18"/>
  <c r="H25" i="18"/>
  <c r="G25" i="18"/>
  <c r="F25" i="18"/>
  <c r="E25" i="18"/>
  <c r="D25" i="18"/>
  <c r="C25" i="18"/>
  <c r="J24" i="18"/>
  <c r="I24" i="18"/>
  <c r="H24" i="18"/>
  <c r="G24" i="18"/>
  <c r="F24" i="18"/>
  <c r="E24" i="18"/>
  <c r="D24" i="18"/>
  <c r="C24" i="18"/>
  <c r="J23" i="18"/>
  <c r="I23" i="18"/>
  <c r="H23" i="18"/>
  <c r="G23" i="18"/>
  <c r="F23" i="18"/>
  <c r="E23" i="18"/>
  <c r="D23" i="18"/>
  <c r="C23" i="18"/>
  <c r="J22" i="18"/>
  <c r="I22" i="18"/>
  <c r="H22" i="18"/>
  <c r="G22" i="18"/>
  <c r="F22" i="18"/>
  <c r="E22" i="18"/>
  <c r="D22" i="18"/>
  <c r="C22" i="18"/>
  <c r="J21" i="18"/>
  <c r="I21" i="18"/>
  <c r="H21" i="18"/>
  <c r="G21" i="18"/>
  <c r="F21" i="18"/>
  <c r="E21" i="18"/>
  <c r="D21" i="18"/>
  <c r="C21" i="18"/>
  <c r="J20" i="18"/>
  <c r="I20" i="18"/>
  <c r="H20" i="18"/>
  <c r="G20" i="18"/>
  <c r="F20" i="18"/>
  <c r="E20" i="18"/>
  <c r="D20" i="18"/>
  <c r="C20" i="18"/>
  <c r="J19" i="18"/>
  <c r="I19" i="18"/>
  <c r="H19" i="18"/>
  <c r="G19" i="18"/>
  <c r="F19" i="18"/>
  <c r="E19" i="18"/>
  <c r="D19" i="18"/>
  <c r="C19" i="18"/>
  <c r="J18" i="18"/>
  <c r="I18" i="18"/>
  <c r="H18" i="18"/>
  <c r="G18" i="18"/>
  <c r="F18" i="18"/>
  <c r="E18" i="18"/>
  <c r="D18" i="18"/>
  <c r="C18" i="18"/>
  <c r="J17" i="18"/>
  <c r="I17" i="18"/>
  <c r="H17" i="18"/>
  <c r="G17" i="18"/>
  <c r="F17" i="18"/>
  <c r="E17" i="18"/>
  <c r="D17" i="18"/>
  <c r="C17" i="18"/>
  <c r="J16" i="18"/>
  <c r="I16" i="18"/>
  <c r="H16" i="18"/>
  <c r="G16" i="18"/>
  <c r="F16" i="18"/>
  <c r="E16" i="18"/>
  <c r="D16" i="18"/>
  <c r="C16" i="18"/>
  <c r="J15" i="18"/>
  <c r="I15" i="18"/>
  <c r="H15" i="18"/>
  <c r="G15" i="18"/>
  <c r="F15" i="18"/>
  <c r="E15" i="18"/>
  <c r="D15" i="18"/>
  <c r="C15" i="18"/>
  <c r="J14" i="18"/>
  <c r="I14" i="18"/>
  <c r="H14" i="18"/>
  <c r="G14" i="18"/>
  <c r="F14" i="18"/>
  <c r="E14" i="18"/>
  <c r="D14" i="18"/>
  <c r="C14" i="18"/>
  <c r="J13" i="18"/>
  <c r="I13" i="18"/>
  <c r="H13" i="18"/>
  <c r="G13" i="18"/>
  <c r="F13" i="18"/>
  <c r="E13" i="18"/>
  <c r="D13" i="18"/>
  <c r="C13" i="18"/>
  <c r="J12" i="18"/>
  <c r="I12" i="18"/>
  <c r="H12" i="18"/>
  <c r="G12" i="18"/>
  <c r="F12" i="18"/>
  <c r="E12" i="18"/>
  <c r="D12" i="18"/>
  <c r="C12" i="18"/>
  <c r="J11" i="18"/>
  <c r="I11" i="18"/>
  <c r="H11" i="18"/>
  <c r="G11" i="18"/>
  <c r="F11" i="18"/>
  <c r="E11" i="18"/>
  <c r="D11" i="18"/>
  <c r="C11" i="18"/>
  <c r="J10" i="18"/>
  <c r="I10" i="18"/>
  <c r="H10" i="18"/>
  <c r="G10" i="18"/>
  <c r="F10" i="18"/>
  <c r="E10" i="18"/>
  <c r="D10" i="18"/>
  <c r="C10" i="18"/>
  <c r="J9" i="18"/>
  <c r="I9" i="18"/>
  <c r="H9" i="18"/>
  <c r="G9" i="18"/>
  <c r="F9" i="18"/>
  <c r="E9" i="18"/>
  <c r="D9" i="18"/>
  <c r="C9" i="18"/>
  <c r="M8" i="18"/>
  <c r="J8" i="18"/>
  <c r="I8" i="18"/>
  <c r="H8" i="18"/>
  <c r="G8" i="18"/>
  <c r="F8" i="18"/>
  <c r="E8" i="18"/>
  <c r="D8" i="18"/>
  <c r="C8" i="18"/>
  <c r="M7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E62" i="17"/>
  <c r="D62" i="17"/>
  <c r="C62" i="17"/>
  <c r="B62" i="17"/>
  <c r="E61" i="17"/>
  <c r="D61" i="17"/>
  <c r="C61" i="17"/>
  <c r="B61" i="17"/>
  <c r="E60" i="17"/>
  <c r="D60" i="17"/>
  <c r="C60" i="17"/>
  <c r="B60" i="17"/>
  <c r="E59" i="17"/>
  <c r="D59" i="17"/>
  <c r="C59" i="17"/>
  <c r="B59" i="17"/>
  <c r="E58" i="17"/>
  <c r="D58" i="17"/>
  <c r="C58" i="17"/>
  <c r="B58" i="17"/>
  <c r="E57" i="17"/>
  <c r="D57" i="17"/>
  <c r="C57" i="17"/>
  <c r="B57" i="17"/>
  <c r="E56" i="17"/>
  <c r="D56" i="17"/>
  <c r="C56" i="17"/>
  <c r="B56" i="17"/>
  <c r="E55" i="17"/>
  <c r="D55" i="17"/>
  <c r="C55" i="17"/>
  <c r="B55" i="17"/>
  <c r="E54" i="17"/>
  <c r="D54" i="17"/>
  <c r="C54" i="17"/>
  <c r="B54" i="17"/>
  <c r="E53" i="17"/>
  <c r="D53" i="17"/>
  <c r="C53" i="17"/>
  <c r="B53" i="17"/>
  <c r="E52" i="17"/>
  <c r="D52" i="17"/>
  <c r="C52" i="17"/>
  <c r="B52" i="17"/>
  <c r="E51" i="17"/>
  <c r="D51" i="17"/>
  <c r="C51" i="17"/>
  <c r="B51" i="17"/>
  <c r="E50" i="17"/>
  <c r="D50" i="17"/>
  <c r="C50" i="17"/>
  <c r="B50" i="17"/>
  <c r="E49" i="17"/>
  <c r="D49" i="17"/>
  <c r="C49" i="17"/>
  <c r="B49" i="17"/>
  <c r="E48" i="17"/>
  <c r="D48" i="17"/>
  <c r="C48" i="17"/>
  <c r="B48" i="17"/>
  <c r="E47" i="17"/>
  <c r="D47" i="17"/>
  <c r="C47" i="17"/>
  <c r="B47" i="17"/>
  <c r="E46" i="17"/>
  <c r="D46" i="17"/>
  <c r="C46" i="17"/>
  <c r="B46" i="17"/>
  <c r="E45" i="17"/>
  <c r="D45" i="17"/>
  <c r="C45" i="17"/>
  <c r="B45" i="17"/>
  <c r="E44" i="17"/>
  <c r="D44" i="17"/>
  <c r="C44" i="17"/>
  <c r="B44" i="17"/>
  <c r="E43" i="17"/>
  <c r="D43" i="17"/>
  <c r="C43" i="17"/>
  <c r="B43" i="17"/>
  <c r="E42" i="17"/>
  <c r="D42" i="17"/>
  <c r="C42" i="17"/>
  <c r="B42" i="17"/>
  <c r="E41" i="17"/>
  <c r="D41" i="17"/>
  <c r="C41" i="17"/>
  <c r="B41" i="17"/>
  <c r="E40" i="17"/>
  <c r="D40" i="17"/>
  <c r="C40" i="17"/>
  <c r="B40" i="17"/>
  <c r="E39" i="17"/>
  <c r="D39" i="17"/>
  <c r="C39" i="17"/>
  <c r="B39" i="17"/>
  <c r="E38" i="17"/>
  <c r="D38" i="17"/>
  <c r="C38" i="17"/>
  <c r="B38" i="17"/>
  <c r="E37" i="17"/>
  <c r="D37" i="17"/>
  <c r="C37" i="17"/>
  <c r="B37" i="17"/>
  <c r="E36" i="17"/>
  <c r="D36" i="17"/>
  <c r="C36" i="17"/>
  <c r="B36" i="17"/>
  <c r="E35" i="17"/>
  <c r="D35" i="17"/>
  <c r="C35" i="17"/>
  <c r="B35" i="17"/>
  <c r="E34" i="17"/>
  <c r="D34" i="17"/>
  <c r="C34" i="17"/>
  <c r="B34" i="17"/>
  <c r="E33" i="17"/>
  <c r="D33" i="17"/>
  <c r="C33" i="17"/>
  <c r="B33" i="17"/>
  <c r="E32" i="17"/>
  <c r="D32" i="17"/>
  <c r="C32" i="17"/>
  <c r="B32" i="17"/>
  <c r="E31" i="17"/>
  <c r="D31" i="17"/>
  <c r="C31" i="17"/>
  <c r="B31" i="17"/>
  <c r="E30" i="17"/>
  <c r="D30" i="17"/>
  <c r="C30" i="17"/>
  <c r="B30" i="17"/>
  <c r="E29" i="17"/>
  <c r="D29" i="17"/>
  <c r="C29" i="17"/>
  <c r="B29" i="17"/>
  <c r="E28" i="17"/>
  <c r="D28" i="17"/>
  <c r="C28" i="17"/>
  <c r="B28" i="17"/>
  <c r="E27" i="17"/>
  <c r="D27" i="17"/>
  <c r="C27" i="17"/>
  <c r="B27" i="17"/>
  <c r="E26" i="17"/>
  <c r="D26" i="17"/>
  <c r="C26" i="17"/>
  <c r="B26" i="17"/>
  <c r="E25" i="17"/>
  <c r="D25" i="17"/>
  <c r="C25" i="17"/>
  <c r="B25" i="17"/>
  <c r="E24" i="17"/>
  <c r="D24" i="17"/>
  <c r="C24" i="17"/>
  <c r="B24" i="17"/>
  <c r="E23" i="17"/>
  <c r="D23" i="17"/>
  <c r="C23" i="17"/>
  <c r="B23" i="17"/>
  <c r="E22" i="17"/>
  <c r="D22" i="17"/>
  <c r="C22" i="17"/>
  <c r="B22" i="17"/>
  <c r="E21" i="17"/>
  <c r="D21" i="17"/>
  <c r="C21" i="17"/>
  <c r="B21" i="17"/>
  <c r="E20" i="17"/>
  <c r="D20" i="17"/>
  <c r="C20" i="17"/>
  <c r="B20" i="17"/>
  <c r="E19" i="17"/>
  <c r="D19" i="17"/>
  <c r="C19" i="17"/>
  <c r="B19" i="17"/>
  <c r="E18" i="17"/>
  <c r="D18" i="17"/>
  <c r="C18" i="17"/>
  <c r="B18" i="17"/>
  <c r="E17" i="17"/>
  <c r="D17" i="17"/>
  <c r="C17" i="17"/>
  <c r="B17" i="17"/>
  <c r="E16" i="17"/>
  <c r="D16" i="17"/>
  <c r="C16" i="17"/>
  <c r="B16" i="17"/>
  <c r="E15" i="17"/>
  <c r="D15" i="17"/>
  <c r="C15" i="17"/>
  <c r="B15" i="17"/>
  <c r="E14" i="17"/>
  <c r="D14" i="17"/>
  <c r="C14" i="17"/>
  <c r="B14" i="17"/>
  <c r="E13" i="17"/>
  <c r="D13" i="17"/>
  <c r="C13" i="17"/>
  <c r="B13" i="17"/>
  <c r="E12" i="17"/>
  <c r="D12" i="17"/>
  <c r="C12" i="17"/>
  <c r="B12" i="17"/>
  <c r="E11" i="17"/>
  <c r="D11" i="17"/>
  <c r="C11" i="17"/>
  <c r="B11" i="17"/>
  <c r="E10" i="17"/>
  <c r="D10" i="17"/>
  <c r="C10" i="17"/>
  <c r="B10" i="17"/>
  <c r="E9" i="17"/>
  <c r="C9" i="17"/>
  <c r="B9" i="17"/>
  <c r="E8" i="17"/>
  <c r="C8" i="17"/>
  <c r="B8" i="17"/>
  <c r="E7" i="17"/>
  <c r="C7" i="17"/>
  <c r="B7" i="17"/>
  <c r="C6" i="17"/>
  <c r="B6" i="17"/>
  <c r="C5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G64" i="16"/>
  <c r="F64" i="16"/>
  <c r="F65" i="16" s="1"/>
  <c r="J62" i="16"/>
  <c r="I62" i="16"/>
  <c r="H62" i="16"/>
  <c r="G62" i="16"/>
  <c r="F62" i="16"/>
  <c r="E62" i="16"/>
  <c r="D62" i="16"/>
  <c r="C62" i="16"/>
  <c r="J61" i="16"/>
  <c r="I61" i="16"/>
  <c r="H61" i="16"/>
  <c r="G61" i="16"/>
  <c r="F61" i="16"/>
  <c r="E61" i="16"/>
  <c r="D61" i="16"/>
  <c r="C61" i="16"/>
  <c r="J60" i="16"/>
  <c r="I60" i="16"/>
  <c r="H60" i="16"/>
  <c r="G60" i="16"/>
  <c r="F60" i="16"/>
  <c r="E60" i="16"/>
  <c r="D60" i="16"/>
  <c r="C60" i="16"/>
  <c r="J59" i="16"/>
  <c r="I59" i="16"/>
  <c r="H59" i="16"/>
  <c r="G59" i="16"/>
  <c r="F59" i="16"/>
  <c r="E59" i="16"/>
  <c r="D59" i="16"/>
  <c r="C59" i="16"/>
  <c r="J58" i="16"/>
  <c r="I58" i="16"/>
  <c r="H58" i="16"/>
  <c r="G58" i="16"/>
  <c r="F58" i="16"/>
  <c r="E58" i="16"/>
  <c r="D58" i="16"/>
  <c r="C58" i="16"/>
  <c r="J57" i="16"/>
  <c r="I57" i="16"/>
  <c r="H57" i="16"/>
  <c r="G57" i="16"/>
  <c r="F57" i="16"/>
  <c r="E57" i="16"/>
  <c r="D57" i="16"/>
  <c r="C57" i="16"/>
  <c r="J56" i="16"/>
  <c r="I56" i="16"/>
  <c r="H56" i="16"/>
  <c r="G56" i="16"/>
  <c r="F56" i="16"/>
  <c r="E56" i="16"/>
  <c r="D56" i="16"/>
  <c r="C56" i="16"/>
  <c r="J55" i="16"/>
  <c r="I55" i="16"/>
  <c r="H55" i="16"/>
  <c r="G55" i="16"/>
  <c r="F55" i="16"/>
  <c r="E55" i="16"/>
  <c r="D55" i="16"/>
  <c r="C55" i="16"/>
  <c r="J54" i="16"/>
  <c r="I54" i="16"/>
  <c r="H54" i="16"/>
  <c r="G54" i="16"/>
  <c r="F54" i="16"/>
  <c r="E54" i="16"/>
  <c r="D54" i="16"/>
  <c r="C54" i="16"/>
  <c r="J53" i="16"/>
  <c r="I53" i="16"/>
  <c r="H53" i="16"/>
  <c r="G53" i="16"/>
  <c r="F53" i="16"/>
  <c r="E53" i="16"/>
  <c r="D53" i="16"/>
  <c r="C53" i="16"/>
  <c r="J52" i="16"/>
  <c r="I52" i="16"/>
  <c r="H52" i="16"/>
  <c r="G52" i="16"/>
  <c r="F52" i="16"/>
  <c r="E52" i="16"/>
  <c r="D52" i="16"/>
  <c r="C52" i="16"/>
  <c r="J51" i="16"/>
  <c r="I51" i="16"/>
  <c r="H51" i="16"/>
  <c r="G51" i="16"/>
  <c r="F51" i="16"/>
  <c r="E51" i="16"/>
  <c r="D51" i="16"/>
  <c r="C51" i="16"/>
  <c r="J50" i="16"/>
  <c r="I50" i="16"/>
  <c r="H50" i="16"/>
  <c r="G50" i="16"/>
  <c r="F50" i="16"/>
  <c r="E50" i="16"/>
  <c r="D50" i="16"/>
  <c r="C50" i="16"/>
  <c r="J49" i="16"/>
  <c r="I49" i="16"/>
  <c r="H49" i="16"/>
  <c r="G49" i="16"/>
  <c r="F49" i="16"/>
  <c r="E49" i="16"/>
  <c r="D49" i="16"/>
  <c r="C49" i="16"/>
  <c r="J48" i="16"/>
  <c r="I48" i="16"/>
  <c r="H48" i="16"/>
  <c r="G48" i="16"/>
  <c r="F48" i="16"/>
  <c r="E48" i="16"/>
  <c r="D48" i="16"/>
  <c r="C48" i="16"/>
  <c r="J47" i="16"/>
  <c r="I47" i="16"/>
  <c r="H47" i="16"/>
  <c r="G47" i="16"/>
  <c r="F47" i="16"/>
  <c r="E47" i="16"/>
  <c r="D47" i="16"/>
  <c r="C47" i="16"/>
  <c r="J46" i="16"/>
  <c r="I46" i="16"/>
  <c r="H46" i="16"/>
  <c r="G46" i="16"/>
  <c r="F46" i="16"/>
  <c r="E46" i="16"/>
  <c r="D46" i="16"/>
  <c r="C46" i="16"/>
  <c r="J45" i="16"/>
  <c r="I45" i="16"/>
  <c r="H45" i="16"/>
  <c r="G45" i="16"/>
  <c r="F45" i="16"/>
  <c r="E45" i="16"/>
  <c r="D45" i="16"/>
  <c r="C45" i="16"/>
  <c r="J44" i="16"/>
  <c r="I44" i="16"/>
  <c r="H44" i="16"/>
  <c r="G44" i="16"/>
  <c r="F44" i="16"/>
  <c r="E44" i="16"/>
  <c r="D44" i="16"/>
  <c r="C44" i="16"/>
  <c r="J43" i="16"/>
  <c r="I43" i="16"/>
  <c r="H43" i="16"/>
  <c r="G43" i="16"/>
  <c r="F43" i="16"/>
  <c r="E43" i="16"/>
  <c r="D43" i="16"/>
  <c r="C43" i="16"/>
  <c r="J42" i="16"/>
  <c r="I42" i="16"/>
  <c r="H42" i="16"/>
  <c r="G42" i="16"/>
  <c r="F42" i="16"/>
  <c r="E42" i="16"/>
  <c r="D42" i="16"/>
  <c r="C42" i="16"/>
  <c r="J41" i="16"/>
  <c r="I41" i="16"/>
  <c r="H41" i="16"/>
  <c r="G41" i="16"/>
  <c r="F41" i="16"/>
  <c r="E41" i="16"/>
  <c r="D41" i="16"/>
  <c r="C41" i="16"/>
  <c r="J40" i="16"/>
  <c r="I40" i="16"/>
  <c r="H40" i="16"/>
  <c r="G40" i="16"/>
  <c r="F40" i="16"/>
  <c r="E40" i="16"/>
  <c r="D40" i="16"/>
  <c r="C40" i="16"/>
  <c r="J39" i="16"/>
  <c r="I39" i="16"/>
  <c r="H39" i="16"/>
  <c r="G39" i="16"/>
  <c r="F39" i="16"/>
  <c r="E39" i="16"/>
  <c r="D39" i="16"/>
  <c r="C39" i="16"/>
  <c r="J38" i="16"/>
  <c r="I38" i="16"/>
  <c r="H38" i="16"/>
  <c r="G38" i="16"/>
  <c r="F38" i="16"/>
  <c r="E38" i="16"/>
  <c r="D38" i="16"/>
  <c r="C38" i="16"/>
  <c r="J37" i="16"/>
  <c r="I37" i="16"/>
  <c r="H37" i="16"/>
  <c r="G37" i="16"/>
  <c r="F37" i="16"/>
  <c r="E37" i="16"/>
  <c r="D37" i="16"/>
  <c r="C37" i="16"/>
  <c r="J36" i="16"/>
  <c r="I36" i="16"/>
  <c r="H36" i="16"/>
  <c r="G36" i="16"/>
  <c r="F36" i="16"/>
  <c r="E36" i="16"/>
  <c r="D36" i="16"/>
  <c r="C36" i="16"/>
  <c r="J35" i="16"/>
  <c r="I35" i="16"/>
  <c r="H35" i="16"/>
  <c r="G35" i="16"/>
  <c r="F35" i="16"/>
  <c r="E35" i="16"/>
  <c r="D35" i="16"/>
  <c r="C35" i="16"/>
  <c r="J34" i="16"/>
  <c r="I34" i="16"/>
  <c r="H34" i="16"/>
  <c r="G34" i="16"/>
  <c r="F34" i="16"/>
  <c r="E34" i="16"/>
  <c r="D34" i="16"/>
  <c r="C34" i="16"/>
  <c r="J33" i="16"/>
  <c r="I33" i="16"/>
  <c r="H33" i="16"/>
  <c r="G33" i="16"/>
  <c r="F33" i="16"/>
  <c r="E33" i="16"/>
  <c r="D33" i="16"/>
  <c r="C33" i="16"/>
  <c r="J32" i="16"/>
  <c r="I32" i="16"/>
  <c r="H32" i="16"/>
  <c r="G32" i="16"/>
  <c r="F32" i="16"/>
  <c r="E32" i="16"/>
  <c r="D32" i="16"/>
  <c r="C32" i="16"/>
  <c r="J31" i="16"/>
  <c r="I31" i="16"/>
  <c r="H31" i="16"/>
  <c r="G31" i="16"/>
  <c r="F31" i="16"/>
  <c r="E31" i="16"/>
  <c r="D31" i="16"/>
  <c r="C31" i="16"/>
  <c r="J30" i="16"/>
  <c r="I30" i="16"/>
  <c r="H30" i="16"/>
  <c r="G30" i="16"/>
  <c r="F30" i="16"/>
  <c r="E30" i="16"/>
  <c r="D30" i="16"/>
  <c r="C30" i="16"/>
  <c r="J29" i="16"/>
  <c r="I29" i="16"/>
  <c r="H29" i="16"/>
  <c r="G29" i="16"/>
  <c r="F29" i="16"/>
  <c r="E29" i="16"/>
  <c r="D29" i="16"/>
  <c r="C29" i="16"/>
  <c r="J28" i="16"/>
  <c r="I28" i="16"/>
  <c r="H28" i="16"/>
  <c r="G28" i="16"/>
  <c r="F28" i="16"/>
  <c r="E28" i="16"/>
  <c r="D28" i="16"/>
  <c r="C28" i="16"/>
  <c r="J27" i="16"/>
  <c r="I27" i="16"/>
  <c r="H27" i="16"/>
  <c r="G27" i="16"/>
  <c r="F27" i="16"/>
  <c r="E27" i="16"/>
  <c r="D27" i="16"/>
  <c r="C27" i="16"/>
  <c r="J26" i="16"/>
  <c r="I26" i="16"/>
  <c r="H26" i="16"/>
  <c r="G26" i="16"/>
  <c r="F26" i="16"/>
  <c r="E26" i="16"/>
  <c r="D26" i="16"/>
  <c r="C26" i="16"/>
  <c r="J25" i="16"/>
  <c r="I25" i="16"/>
  <c r="H25" i="16"/>
  <c r="G25" i="16"/>
  <c r="F25" i="16"/>
  <c r="E25" i="16"/>
  <c r="D25" i="16"/>
  <c r="C25" i="16"/>
  <c r="J24" i="16"/>
  <c r="I24" i="16"/>
  <c r="H24" i="16"/>
  <c r="G24" i="16"/>
  <c r="F24" i="16"/>
  <c r="E24" i="16"/>
  <c r="D24" i="16"/>
  <c r="C24" i="16"/>
  <c r="J23" i="16"/>
  <c r="I23" i="16"/>
  <c r="H23" i="16"/>
  <c r="G23" i="16"/>
  <c r="F23" i="16"/>
  <c r="E23" i="16"/>
  <c r="D23" i="16"/>
  <c r="C23" i="16"/>
  <c r="J22" i="16"/>
  <c r="I22" i="16"/>
  <c r="H22" i="16"/>
  <c r="G22" i="16"/>
  <c r="F22" i="16"/>
  <c r="E22" i="16"/>
  <c r="D22" i="16"/>
  <c r="C22" i="16"/>
  <c r="J21" i="16"/>
  <c r="I21" i="16"/>
  <c r="H21" i="16"/>
  <c r="G21" i="16"/>
  <c r="F21" i="16"/>
  <c r="E21" i="16"/>
  <c r="D21" i="16"/>
  <c r="C21" i="16"/>
  <c r="J20" i="16"/>
  <c r="I20" i="16"/>
  <c r="H20" i="16"/>
  <c r="G20" i="16"/>
  <c r="F20" i="16"/>
  <c r="E20" i="16"/>
  <c r="D20" i="16"/>
  <c r="C20" i="16"/>
  <c r="J19" i="16"/>
  <c r="I19" i="16"/>
  <c r="H19" i="16"/>
  <c r="G19" i="16"/>
  <c r="F19" i="16"/>
  <c r="E19" i="16"/>
  <c r="D19" i="16"/>
  <c r="C19" i="16"/>
  <c r="J18" i="16"/>
  <c r="I18" i="16"/>
  <c r="H18" i="16"/>
  <c r="G18" i="16"/>
  <c r="F18" i="16"/>
  <c r="E18" i="16"/>
  <c r="D18" i="16"/>
  <c r="C18" i="16"/>
  <c r="M17" i="16"/>
  <c r="J17" i="16"/>
  <c r="I17" i="16"/>
  <c r="H17" i="16"/>
  <c r="G17" i="16"/>
  <c r="F17" i="16"/>
  <c r="E17" i="16"/>
  <c r="D17" i="16"/>
  <c r="C17" i="16"/>
  <c r="J16" i="16"/>
  <c r="I16" i="16"/>
  <c r="H16" i="16"/>
  <c r="G16" i="16"/>
  <c r="F16" i="16"/>
  <c r="E16" i="16"/>
  <c r="D16" i="16"/>
  <c r="C16" i="16"/>
  <c r="J15" i="16"/>
  <c r="I15" i="16"/>
  <c r="H15" i="16"/>
  <c r="G15" i="16"/>
  <c r="F15" i="16"/>
  <c r="E15" i="16"/>
  <c r="D15" i="16"/>
  <c r="C15" i="16"/>
  <c r="M14" i="16"/>
  <c r="J14" i="16"/>
  <c r="I14" i="16"/>
  <c r="H14" i="16"/>
  <c r="G14" i="16"/>
  <c r="F14" i="16"/>
  <c r="E14" i="16"/>
  <c r="D14" i="16"/>
  <c r="C14" i="16"/>
  <c r="M13" i="16"/>
  <c r="J13" i="16"/>
  <c r="I13" i="16"/>
  <c r="H13" i="16"/>
  <c r="G13" i="16"/>
  <c r="F13" i="16"/>
  <c r="E13" i="16"/>
  <c r="D13" i="16"/>
  <c r="C13" i="16"/>
  <c r="J12" i="16"/>
  <c r="I12" i="16"/>
  <c r="H12" i="16"/>
  <c r="G12" i="16"/>
  <c r="F12" i="16"/>
  <c r="E12" i="16"/>
  <c r="D12" i="16"/>
  <c r="C12" i="16"/>
  <c r="M11" i="16"/>
  <c r="J11" i="16"/>
  <c r="I11" i="16"/>
  <c r="H11" i="16"/>
  <c r="G11" i="16"/>
  <c r="F11" i="16"/>
  <c r="E11" i="16"/>
  <c r="D11" i="16"/>
  <c r="C11" i="16"/>
  <c r="M10" i="16"/>
  <c r="J10" i="16"/>
  <c r="I10" i="16"/>
  <c r="H10" i="16"/>
  <c r="G10" i="16"/>
  <c r="F10" i="16"/>
  <c r="E10" i="16"/>
  <c r="D10" i="16"/>
  <c r="C10" i="16"/>
  <c r="J9" i="16"/>
  <c r="I9" i="16"/>
  <c r="H9" i="16"/>
  <c r="G9" i="16"/>
  <c r="F9" i="16"/>
  <c r="E9" i="16"/>
  <c r="D9" i="16"/>
  <c r="C9" i="16"/>
  <c r="J8" i="16"/>
  <c r="I8" i="16"/>
  <c r="H8" i="16"/>
  <c r="G8" i="16"/>
  <c r="F8" i="16"/>
  <c r="E8" i="16"/>
  <c r="D8" i="16"/>
  <c r="C8" i="16"/>
  <c r="J7" i="16"/>
  <c r="I7" i="16"/>
  <c r="H7" i="16"/>
  <c r="G7" i="16"/>
  <c r="F7" i="16"/>
  <c r="E7" i="16"/>
  <c r="D7" i="16"/>
  <c r="C7" i="16"/>
  <c r="J6" i="16"/>
  <c r="I6" i="16"/>
  <c r="H6" i="16"/>
  <c r="G6" i="16"/>
  <c r="F6" i="16"/>
  <c r="E6" i="16"/>
  <c r="D6" i="16"/>
  <c r="C6" i="16"/>
  <c r="J5" i="16"/>
  <c r="I5" i="16"/>
  <c r="H5" i="16"/>
  <c r="G5" i="16"/>
  <c r="F5" i="16"/>
  <c r="E5" i="16"/>
  <c r="D5" i="16"/>
  <c r="C5" i="16"/>
  <c r="M4" i="16"/>
  <c r="J4" i="16"/>
  <c r="I4" i="16"/>
  <c r="H4" i="16"/>
  <c r="G4" i="16"/>
  <c r="F4" i="16"/>
  <c r="E4" i="16"/>
  <c r="D4" i="16"/>
  <c r="C4" i="16"/>
  <c r="I3" i="16"/>
  <c r="F3" i="16"/>
  <c r="C3" i="16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E65" i="15"/>
  <c r="I62" i="15"/>
  <c r="H62" i="15"/>
  <c r="G62" i="15"/>
  <c r="F62" i="15"/>
  <c r="E62" i="15"/>
  <c r="D62" i="15"/>
  <c r="C62" i="15"/>
  <c r="I61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I59" i="15"/>
  <c r="H59" i="15"/>
  <c r="G59" i="15"/>
  <c r="F59" i="15"/>
  <c r="E59" i="15"/>
  <c r="D59" i="15"/>
  <c r="C59" i="15"/>
  <c r="I58" i="15"/>
  <c r="H58" i="15"/>
  <c r="G58" i="15"/>
  <c r="F58" i="15"/>
  <c r="E58" i="15"/>
  <c r="D58" i="15"/>
  <c r="C58" i="15"/>
  <c r="I57" i="15"/>
  <c r="H57" i="15"/>
  <c r="G57" i="15"/>
  <c r="F57" i="15"/>
  <c r="E57" i="15"/>
  <c r="D57" i="15"/>
  <c r="C57" i="15"/>
  <c r="I56" i="15"/>
  <c r="H56" i="15"/>
  <c r="G56" i="15"/>
  <c r="F56" i="15"/>
  <c r="E56" i="15"/>
  <c r="D56" i="15"/>
  <c r="C56" i="15"/>
  <c r="I55" i="15"/>
  <c r="H55" i="15"/>
  <c r="G55" i="15"/>
  <c r="F55" i="15"/>
  <c r="E55" i="15"/>
  <c r="D55" i="15"/>
  <c r="C55" i="15"/>
  <c r="I54" i="15"/>
  <c r="H54" i="15"/>
  <c r="G54" i="15"/>
  <c r="F54" i="15"/>
  <c r="E54" i="15"/>
  <c r="D54" i="15"/>
  <c r="C54" i="15"/>
  <c r="I53" i="15"/>
  <c r="H53" i="15"/>
  <c r="G53" i="15"/>
  <c r="F53" i="15"/>
  <c r="E53" i="15"/>
  <c r="D53" i="15"/>
  <c r="C53" i="15"/>
  <c r="I52" i="15"/>
  <c r="H52" i="15"/>
  <c r="G52" i="15"/>
  <c r="F52" i="15"/>
  <c r="E52" i="15"/>
  <c r="D52" i="15"/>
  <c r="C52" i="15"/>
  <c r="I51" i="15"/>
  <c r="H51" i="15"/>
  <c r="G51" i="15"/>
  <c r="F51" i="15"/>
  <c r="E51" i="15"/>
  <c r="D51" i="15"/>
  <c r="C51" i="15"/>
  <c r="I50" i="15"/>
  <c r="H50" i="15"/>
  <c r="G50" i="15"/>
  <c r="F50" i="15"/>
  <c r="E50" i="15"/>
  <c r="D50" i="15"/>
  <c r="C50" i="15"/>
  <c r="I49" i="15"/>
  <c r="H49" i="15"/>
  <c r="G49" i="15"/>
  <c r="F49" i="15"/>
  <c r="E49" i="15"/>
  <c r="D49" i="15"/>
  <c r="C49" i="15"/>
  <c r="I48" i="15"/>
  <c r="H48" i="15"/>
  <c r="G48" i="15"/>
  <c r="F48" i="15"/>
  <c r="E48" i="15"/>
  <c r="D48" i="15"/>
  <c r="C48" i="15"/>
  <c r="I47" i="15"/>
  <c r="H47" i="15"/>
  <c r="G47" i="15"/>
  <c r="F47" i="15"/>
  <c r="E47" i="15"/>
  <c r="D47" i="15"/>
  <c r="C47" i="15"/>
  <c r="I46" i="15"/>
  <c r="H46" i="15"/>
  <c r="G46" i="15"/>
  <c r="F46" i="15"/>
  <c r="E46" i="15"/>
  <c r="D46" i="15"/>
  <c r="C46" i="15"/>
  <c r="I45" i="15"/>
  <c r="H45" i="15"/>
  <c r="G45" i="15"/>
  <c r="F45" i="15"/>
  <c r="E45" i="15"/>
  <c r="D45" i="15"/>
  <c r="C45" i="15"/>
  <c r="I44" i="15"/>
  <c r="H44" i="15"/>
  <c r="G44" i="15"/>
  <c r="F44" i="15"/>
  <c r="E44" i="15"/>
  <c r="D44" i="15"/>
  <c r="C44" i="15"/>
  <c r="I43" i="15"/>
  <c r="H43" i="15"/>
  <c r="G43" i="15"/>
  <c r="F43" i="15"/>
  <c r="E43" i="15"/>
  <c r="D43" i="15"/>
  <c r="C43" i="15"/>
  <c r="I42" i="15"/>
  <c r="H42" i="15"/>
  <c r="G42" i="15"/>
  <c r="F42" i="15"/>
  <c r="E42" i="15"/>
  <c r="D42" i="15"/>
  <c r="C42" i="15"/>
  <c r="I41" i="15"/>
  <c r="H41" i="15"/>
  <c r="G41" i="15"/>
  <c r="F41" i="15"/>
  <c r="E41" i="15"/>
  <c r="D41" i="15"/>
  <c r="C41" i="15"/>
  <c r="I40" i="15"/>
  <c r="H40" i="15"/>
  <c r="G40" i="15"/>
  <c r="F40" i="15"/>
  <c r="E40" i="15"/>
  <c r="D40" i="15"/>
  <c r="C40" i="15"/>
  <c r="I39" i="15"/>
  <c r="H39" i="15"/>
  <c r="G39" i="15"/>
  <c r="F39" i="15"/>
  <c r="E39" i="15"/>
  <c r="D39" i="15"/>
  <c r="C39" i="15"/>
  <c r="I38" i="15"/>
  <c r="H38" i="15"/>
  <c r="G38" i="15"/>
  <c r="F38" i="15"/>
  <c r="E38" i="15"/>
  <c r="D38" i="15"/>
  <c r="C38" i="15"/>
  <c r="I37" i="15"/>
  <c r="H37" i="15"/>
  <c r="G37" i="15"/>
  <c r="F37" i="15"/>
  <c r="E37" i="15"/>
  <c r="D37" i="15"/>
  <c r="C37" i="15"/>
  <c r="I36" i="15"/>
  <c r="H36" i="15"/>
  <c r="G36" i="15"/>
  <c r="F36" i="15"/>
  <c r="E36" i="15"/>
  <c r="D36" i="15"/>
  <c r="C36" i="15"/>
  <c r="I35" i="15"/>
  <c r="H35" i="15"/>
  <c r="G35" i="15"/>
  <c r="F35" i="15"/>
  <c r="E35" i="15"/>
  <c r="D35" i="15"/>
  <c r="C35" i="15"/>
  <c r="I34" i="15"/>
  <c r="H34" i="15"/>
  <c r="G34" i="15"/>
  <c r="F34" i="15"/>
  <c r="E34" i="15"/>
  <c r="D34" i="15"/>
  <c r="C34" i="15"/>
  <c r="I33" i="15"/>
  <c r="H33" i="15"/>
  <c r="G33" i="15"/>
  <c r="F33" i="15"/>
  <c r="E33" i="15"/>
  <c r="D33" i="15"/>
  <c r="C33" i="15"/>
  <c r="I32" i="15"/>
  <c r="H32" i="15"/>
  <c r="G32" i="15"/>
  <c r="F32" i="15"/>
  <c r="E32" i="15"/>
  <c r="D32" i="15"/>
  <c r="C32" i="15"/>
  <c r="I31" i="15"/>
  <c r="H31" i="15"/>
  <c r="G31" i="15"/>
  <c r="F31" i="15"/>
  <c r="E31" i="15"/>
  <c r="D31" i="15"/>
  <c r="C31" i="15"/>
  <c r="I30" i="15"/>
  <c r="H30" i="15"/>
  <c r="G30" i="15"/>
  <c r="F30" i="15"/>
  <c r="E30" i="15"/>
  <c r="D30" i="15"/>
  <c r="C30" i="15"/>
  <c r="I29" i="15"/>
  <c r="H29" i="15"/>
  <c r="G29" i="15"/>
  <c r="F29" i="15"/>
  <c r="E29" i="15"/>
  <c r="D29" i="15"/>
  <c r="C29" i="15"/>
  <c r="I28" i="15"/>
  <c r="H28" i="15"/>
  <c r="G28" i="15"/>
  <c r="F28" i="15"/>
  <c r="E28" i="15"/>
  <c r="D28" i="15"/>
  <c r="C28" i="15"/>
  <c r="I27" i="15"/>
  <c r="H27" i="15"/>
  <c r="G27" i="15"/>
  <c r="F27" i="15"/>
  <c r="E27" i="15"/>
  <c r="D27" i="15"/>
  <c r="C27" i="15"/>
  <c r="I26" i="15"/>
  <c r="H26" i="15"/>
  <c r="G26" i="15"/>
  <c r="F26" i="15"/>
  <c r="E26" i="15"/>
  <c r="D26" i="15"/>
  <c r="C26" i="15"/>
  <c r="I25" i="15"/>
  <c r="H25" i="15"/>
  <c r="G25" i="15"/>
  <c r="F25" i="15"/>
  <c r="E25" i="15"/>
  <c r="D25" i="15"/>
  <c r="C25" i="15"/>
  <c r="I24" i="15"/>
  <c r="H24" i="15"/>
  <c r="G24" i="15"/>
  <c r="F24" i="15"/>
  <c r="E24" i="15"/>
  <c r="D24" i="15"/>
  <c r="C24" i="15"/>
  <c r="I23" i="15"/>
  <c r="H23" i="15"/>
  <c r="G23" i="15"/>
  <c r="F23" i="15"/>
  <c r="E23" i="15"/>
  <c r="D23" i="15"/>
  <c r="C23" i="15"/>
  <c r="I22" i="15"/>
  <c r="H22" i="15"/>
  <c r="G22" i="15"/>
  <c r="F22" i="15"/>
  <c r="E22" i="15"/>
  <c r="D22" i="15"/>
  <c r="C22" i="15"/>
  <c r="I21" i="15"/>
  <c r="H21" i="15"/>
  <c r="G21" i="15"/>
  <c r="F21" i="15"/>
  <c r="E21" i="15"/>
  <c r="D21" i="15"/>
  <c r="C21" i="15"/>
  <c r="I20" i="15"/>
  <c r="H20" i="15"/>
  <c r="G20" i="15"/>
  <c r="F20" i="15"/>
  <c r="E20" i="15"/>
  <c r="D20" i="15"/>
  <c r="C20" i="15"/>
  <c r="I19" i="15"/>
  <c r="H19" i="15"/>
  <c r="G19" i="15"/>
  <c r="F19" i="15"/>
  <c r="E19" i="15"/>
  <c r="D19" i="15"/>
  <c r="C19" i="15"/>
  <c r="L18" i="15"/>
  <c r="I18" i="15"/>
  <c r="H18" i="15"/>
  <c r="G18" i="15"/>
  <c r="F18" i="15"/>
  <c r="E18" i="15"/>
  <c r="D18" i="15"/>
  <c r="C18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L15" i="15"/>
  <c r="I15" i="15"/>
  <c r="H15" i="15"/>
  <c r="G15" i="15"/>
  <c r="F15" i="15"/>
  <c r="E15" i="15"/>
  <c r="D15" i="15"/>
  <c r="C15" i="15"/>
  <c r="L14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L12" i="15"/>
  <c r="I12" i="15"/>
  <c r="H12" i="15"/>
  <c r="G12" i="15"/>
  <c r="F12" i="15"/>
  <c r="E12" i="15"/>
  <c r="D12" i="15"/>
  <c r="C12" i="15"/>
  <c r="L11" i="15"/>
  <c r="I11" i="15"/>
  <c r="H11" i="15"/>
  <c r="G11" i="15"/>
  <c r="F11" i="15"/>
  <c r="E11" i="15"/>
  <c r="D11" i="15"/>
  <c r="C11" i="15"/>
  <c r="I10" i="15"/>
  <c r="H10" i="15"/>
  <c r="G10" i="15"/>
  <c r="F10" i="15"/>
  <c r="E10" i="15"/>
  <c r="D10" i="15"/>
  <c r="C10" i="15"/>
  <c r="I9" i="15"/>
  <c r="H9" i="15"/>
  <c r="G9" i="15"/>
  <c r="F9" i="15"/>
  <c r="E9" i="15"/>
  <c r="D9" i="15"/>
  <c r="C9" i="15"/>
  <c r="I8" i="15"/>
  <c r="H8" i="15"/>
  <c r="G8" i="15"/>
  <c r="F8" i="15"/>
  <c r="E8" i="15"/>
  <c r="D8" i="15"/>
  <c r="C8" i="15"/>
  <c r="I7" i="15"/>
  <c r="H7" i="15"/>
  <c r="G7" i="15"/>
  <c r="F7" i="15"/>
  <c r="E7" i="15"/>
  <c r="D7" i="15"/>
  <c r="C7" i="15"/>
  <c r="I6" i="15"/>
  <c r="H6" i="15"/>
  <c r="G6" i="15"/>
  <c r="F6" i="15"/>
  <c r="E6" i="15"/>
  <c r="D6" i="15"/>
  <c r="C6" i="15"/>
  <c r="L5" i="15"/>
  <c r="I5" i="15"/>
  <c r="H5" i="15"/>
  <c r="G5" i="15"/>
  <c r="F5" i="15"/>
  <c r="E5" i="15"/>
  <c r="D5" i="15"/>
  <c r="C5" i="15"/>
  <c r="I4" i="15"/>
  <c r="H4" i="15"/>
  <c r="G4" i="15"/>
  <c r="F4" i="15"/>
  <c r="E4" i="15"/>
  <c r="D4" i="15"/>
  <c r="C4" i="15"/>
  <c r="H3" i="15"/>
  <c r="E3" i="15"/>
  <c r="C3" i="15"/>
  <c r="C1" i="15"/>
  <c r="L62" i="9"/>
  <c r="K62" i="9"/>
  <c r="J62" i="9"/>
  <c r="I62" i="9"/>
  <c r="H62" i="9"/>
  <c r="E62" i="9"/>
  <c r="D62" i="9"/>
  <c r="C62" i="9"/>
  <c r="L61" i="9"/>
  <c r="K61" i="9"/>
  <c r="J61" i="9"/>
  <c r="I61" i="9"/>
  <c r="H61" i="9"/>
  <c r="E61" i="9"/>
  <c r="D61" i="9"/>
  <c r="C61" i="9"/>
  <c r="L60" i="9"/>
  <c r="K60" i="9"/>
  <c r="J60" i="9"/>
  <c r="I60" i="9"/>
  <c r="H60" i="9"/>
  <c r="E60" i="9"/>
  <c r="D60" i="9"/>
  <c r="C60" i="9"/>
  <c r="L59" i="9"/>
  <c r="K59" i="9"/>
  <c r="J59" i="9"/>
  <c r="I59" i="9"/>
  <c r="H59" i="9"/>
  <c r="E59" i="9"/>
  <c r="D59" i="9"/>
  <c r="C59" i="9"/>
  <c r="L58" i="9"/>
  <c r="K58" i="9"/>
  <c r="J58" i="9"/>
  <c r="I58" i="9"/>
  <c r="H58" i="9"/>
  <c r="E58" i="9"/>
  <c r="D58" i="9"/>
  <c r="C58" i="9"/>
  <c r="L57" i="9"/>
  <c r="K57" i="9"/>
  <c r="J57" i="9"/>
  <c r="I57" i="9"/>
  <c r="H57" i="9"/>
  <c r="E57" i="9"/>
  <c r="D57" i="9"/>
  <c r="C57" i="9"/>
  <c r="L56" i="9"/>
  <c r="K56" i="9"/>
  <c r="J56" i="9"/>
  <c r="I56" i="9"/>
  <c r="H56" i="9"/>
  <c r="E56" i="9"/>
  <c r="D56" i="9"/>
  <c r="C56" i="9"/>
  <c r="L55" i="9"/>
  <c r="K55" i="9"/>
  <c r="J55" i="9"/>
  <c r="I55" i="9"/>
  <c r="H55" i="9"/>
  <c r="E55" i="9"/>
  <c r="D55" i="9"/>
  <c r="C55" i="9"/>
  <c r="L54" i="9"/>
  <c r="K54" i="9"/>
  <c r="J54" i="9"/>
  <c r="I54" i="9"/>
  <c r="H54" i="9"/>
  <c r="E54" i="9"/>
  <c r="D54" i="9"/>
  <c r="C54" i="9"/>
  <c r="L53" i="9"/>
  <c r="K53" i="9"/>
  <c r="J53" i="9"/>
  <c r="I53" i="9"/>
  <c r="H53" i="9"/>
  <c r="E53" i="9"/>
  <c r="D53" i="9"/>
  <c r="C53" i="9"/>
  <c r="L52" i="9"/>
  <c r="K52" i="9"/>
  <c r="J52" i="9"/>
  <c r="I52" i="9"/>
  <c r="H52" i="9"/>
  <c r="E52" i="9"/>
  <c r="D52" i="9"/>
  <c r="C52" i="9"/>
  <c r="L51" i="9"/>
  <c r="K51" i="9"/>
  <c r="J51" i="9"/>
  <c r="I51" i="9"/>
  <c r="H51" i="9"/>
  <c r="E51" i="9"/>
  <c r="D51" i="9"/>
  <c r="C51" i="9"/>
  <c r="L50" i="9"/>
  <c r="K50" i="9"/>
  <c r="J50" i="9"/>
  <c r="I50" i="9"/>
  <c r="H50" i="9"/>
  <c r="E50" i="9"/>
  <c r="D50" i="9"/>
  <c r="C50" i="9"/>
  <c r="L49" i="9"/>
  <c r="K49" i="9"/>
  <c r="J49" i="9"/>
  <c r="I49" i="9"/>
  <c r="H49" i="9"/>
  <c r="E49" i="9"/>
  <c r="D49" i="9"/>
  <c r="C49" i="9"/>
  <c r="L48" i="9"/>
  <c r="K48" i="9"/>
  <c r="J48" i="9"/>
  <c r="I48" i="9"/>
  <c r="H48" i="9"/>
  <c r="E48" i="9"/>
  <c r="D48" i="9"/>
  <c r="C48" i="9"/>
  <c r="L47" i="9"/>
  <c r="K47" i="9"/>
  <c r="J47" i="9"/>
  <c r="I47" i="9"/>
  <c r="H47" i="9"/>
  <c r="E47" i="9"/>
  <c r="D47" i="9"/>
  <c r="C47" i="9"/>
  <c r="L46" i="9"/>
  <c r="K46" i="9"/>
  <c r="J46" i="9"/>
  <c r="I46" i="9"/>
  <c r="H46" i="9"/>
  <c r="E46" i="9"/>
  <c r="D46" i="9"/>
  <c r="C46" i="9"/>
  <c r="L45" i="9"/>
  <c r="K45" i="9"/>
  <c r="J45" i="9"/>
  <c r="I45" i="9"/>
  <c r="H45" i="9"/>
  <c r="E45" i="9"/>
  <c r="D45" i="9"/>
  <c r="C45" i="9"/>
  <c r="L44" i="9"/>
  <c r="K44" i="9"/>
  <c r="J44" i="9"/>
  <c r="I44" i="9"/>
  <c r="H44" i="9"/>
  <c r="E44" i="9"/>
  <c r="D44" i="9"/>
  <c r="C44" i="9"/>
  <c r="L43" i="9"/>
  <c r="K43" i="9"/>
  <c r="J43" i="9"/>
  <c r="I43" i="9"/>
  <c r="H43" i="9"/>
  <c r="E43" i="9"/>
  <c r="D43" i="9"/>
  <c r="C43" i="9"/>
  <c r="L42" i="9"/>
  <c r="K42" i="9"/>
  <c r="J42" i="9"/>
  <c r="I42" i="9"/>
  <c r="H42" i="9"/>
  <c r="E42" i="9"/>
  <c r="D42" i="9"/>
  <c r="C42" i="9"/>
  <c r="L41" i="9"/>
  <c r="K41" i="9"/>
  <c r="J41" i="9"/>
  <c r="I41" i="9"/>
  <c r="H41" i="9"/>
  <c r="E41" i="9"/>
  <c r="D41" i="9"/>
  <c r="C41" i="9"/>
  <c r="L40" i="9"/>
  <c r="K40" i="9"/>
  <c r="J40" i="9"/>
  <c r="I40" i="9"/>
  <c r="H40" i="9"/>
  <c r="E40" i="9"/>
  <c r="D40" i="9"/>
  <c r="C40" i="9"/>
  <c r="L39" i="9"/>
  <c r="K39" i="9"/>
  <c r="J39" i="9"/>
  <c r="I39" i="9"/>
  <c r="H39" i="9"/>
  <c r="E39" i="9"/>
  <c r="D39" i="9"/>
  <c r="C39" i="9"/>
  <c r="L38" i="9"/>
  <c r="K38" i="9"/>
  <c r="J38" i="9"/>
  <c r="I38" i="9"/>
  <c r="H38" i="9"/>
  <c r="E38" i="9"/>
  <c r="D38" i="9"/>
  <c r="C38" i="9"/>
  <c r="L37" i="9"/>
  <c r="K37" i="9"/>
  <c r="J37" i="9"/>
  <c r="I37" i="9"/>
  <c r="H37" i="9"/>
  <c r="E37" i="9"/>
  <c r="D37" i="9"/>
  <c r="C37" i="9"/>
  <c r="L36" i="9"/>
  <c r="K36" i="9"/>
  <c r="J36" i="9"/>
  <c r="I36" i="9"/>
  <c r="H36" i="9"/>
  <c r="E36" i="9"/>
  <c r="D36" i="9"/>
  <c r="C36" i="9"/>
  <c r="L35" i="9"/>
  <c r="K35" i="9"/>
  <c r="J35" i="9"/>
  <c r="I35" i="9"/>
  <c r="H35" i="9"/>
  <c r="E35" i="9"/>
  <c r="D35" i="9"/>
  <c r="C35" i="9"/>
  <c r="L34" i="9"/>
  <c r="K34" i="9"/>
  <c r="J34" i="9"/>
  <c r="I34" i="9"/>
  <c r="H34" i="9"/>
  <c r="E34" i="9"/>
  <c r="D34" i="9"/>
  <c r="C34" i="9"/>
  <c r="L33" i="9"/>
  <c r="K33" i="9"/>
  <c r="J33" i="9"/>
  <c r="I33" i="9"/>
  <c r="H33" i="9"/>
  <c r="E33" i="9"/>
  <c r="D33" i="9"/>
  <c r="C33" i="9"/>
  <c r="L32" i="9"/>
  <c r="K32" i="9"/>
  <c r="J32" i="9"/>
  <c r="I32" i="9"/>
  <c r="H32" i="9"/>
  <c r="E32" i="9"/>
  <c r="D32" i="9"/>
  <c r="C32" i="9"/>
  <c r="L31" i="9"/>
  <c r="K31" i="9"/>
  <c r="J31" i="9"/>
  <c r="I31" i="9"/>
  <c r="H31" i="9"/>
  <c r="E31" i="9"/>
  <c r="D31" i="9"/>
  <c r="C31" i="9"/>
  <c r="L30" i="9"/>
  <c r="K30" i="9"/>
  <c r="J30" i="9"/>
  <c r="I30" i="9"/>
  <c r="H30" i="9"/>
  <c r="E30" i="9"/>
  <c r="D30" i="9"/>
  <c r="C30" i="9"/>
  <c r="L29" i="9"/>
  <c r="K29" i="9"/>
  <c r="J29" i="9"/>
  <c r="I29" i="9"/>
  <c r="H29" i="9"/>
  <c r="E29" i="9"/>
  <c r="D29" i="9"/>
  <c r="C29" i="9"/>
  <c r="L28" i="9"/>
  <c r="K28" i="9"/>
  <c r="J28" i="9"/>
  <c r="I28" i="9"/>
  <c r="H28" i="9"/>
  <c r="E28" i="9"/>
  <c r="D28" i="9"/>
  <c r="C28" i="9"/>
  <c r="L27" i="9"/>
  <c r="K27" i="9"/>
  <c r="J27" i="9"/>
  <c r="I27" i="9"/>
  <c r="H27" i="9"/>
  <c r="E27" i="9"/>
  <c r="D27" i="9"/>
  <c r="C27" i="9"/>
  <c r="L26" i="9"/>
  <c r="K26" i="9"/>
  <c r="J26" i="9"/>
  <c r="I26" i="9"/>
  <c r="H26" i="9"/>
  <c r="E26" i="9"/>
  <c r="D26" i="9"/>
  <c r="C26" i="9"/>
  <c r="L25" i="9"/>
  <c r="K25" i="9"/>
  <c r="J25" i="9"/>
  <c r="I25" i="9"/>
  <c r="H25" i="9"/>
  <c r="E25" i="9"/>
  <c r="D25" i="9"/>
  <c r="C25" i="9"/>
  <c r="L24" i="9"/>
  <c r="K24" i="9"/>
  <c r="J24" i="9"/>
  <c r="I24" i="9"/>
  <c r="H24" i="9"/>
  <c r="E24" i="9"/>
  <c r="D24" i="9"/>
  <c r="C24" i="9"/>
  <c r="L23" i="9"/>
  <c r="K23" i="9"/>
  <c r="J23" i="9"/>
  <c r="I23" i="9"/>
  <c r="H23" i="9"/>
  <c r="E23" i="9"/>
  <c r="D23" i="9"/>
  <c r="C23" i="9"/>
  <c r="L22" i="9"/>
  <c r="K22" i="9"/>
  <c r="J22" i="9"/>
  <c r="I22" i="9"/>
  <c r="H22" i="9"/>
  <c r="E22" i="9"/>
  <c r="D22" i="9"/>
  <c r="C22" i="9"/>
  <c r="L21" i="9"/>
  <c r="K21" i="9"/>
  <c r="J21" i="9"/>
  <c r="I21" i="9"/>
  <c r="H21" i="9"/>
  <c r="E21" i="9"/>
  <c r="D21" i="9"/>
  <c r="C21" i="9"/>
  <c r="L20" i="9"/>
  <c r="K20" i="9"/>
  <c r="J20" i="9"/>
  <c r="I20" i="9"/>
  <c r="H20" i="9"/>
  <c r="E20" i="9"/>
  <c r="D20" i="9"/>
  <c r="C20" i="9"/>
  <c r="L19" i="9"/>
  <c r="K19" i="9"/>
  <c r="J19" i="9"/>
  <c r="I19" i="9"/>
  <c r="H19" i="9"/>
  <c r="E19" i="9"/>
  <c r="D19" i="9"/>
  <c r="C19" i="9"/>
  <c r="L18" i="9"/>
  <c r="K18" i="9"/>
  <c r="J18" i="9"/>
  <c r="I18" i="9"/>
  <c r="H18" i="9"/>
  <c r="E18" i="9"/>
  <c r="D18" i="9"/>
  <c r="C18" i="9"/>
  <c r="L17" i="9"/>
  <c r="K17" i="9"/>
  <c r="J17" i="9"/>
  <c r="I17" i="9"/>
  <c r="H17" i="9"/>
  <c r="E17" i="9"/>
  <c r="D17" i="9"/>
  <c r="C17" i="9"/>
  <c r="L16" i="9"/>
  <c r="K16" i="9"/>
  <c r="J16" i="9"/>
  <c r="I16" i="9"/>
  <c r="H16" i="9"/>
  <c r="E16" i="9"/>
  <c r="D16" i="9"/>
  <c r="C16" i="9"/>
  <c r="L15" i="9"/>
  <c r="K15" i="9"/>
  <c r="J15" i="9"/>
  <c r="I15" i="9"/>
  <c r="H15" i="9"/>
  <c r="E15" i="9"/>
  <c r="D15" i="9"/>
  <c r="C15" i="9"/>
  <c r="L14" i="9"/>
  <c r="K14" i="9"/>
  <c r="J14" i="9"/>
  <c r="I14" i="9"/>
  <c r="H14" i="9"/>
  <c r="E14" i="9"/>
  <c r="D14" i="9"/>
  <c r="C14" i="9"/>
  <c r="L13" i="9"/>
  <c r="K13" i="9"/>
  <c r="J13" i="9"/>
  <c r="I13" i="9"/>
  <c r="H13" i="9"/>
  <c r="E13" i="9"/>
  <c r="D13" i="9"/>
  <c r="C13" i="9"/>
  <c r="L12" i="9"/>
  <c r="K12" i="9"/>
  <c r="J12" i="9"/>
  <c r="I12" i="9"/>
  <c r="H12" i="9"/>
  <c r="E12" i="9"/>
  <c r="D12" i="9"/>
  <c r="C12" i="9"/>
  <c r="O11" i="9"/>
  <c r="K11" i="9"/>
  <c r="J11" i="9"/>
  <c r="I11" i="9"/>
  <c r="H11" i="9"/>
  <c r="E11" i="9"/>
  <c r="D11" i="9"/>
  <c r="C11" i="9"/>
  <c r="K10" i="9"/>
  <c r="J10" i="9"/>
  <c r="I10" i="9"/>
  <c r="H10" i="9"/>
  <c r="E10" i="9"/>
  <c r="D10" i="9"/>
  <c r="C10" i="9"/>
  <c r="K9" i="9"/>
  <c r="J9" i="9"/>
  <c r="I9" i="9"/>
  <c r="H9" i="9"/>
  <c r="E9" i="9"/>
  <c r="D9" i="9"/>
  <c r="C9" i="9"/>
  <c r="K8" i="9"/>
  <c r="J8" i="9"/>
  <c r="I8" i="9"/>
  <c r="H8" i="9"/>
  <c r="E8" i="9"/>
  <c r="D8" i="9"/>
  <c r="C8" i="9"/>
  <c r="K7" i="9"/>
  <c r="J7" i="9"/>
  <c r="I7" i="9"/>
  <c r="H7" i="9"/>
  <c r="E7" i="9"/>
  <c r="D7" i="9"/>
  <c r="C7" i="9"/>
  <c r="K6" i="9"/>
  <c r="J6" i="9"/>
  <c r="I6" i="9"/>
  <c r="H6" i="9"/>
  <c r="E6" i="9"/>
  <c r="D6" i="9"/>
  <c r="C6" i="9"/>
  <c r="K5" i="9"/>
  <c r="J5" i="9"/>
  <c r="I5" i="9"/>
  <c r="H5" i="9"/>
  <c r="E5" i="9"/>
  <c r="D5" i="9"/>
  <c r="C5" i="9"/>
  <c r="K4" i="9"/>
  <c r="J4" i="9"/>
  <c r="I4" i="9"/>
  <c r="H4" i="9"/>
  <c r="D4" i="9"/>
  <c r="C4" i="9"/>
  <c r="C3" i="9"/>
  <c r="E62" i="7"/>
  <c r="D62" i="7"/>
  <c r="C62" i="7"/>
  <c r="B62" i="7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D5" i="7"/>
  <c r="C5" i="7"/>
  <c r="B5" i="7"/>
  <c r="C4" i="7"/>
  <c r="B4" i="7"/>
  <c r="B3" i="7"/>
  <c r="E62" i="13"/>
  <c r="D62" i="13"/>
  <c r="C62" i="13"/>
  <c r="E61" i="13"/>
  <c r="D61" i="13"/>
  <c r="C61" i="13"/>
  <c r="E60" i="13"/>
  <c r="D60" i="13"/>
  <c r="C60" i="13"/>
  <c r="E59" i="13"/>
  <c r="D59" i="13"/>
  <c r="C59" i="13"/>
  <c r="E58" i="13"/>
  <c r="D58" i="13"/>
  <c r="C58" i="13"/>
  <c r="E57" i="13"/>
  <c r="D57" i="13"/>
  <c r="C57" i="13"/>
  <c r="E56" i="13"/>
  <c r="D56" i="13"/>
  <c r="C56" i="13"/>
  <c r="E55" i="13"/>
  <c r="D55" i="13"/>
  <c r="C55" i="13"/>
  <c r="E54" i="13"/>
  <c r="D54" i="13"/>
  <c r="C54" i="13"/>
  <c r="E53" i="13"/>
  <c r="D53" i="13"/>
  <c r="C53" i="13"/>
  <c r="E52" i="13"/>
  <c r="D52" i="13"/>
  <c r="C52" i="13"/>
  <c r="E51" i="13"/>
  <c r="D51" i="13"/>
  <c r="C51" i="13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E26" i="13"/>
  <c r="D26" i="13"/>
  <c r="C26" i="13"/>
  <c r="E25" i="13"/>
  <c r="D25" i="13"/>
  <c r="C25" i="13"/>
  <c r="E24" i="13"/>
  <c r="D24" i="13"/>
  <c r="C24" i="13"/>
  <c r="E23" i="13"/>
  <c r="D23" i="13"/>
  <c r="C23" i="13"/>
  <c r="E22" i="13"/>
  <c r="D22" i="13"/>
  <c r="C22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2" i="13"/>
  <c r="D12" i="13"/>
  <c r="C12" i="13"/>
  <c r="E11" i="13"/>
  <c r="D11" i="13"/>
  <c r="C11" i="13"/>
  <c r="E10" i="13"/>
  <c r="D10" i="13"/>
  <c r="C10" i="13"/>
  <c r="E9" i="13"/>
  <c r="D9" i="13"/>
  <c r="C9" i="13"/>
  <c r="E8" i="13"/>
  <c r="D8" i="13"/>
  <c r="C8" i="13"/>
  <c r="E7" i="13"/>
  <c r="D7" i="13"/>
  <c r="C7" i="13"/>
  <c r="E6" i="13"/>
  <c r="D6" i="13"/>
  <c r="C6" i="13"/>
  <c r="E5" i="13"/>
  <c r="D5" i="13"/>
  <c r="C5" i="13"/>
  <c r="D4" i="13"/>
  <c r="C4" i="13"/>
  <c r="C3" i="13"/>
  <c r="E62" i="8"/>
  <c r="D62" i="8"/>
  <c r="C62" i="8"/>
  <c r="B62" i="8"/>
  <c r="E61" i="8"/>
  <c r="D61" i="8"/>
  <c r="C61" i="8"/>
  <c r="B61" i="8"/>
  <c r="E60" i="8"/>
  <c r="D60" i="8"/>
  <c r="C60" i="8"/>
  <c r="B60" i="8"/>
  <c r="E59" i="8"/>
  <c r="D59" i="8"/>
  <c r="C59" i="8"/>
  <c r="B59" i="8"/>
  <c r="E58" i="8"/>
  <c r="D58" i="8"/>
  <c r="C58" i="8"/>
  <c r="B58" i="8"/>
  <c r="E57" i="8"/>
  <c r="D57" i="8"/>
  <c r="C57" i="8"/>
  <c r="B57" i="8"/>
  <c r="E56" i="8"/>
  <c r="D56" i="8"/>
  <c r="C56" i="8"/>
  <c r="B56" i="8"/>
  <c r="E55" i="8"/>
  <c r="D55" i="8"/>
  <c r="C55" i="8"/>
  <c r="B55" i="8"/>
  <c r="E54" i="8"/>
  <c r="D54" i="8"/>
  <c r="C54" i="8"/>
  <c r="B54" i="8"/>
  <c r="E53" i="8"/>
  <c r="D53" i="8"/>
  <c r="C53" i="8"/>
  <c r="B53" i="8"/>
  <c r="E52" i="8"/>
  <c r="D52" i="8"/>
  <c r="C52" i="8"/>
  <c r="B52" i="8"/>
  <c r="E51" i="8"/>
  <c r="D51" i="8"/>
  <c r="C51" i="8"/>
  <c r="B51" i="8"/>
  <c r="E50" i="8"/>
  <c r="D50" i="8"/>
  <c r="C50" i="8"/>
  <c r="B50" i="8"/>
  <c r="E49" i="8"/>
  <c r="D49" i="8"/>
  <c r="C49" i="8"/>
  <c r="B49" i="8"/>
  <c r="E48" i="8"/>
  <c r="D48" i="8"/>
  <c r="C48" i="8"/>
  <c r="B48" i="8"/>
  <c r="E47" i="8"/>
  <c r="D47" i="8"/>
  <c r="C47" i="8"/>
  <c r="B47" i="8"/>
  <c r="E46" i="8"/>
  <c r="D46" i="8"/>
  <c r="C46" i="8"/>
  <c r="B46" i="8"/>
  <c r="E45" i="8"/>
  <c r="D45" i="8"/>
  <c r="C45" i="8"/>
  <c r="B45" i="8"/>
  <c r="E44" i="8"/>
  <c r="D44" i="8"/>
  <c r="C44" i="8"/>
  <c r="B44" i="8"/>
  <c r="E43" i="8"/>
  <c r="D43" i="8"/>
  <c r="C43" i="8"/>
  <c r="B43" i="8"/>
  <c r="E42" i="8"/>
  <c r="D42" i="8"/>
  <c r="C42" i="8"/>
  <c r="B42" i="8"/>
  <c r="E41" i="8"/>
  <c r="D41" i="8"/>
  <c r="C41" i="8"/>
  <c r="B41" i="8"/>
  <c r="E40" i="8"/>
  <c r="D40" i="8"/>
  <c r="C40" i="8"/>
  <c r="B40" i="8"/>
  <c r="E39" i="8"/>
  <c r="D39" i="8"/>
  <c r="C39" i="8"/>
  <c r="B39" i="8"/>
  <c r="E38" i="8"/>
  <c r="D38" i="8"/>
  <c r="C38" i="8"/>
  <c r="B38" i="8"/>
  <c r="E37" i="8"/>
  <c r="D37" i="8"/>
  <c r="C37" i="8"/>
  <c r="B37" i="8"/>
  <c r="E36" i="8"/>
  <c r="D36" i="8"/>
  <c r="C36" i="8"/>
  <c r="B36" i="8"/>
  <c r="E35" i="8"/>
  <c r="D35" i="8"/>
  <c r="C35" i="8"/>
  <c r="B35" i="8"/>
  <c r="E34" i="8"/>
  <c r="D34" i="8"/>
  <c r="C34" i="8"/>
  <c r="B34" i="8"/>
  <c r="E33" i="8"/>
  <c r="D33" i="8"/>
  <c r="C33" i="8"/>
  <c r="B33" i="8"/>
  <c r="E32" i="8"/>
  <c r="D32" i="8"/>
  <c r="C32" i="8"/>
  <c r="B32" i="8"/>
  <c r="E31" i="8"/>
  <c r="D31" i="8"/>
  <c r="C31" i="8"/>
  <c r="B31" i="8"/>
  <c r="E30" i="8"/>
  <c r="D30" i="8"/>
  <c r="C30" i="8"/>
  <c r="B30" i="8"/>
  <c r="E29" i="8"/>
  <c r="D29" i="8"/>
  <c r="C29" i="8"/>
  <c r="B29" i="8"/>
  <c r="E28" i="8"/>
  <c r="D28" i="8"/>
  <c r="C28" i="8"/>
  <c r="B28" i="8"/>
  <c r="E27" i="8"/>
  <c r="D27" i="8"/>
  <c r="C27" i="8"/>
  <c r="B27" i="8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E22" i="8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D5" i="8"/>
  <c r="C5" i="8"/>
  <c r="B5" i="8"/>
  <c r="C4" i="8"/>
  <c r="B4" i="8"/>
  <c r="B3" i="8"/>
  <c r="B1" i="8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D5" i="6"/>
  <c r="C5" i="6"/>
  <c r="B5" i="6"/>
  <c r="C4" i="6"/>
  <c r="B4" i="6"/>
  <c r="B3" i="6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D5" i="5"/>
  <c r="C5" i="5"/>
  <c r="B5" i="5"/>
  <c r="C4" i="5"/>
  <c r="B4" i="5"/>
  <c r="B3" i="5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D5" i="4"/>
  <c r="C5" i="4"/>
  <c r="B5" i="4"/>
  <c r="C4" i="4"/>
  <c r="B4" i="4"/>
  <c r="B3" i="4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D5" i="3"/>
  <c r="C5" i="3"/>
  <c r="B5" i="3"/>
  <c r="C4" i="3"/>
  <c r="B4" i="3"/>
  <c r="B3" i="3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D5" i="2"/>
  <c r="C5" i="2"/>
  <c r="B5" i="2"/>
  <c r="C4" i="2"/>
  <c r="B4" i="2"/>
  <c r="B3" i="2"/>
  <c r="M18" i="16" l="1"/>
  <c r="G65" i="16"/>
  <c r="F66" i="16"/>
  <c r="F65" i="15"/>
  <c r="E66" i="15"/>
  <c r="G66" i="16" l="1"/>
  <c r="F67" i="16"/>
  <c r="F66" i="15"/>
  <c r="E67" i="15"/>
  <c r="F68" i="16" l="1"/>
  <c r="G67" i="16"/>
  <c r="E68" i="15"/>
  <c r="F67" i="15"/>
  <c r="F69" i="16" l="1"/>
  <c r="G68" i="16"/>
  <c r="E69" i="15"/>
  <c r="F68" i="15"/>
  <c r="G69" i="16" l="1"/>
  <c r="F70" i="16"/>
  <c r="E70" i="15"/>
  <c r="F69" i="15"/>
  <c r="F71" i="16" l="1"/>
  <c r="G70" i="16"/>
  <c r="F70" i="15"/>
  <c r="E71" i="15"/>
  <c r="F72" i="16" l="1"/>
  <c r="G71" i="16"/>
  <c r="E72" i="15"/>
  <c r="F71" i="15"/>
  <c r="F73" i="16" l="1"/>
  <c r="G72" i="16"/>
  <c r="E73" i="15"/>
  <c r="F72" i="15"/>
  <c r="G73" i="16" l="1"/>
  <c r="F74" i="16"/>
  <c r="E74" i="15"/>
  <c r="F73" i="15"/>
  <c r="G74" i="16" l="1"/>
  <c r="F75" i="16"/>
  <c r="F74" i="15"/>
  <c r="E75" i="15"/>
  <c r="F76" i="16" l="1"/>
  <c r="G75" i="16"/>
  <c r="E76" i="15"/>
  <c r="F75" i="15"/>
  <c r="G76" i="16" l="1"/>
  <c r="F77" i="16"/>
  <c r="E77" i="15"/>
  <c r="F76" i="15"/>
  <c r="G77" i="16" l="1"/>
  <c r="F78" i="16"/>
  <c r="E78" i="15"/>
  <c r="F77" i="15"/>
  <c r="G78" i="16" l="1"/>
  <c r="F79" i="16"/>
  <c r="F78" i="15"/>
  <c r="E79" i="15"/>
  <c r="F80" i="16" l="1"/>
  <c r="G79" i="16"/>
  <c r="E80" i="15"/>
  <c r="F79" i="15"/>
  <c r="F81" i="16" l="1"/>
  <c r="G80" i="16"/>
  <c r="E81" i="15"/>
  <c r="F80" i="15"/>
  <c r="G81" i="16" l="1"/>
  <c r="F82" i="16"/>
  <c r="E82" i="15"/>
  <c r="F81" i="15"/>
  <c r="F83" i="16" l="1"/>
  <c r="G82" i="16"/>
  <c r="F82" i="15"/>
  <c r="E83" i="15"/>
  <c r="F84" i="16" l="1"/>
  <c r="G83" i="16"/>
  <c r="E84" i="15"/>
  <c r="F83" i="15"/>
  <c r="F85" i="16" l="1"/>
  <c r="G84" i="16"/>
  <c r="E85" i="15"/>
  <c r="F84" i="15"/>
  <c r="G85" i="16" l="1"/>
  <c r="F86" i="16"/>
  <c r="E86" i="15"/>
  <c r="F85" i="15"/>
  <c r="F87" i="16" l="1"/>
  <c r="G86" i="16"/>
  <c r="F86" i="15"/>
  <c r="E87" i="15"/>
  <c r="F88" i="16" l="1"/>
  <c r="G87" i="16"/>
  <c r="E88" i="15"/>
  <c r="F87" i="15"/>
  <c r="F89" i="16" l="1"/>
  <c r="G88" i="16"/>
  <c r="E89" i="15"/>
  <c r="F88" i="15"/>
  <c r="G89" i="16" l="1"/>
  <c r="F90" i="16"/>
  <c r="E90" i="15"/>
  <c r="F89" i="15"/>
  <c r="F91" i="16" l="1"/>
  <c r="G90" i="16"/>
  <c r="F90" i="15"/>
  <c r="E91" i="15"/>
  <c r="F92" i="16" l="1"/>
  <c r="G91" i="16"/>
  <c r="E92" i="15"/>
  <c r="F91" i="15"/>
  <c r="F93" i="16" l="1"/>
  <c r="G92" i="16"/>
  <c r="E93" i="15"/>
  <c r="F92" i="15"/>
  <c r="G93" i="16" l="1"/>
  <c r="F94" i="16"/>
  <c r="E94" i="15"/>
  <c r="F93" i="15"/>
  <c r="G94" i="16" l="1"/>
  <c r="F95" i="16"/>
  <c r="F94" i="15"/>
  <c r="E95" i="15"/>
  <c r="F96" i="16" l="1"/>
  <c r="G95" i="16"/>
  <c r="E96" i="15"/>
  <c r="F95" i="15"/>
  <c r="F97" i="16" l="1"/>
  <c r="G96" i="16"/>
  <c r="F96" i="15"/>
  <c r="L23" i="15"/>
  <c r="G97" i="16" l="1"/>
  <c r="F98" i="16"/>
  <c r="F99" i="16" l="1"/>
  <c r="G98" i="16"/>
  <c r="G99" i="16" l="1"/>
  <c r="M22" i="16"/>
</calcChain>
</file>

<file path=xl/sharedStrings.xml><?xml version="1.0" encoding="utf-8"?>
<sst xmlns="http://schemas.openxmlformats.org/spreadsheetml/2006/main" count="231" uniqueCount="56">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</sst>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8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5" fillId="0" borderId="0" xfId="0" applyNumberFormat="1" applyFont="1" applyAlignment="1">
      <alignment wrapText="1"/>
    </xf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Casi_totali!$C$3:$C$60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Ospedalizzati!$D$3:$D$65</c:f>
              <c:numCache>
                <c:formatCode>General</c:formatCode>
                <c:ptCount val="63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  <c:pt idx="49">
                  <c:v>23</c:v>
                </c:pt>
                <c:pt idx="50">
                  <c:v>-176</c:v>
                </c:pt>
                <c:pt idx="51">
                  <c:v>105</c:v>
                </c:pt>
                <c:pt idx="52">
                  <c:v>2</c:v>
                </c:pt>
                <c:pt idx="53">
                  <c:v>-39</c:v>
                </c:pt>
                <c:pt idx="54">
                  <c:v>62</c:v>
                </c:pt>
                <c:pt idx="55">
                  <c:v>-24</c:v>
                </c:pt>
                <c:pt idx="56">
                  <c:v>14</c:v>
                </c:pt>
                <c:pt idx="57">
                  <c:v>34</c:v>
                </c:pt>
                <c:pt idx="58">
                  <c:v>-84</c:v>
                </c:pt>
                <c:pt idx="59">
                  <c:v>-22</c:v>
                </c:pt>
                <c:pt idx="60">
                  <c:v>51</c:v>
                </c:pt>
                <c:pt idx="6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Positivi!$B$3:$B$65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Positivi!$C$3:$C$65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Positivi!$C$3:$C$65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Positivi!$D$3:$D$65</c:f>
              <c:numCache>
                <c:formatCode>General</c:formatCode>
                <c:ptCount val="63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  <c:pt idx="49">
                  <c:v>32</c:v>
                </c:pt>
                <c:pt idx="50">
                  <c:v>69</c:v>
                </c:pt>
                <c:pt idx="51">
                  <c:v>-103</c:v>
                </c:pt>
                <c:pt idx="52">
                  <c:v>-25</c:v>
                </c:pt>
                <c:pt idx="53">
                  <c:v>49</c:v>
                </c:pt>
                <c:pt idx="54">
                  <c:v>-69</c:v>
                </c:pt>
                <c:pt idx="55">
                  <c:v>125</c:v>
                </c:pt>
                <c:pt idx="56">
                  <c:v>-72</c:v>
                </c:pt>
                <c:pt idx="57">
                  <c:v>-39</c:v>
                </c:pt>
                <c:pt idx="58">
                  <c:v>46</c:v>
                </c:pt>
                <c:pt idx="59">
                  <c:v>-23</c:v>
                </c:pt>
                <c:pt idx="60">
                  <c:v>-19</c:v>
                </c:pt>
                <c:pt idx="6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Positivi!$B$3:$B$64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'Nuovi positivi'!$C$3:$C$69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positivi'!$A$4:$A$70</c:f>
              <c:numCache>
                <c:formatCode>d/m;@</c:formatCode>
                <c:ptCount val="6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</c:numCache>
            </c:numRef>
          </c:xVal>
          <c:yVal>
            <c:numRef>
              <c:f>'Nuovi positivi'!$D$4:$D$70</c:f>
              <c:numCache>
                <c:formatCode>General</c:formatCode>
                <c:ptCount val="67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Quarantena!$B$3:$B$65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Quarantena!$C$3:$C$65</c:f>
              <c:numCache>
                <c:formatCode>General</c:formatCode>
                <c:ptCount val="63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Quarantena!$C$3:$C$66</c:f>
              <c:numCache>
                <c:formatCode>General</c:formatCode>
                <c:ptCount val="64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Quarantena!$D$3:$D$66</c:f>
              <c:numCache>
                <c:formatCode>General</c:formatCode>
                <c:ptCount val="64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  <c:pt idx="51">
                  <c:v>-208</c:v>
                </c:pt>
                <c:pt idx="52">
                  <c:v>-27</c:v>
                </c:pt>
                <c:pt idx="53">
                  <c:v>88</c:v>
                </c:pt>
                <c:pt idx="54">
                  <c:v>-131</c:v>
                </c:pt>
                <c:pt idx="55">
                  <c:v>149</c:v>
                </c:pt>
                <c:pt idx="56">
                  <c:v>-86</c:v>
                </c:pt>
                <c:pt idx="57">
                  <c:v>-73</c:v>
                </c:pt>
                <c:pt idx="58">
                  <c:v>130</c:v>
                </c:pt>
                <c:pt idx="59">
                  <c:v>-1</c:v>
                </c:pt>
                <c:pt idx="60">
                  <c:v>-70</c:v>
                </c:pt>
                <c:pt idx="6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Tamponi!$A$3:$A$70</c:f>
              <c:numCache>
                <c:formatCode>d/m;@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Tamponi!$C$3:$C$70</c:f>
              <c:numCache>
                <c:formatCode>General</c:formatCode>
                <c:ptCount val="68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Tamponi!$A$3:$A$69</c:f>
              <c:numCache>
                <c:formatCode>d/m;@</c:formatCode>
                <c:ptCount val="6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Tamponi!$D$3:$D$69</c:f>
              <c:numCache>
                <c:formatCode>General</c:formatCode>
                <c:ptCount val="6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Casi_totali!$C$3:$C$61</c:f>
              <c:numCache>
                <c:formatCode>General</c:formatCode>
                <c:ptCount val="5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Casi_totali!$D$3:$D$61</c:f>
              <c:numCache>
                <c:formatCode>General</c:formatCode>
                <c:ptCount val="5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  <c:pt idx="47">
                  <c:v>14</c:v>
                </c:pt>
                <c:pt idx="48">
                  <c:v>-67</c:v>
                </c:pt>
                <c:pt idx="49">
                  <c:v>-16</c:v>
                </c:pt>
                <c:pt idx="50">
                  <c:v>110</c:v>
                </c:pt>
                <c:pt idx="51">
                  <c:v>-84</c:v>
                </c:pt>
                <c:pt idx="52">
                  <c:v>-25</c:v>
                </c:pt>
                <c:pt idx="53">
                  <c:v>46</c:v>
                </c:pt>
                <c:pt idx="54">
                  <c:v>-36</c:v>
                </c:pt>
                <c:pt idx="55">
                  <c:v>114</c:v>
                </c:pt>
                <c:pt idx="56">
                  <c:v>-86</c:v>
                </c:pt>
                <c:pt idx="57">
                  <c:v>-46</c:v>
                </c:pt>
                <c:pt idx="58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</c:numCache>
            </c:numRef>
          </c:cat>
          <c:val>
            <c:numRef>
              <c:f>Tamponi!$J$12:$J$69</c:f>
              <c:numCache>
                <c:formatCode>0.0</c:formatCode>
                <c:ptCount val="58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</c:numCache>
            </c:numRef>
          </c:cat>
          <c:val>
            <c:numRef>
              <c:f>Tamponi!$K$12:$K$69</c:f>
              <c:numCache>
                <c:formatCode>0.0</c:formatCode>
                <c:ptCount val="58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Tamponi!$A$12:$A$67</c:f>
              <c:numCache>
                <c:formatCode>d/m;@</c:formatCode>
                <c:ptCount val="5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</c:numCache>
            </c:numRef>
          </c:xVal>
          <c:yVal>
            <c:numRef>
              <c:f>Tamponi!$L$12:$L$67</c:f>
              <c:numCache>
                <c:formatCode>0.0</c:formatCode>
                <c:ptCount val="56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49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</c:numCache>
            </c:numRef>
          </c:cat>
          <c:val>
            <c:numRef>
              <c:f>Tamponi!$D$12:$D$71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</c:numCache>
            </c:numRef>
          </c:xVal>
          <c:yVal>
            <c:numRef>
              <c:f>Tamponi!$L$12:$L$71</c:f>
              <c:numCache>
                <c:formatCode>0.0</c:formatCode>
                <c:ptCount val="60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(2)'!$B$3:$B$67</c:f>
              <c:numCache>
                <c:formatCode>0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'Analisi-nuovi-pos (2)'!$C$3:$C$67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2.6139356095618001E-4</c:v>
                </c:pt>
                <c:pt idx="2">
                  <c:v>3.9462072071053522E-3</c:v>
                </c:pt>
                <c:pt idx="3">
                  <c:v>2.6721738443556083E-2</c:v>
                </c:pt>
                <c:pt idx="4">
                  <c:v>0.1163243024026375</c:v>
                </c:pt>
                <c:pt idx="5">
                  <c:v>0.38121761221462291</c:v>
                </c:pt>
                <c:pt idx="6">
                  <c:v>1.0241722711776393</c:v>
                </c:pt>
                <c:pt idx="7">
                  <c:v>2.3750181646738451</c:v>
                </c:pt>
                <c:pt idx="8">
                  <c:v>4.9168996302176584</c:v>
                </c:pt>
                <c:pt idx="9">
                  <c:v>9.3015963423639327</c:v>
                </c:pt>
                <c:pt idx="10">
                  <c:v>16.351289026051873</c:v>
                </c:pt>
                <c:pt idx="11">
                  <c:v>27.046071160352813</c:v>
                </c:pt>
                <c:pt idx="12">
                  <c:v>42.498206955142884</c:v>
                </c:pt>
                <c:pt idx="13">
                  <c:v>63.915428547590729</c:v>
                </c:pt>
                <c:pt idx="14">
                  <c:v>92.556385474993618</c:v>
                </c:pt>
                <c:pt idx="15">
                  <c:v>129.68172377202245</c:v>
                </c:pt>
                <c:pt idx="16">
                  <c:v>176.50424780342894</c:v>
                </c:pt>
                <c:pt idx="17">
                  <c:v>234.14129690159513</c:v>
                </c:pt>
                <c:pt idx="18">
                  <c:v>303.5719481759337</c:v>
                </c:pt>
                <c:pt idx="19">
                  <c:v>385.60102660796082</c:v>
                </c:pt>
                <c:pt idx="20">
                  <c:v>480.83123974249122</c:v>
                </c:pt>
                <c:pt idx="21">
                  <c:v>589.64411578982754</c:v>
                </c:pt>
                <c:pt idx="22">
                  <c:v>712.18985224616472</c:v>
                </c:pt>
                <c:pt idx="23">
                  <c:v>848.38570284554282</c:v>
                </c:pt>
                <c:pt idx="24">
                  <c:v>997.92215602568228</c:v>
                </c:pt>
                <c:pt idx="25">
                  <c:v>1160.2758898434922</c:v>
                </c:pt>
                <c:pt idx="26">
                  <c:v>1334.7283204362793</c:v>
                </c:pt>
                <c:pt idx="27">
                  <c:v>1520.3884825812288</c:v>
                </c:pt>
                <c:pt idx="28">
                  <c:v>1716.2189775925729</c:v>
                </c:pt>
                <c:pt idx="29">
                  <c:v>1921.0637804327653</c:v>
                </c:pt>
                <c:pt idx="30">
                  <c:v>2133.6767993187095</c:v>
                </c:pt>
                <c:pt idx="31">
                  <c:v>2352.7502131149495</c:v>
                </c:pt>
                <c:pt idx="32">
                  <c:v>2576.9417618707876</c:v>
                </c:pt>
                <c:pt idx="33">
                  <c:v>2804.9003233539502</c:v>
                </c:pt>
                <c:pt idx="34">
                  <c:v>3035.2892647738809</c:v>
                </c:pt>
                <c:pt idx="35">
                  <c:v>3266.8072074816023</c:v>
                </c:pt>
                <c:pt idx="36">
                  <c:v>3498.2059785354822</c:v>
                </c:pt>
                <c:pt idx="37">
                  <c:v>3728.3056435227604</c:v>
                </c:pt>
                <c:pt idx="38">
                  <c:v>3956.0066182041842</c:v>
                </c:pt>
                <c:pt idx="39">
                  <c:v>4180.2989418177731</c:v>
                </c:pt>
                <c:pt idx="40">
                  <c:v>4400.2688625408136</c:v>
                </c:pt>
                <c:pt idx="41">
                  <c:v>4615.1029366321873</c:v>
                </c:pt>
                <c:pt idx="42">
                  <c:v>4824.0898785870368</c:v>
                </c:pt>
                <c:pt idx="43">
                  <c:v>5026.6204219496931</c:v>
                </c:pt>
                <c:pt idx="44">
                  <c:v>5222.1854611146364</c:v>
                </c:pt>
                <c:pt idx="45">
                  <c:v>5410.3727454013942</c:v>
                </c:pt>
                <c:pt idx="46">
                  <c:v>5590.8623897708458</c:v>
                </c:pt>
                <c:pt idx="47">
                  <c:v>5763.4214534988805</c:v>
                </c:pt>
                <c:pt idx="48">
                  <c:v>5927.897820526885</c:v>
                </c:pt>
                <c:pt idx="49">
                  <c:v>6084.213594476214</c:v>
                </c:pt>
                <c:pt idx="50">
                  <c:v>6232.3581986643976</c:v>
                </c:pt>
                <c:pt idx="51">
                  <c:v>6372.3813479211058</c:v>
                </c:pt>
                <c:pt idx="52">
                  <c:v>6504.386035413384</c:v>
                </c:pt>
                <c:pt idx="53">
                  <c:v>6628.521654720782</c:v>
                </c:pt>
                <c:pt idx="54">
                  <c:v>6744.9773555626689</c:v>
                </c:pt>
                <c:pt idx="55">
                  <c:v>6853.9757112435782</c:v>
                </c:pt>
                <c:pt idx="56">
                  <c:v>6955.7667572982627</c:v>
                </c:pt>
                <c:pt idx="57">
                  <c:v>7050.622444134242</c:v>
                </c:pt>
                <c:pt idx="58">
                  <c:v>7138.8315317493534</c:v>
                </c:pt>
                <c:pt idx="59">
                  <c:v>7220.694941840522</c:v>
                </c:pt>
                <c:pt idx="60">
                  <c:v>7296.521571759873</c:v>
                </c:pt>
                <c:pt idx="61">
                  <c:v>7366.6245657178379</c:v>
                </c:pt>
                <c:pt idx="62">
                  <c:v>7431.3180312542236</c:v>
                </c:pt>
                <c:pt idx="63">
                  <c:v>7490.9141831529487</c:v>
                </c:pt>
                <c:pt idx="64">
                  <c:v>7545.7208925094992</c:v>
                </c:pt>
                <c:pt idx="65">
                  <c:v>7596.0396154136124</c:v>
                </c:pt>
                <c:pt idx="66">
                  <c:v>7642.1636735260308</c:v>
                </c:pt>
                <c:pt idx="67">
                  <c:v>7684.3768575556633</c:v>
                </c:pt>
                <c:pt idx="68">
                  <c:v>7722.9523241387196</c:v>
                </c:pt>
                <c:pt idx="69">
                  <c:v>7758.1517567512128</c:v>
                </c:pt>
                <c:pt idx="70">
                  <c:v>7790.2247619293166</c:v>
                </c:pt>
                <c:pt idx="71">
                  <c:v>7819.4084731191824</c:v>
                </c:pt>
                <c:pt idx="72">
                  <c:v>7845.9273358323971</c:v>
                </c:pt>
                <c:pt idx="73">
                  <c:v>7869.993049360809</c:v>
                </c:pt>
                <c:pt idx="74">
                  <c:v>7891.8046420324326</c:v>
                </c:pt>
                <c:pt idx="75">
                  <c:v>7911.5486588069534</c:v>
                </c:pt>
                <c:pt idx="76">
                  <c:v>7929.3994418636748</c:v>
                </c:pt>
                <c:pt idx="77">
                  <c:v>7945.5194866846314</c:v>
                </c:pt>
                <c:pt idx="78">
                  <c:v>7960.0598579473326</c:v>
                </c:pt>
                <c:pt idx="79">
                  <c:v>7973.1606512889948</c:v>
                </c:pt>
                <c:pt idx="80">
                  <c:v>7984.951488667386</c:v>
                </c:pt>
                <c:pt idx="81">
                  <c:v>7995.5520366083192</c:v>
                </c:pt>
                <c:pt idx="82">
                  <c:v>8005.0725380869389</c:v>
                </c:pt>
                <c:pt idx="83">
                  <c:v>8013.6143501337565</c:v>
                </c:pt>
                <c:pt idx="84">
                  <c:v>8021.2704804846326</c:v>
                </c:pt>
                <c:pt idx="85">
                  <c:v>8028.126117707081</c:v>
                </c:pt>
                <c:pt idx="86">
                  <c:v>8034.2591502358191</c:v>
                </c:pt>
                <c:pt idx="87">
                  <c:v>8039.7406706426145</c:v>
                </c:pt>
                <c:pt idx="88">
                  <c:v>8044.6354622544759</c:v>
                </c:pt>
                <c:pt idx="89">
                  <c:v>8049.0024659263381</c:v>
                </c:pt>
                <c:pt idx="90">
                  <c:v>8052.8952253763209</c:v>
                </c:pt>
                <c:pt idx="91">
                  <c:v>8056.3623100104178</c:v>
                </c:pt>
                <c:pt idx="92">
                  <c:v>8059.4477146063264</c:v>
                </c:pt>
                <c:pt idx="93">
                  <c:v>8062.1912356000912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2.6139356095617999E-3</c:v>
                </c:pt>
                <c:pt idx="2">
                  <c:v>3.6848136461491723E-2</c:v>
                </c:pt>
                <c:pt idx="3">
                  <c:v>0.2277553123645073</c:v>
                </c:pt>
                <c:pt idx="4">
                  <c:v>0.89602563959081416</c:v>
                </c:pt>
                <c:pt idx="5">
                  <c:v>2.6489330981198544</c:v>
                </c:pt>
                <c:pt idx="6">
                  <c:v>6.4295465896301636</c:v>
                </c:pt>
                <c:pt idx="7">
                  <c:v>13.508458934962057</c:v>
                </c:pt>
                <c:pt idx="8">
                  <c:v>25.418814655438133</c:v>
                </c:pt>
                <c:pt idx="9">
                  <c:v>43.84696712146274</c:v>
                </c:pt>
                <c:pt idx="10">
                  <c:v>70.496926836879396</c:v>
                </c:pt>
                <c:pt idx="11">
                  <c:v>106.94782134300939</c:v>
                </c:pt>
                <c:pt idx="12">
                  <c:v>154.5213579479007</c:v>
                </c:pt>
                <c:pt idx="13">
                  <c:v>214.17221592447845</c:v>
                </c:pt>
                <c:pt idx="14">
                  <c:v>286.40956927402891</c:v>
                </c:pt>
                <c:pt idx="15">
                  <c:v>371.25338297028833</c:v>
                </c:pt>
                <c:pt idx="16">
                  <c:v>468.22524031406488</c:v>
                </c:pt>
                <c:pt idx="17">
                  <c:v>576.37049098166187</c:v>
                </c:pt>
                <c:pt idx="18">
                  <c:v>694.30651274338572</c:v>
                </c:pt>
                <c:pt idx="19">
                  <c:v>820.2907843202712</c:v>
                </c:pt>
                <c:pt idx="20">
                  <c:v>952.30213134530402</c:v>
                </c:pt>
                <c:pt idx="21">
                  <c:v>1088.1287604733632</c:v>
                </c:pt>
                <c:pt idx="22">
                  <c:v>1225.4573645633718</c:v>
                </c:pt>
                <c:pt idx="23">
                  <c:v>1361.958505993781</c:v>
                </c:pt>
                <c:pt idx="24">
                  <c:v>1495.3645318013946</c:v>
                </c:pt>
                <c:pt idx="25">
                  <c:v>1623.5373381780994</c:v>
                </c:pt>
                <c:pt idx="26">
                  <c:v>1744.524305927871</c:v>
                </c:pt>
                <c:pt idx="27">
                  <c:v>1856.6016214494948</c:v>
                </c:pt>
                <c:pt idx="28">
                  <c:v>1958.3049501134406</c:v>
                </c:pt>
                <c:pt idx="29">
                  <c:v>2048.4480284019241</c:v>
                </c:pt>
                <c:pt idx="30">
                  <c:v>2126.1301888594426</c:v>
                </c:pt>
                <c:pt idx="31">
                  <c:v>2190.7341379623995</c:v>
                </c:pt>
                <c:pt idx="32">
                  <c:v>2241.9154875583808</c:v>
                </c:pt>
                <c:pt idx="33">
                  <c:v>2279.5856148316261</c:v>
                </c:pt>
                <c:pt idx="34">
                  <c:v>2303.8894141993069</c:v>
                </c:pt>
                <c:pt idx="35">
                  <c:v>2315.1794270772143</c:v>
                </c:pt>
                <c:pt idx="36">
                  <c:v>2313.9877105387995</c:v>
                </c:pt>
                <c:pt idx="37">
                  <c:v>2300.9966498727817</c:v>
                </c:pt>
                <c:pt idx="38">
                  <c:v>2277.0097468142376</c:v>
                </c:pt>
                <c:pt idx="39">
                  <c:v>2242.9232361358891</c:v>
                </c:pt>
                <c:pt idx="40">
                  <c:v>2199.6992072304056</c:v>
                </c:pt>
                <c:pt idx="41">
                  <c:v>2148.3407409137362</c:v>
                </c:pt>
                <c:pt idx="42">
                  <c:v>2089.869419548495</c:v>
                </c:pt>
                <c:pt idx="43">
                  <c:v>2025.3054336265632</c:v>
                </c:pt>
                <c:pt idx="44">
                  <c:v>1955.650391649433</c:v>
                </c:pt>
                <c:pt idx="45">
                  <c:v>1881.8728428675786</c:v>
                </c:pt>
                <c:pt idx="46">
                  <c:v>1804.8964436945153</c:v>
                </c:pt>
                <c:pt idx="47">
                  <c:v>1725.5906372803474</c:v>
                </c:pt>
                <c:pt idx="48">
                  <c:v>1644.7636702800446</c:v>
                </c:pt>
                <c:pt idx="49">
                  <c:v>1563.1577394932901</c:v>
                </c:pt>
                <c:pt idx="50">
                  <c:v>1481.4460418818362</c:v>
                </c:pt>
                <c:pt idx="51">
                  <c:v>1400.2314925670817</c:v>
                </c:pt>
                <c:pt idx="52">
                  <c:v>1320.0468749227821</c:v>
                </c:pt>
                <c:pt idx="53">
                  <c:v>1241.3561930739797</c:v>
                </c:pt>
                <c:pt idx="54">
                  <c:v>1164.5570084188694</c:v>
                </c:pt>
                <c:pt idx="55">
                  <c:v>1089.983556809093</c:v>
                </c:pt>
                <c:pt idx="56">
                  <c:v>1017.9104605468456</c:v>
                </c:pt>
                <c:pt idx="57">
                  <c:v>948.55686835979213</c:v>
                </c:pt>
                <c:pt idx="58">
                  <c:v>882.09087615111457</c:v>
                </c:pt>
                <c:pt idx="59">
                  <c:v>818.63410091168589</c:v>
                </c:pt>
                <c:pt idx="60">
                  <c:v>758.26629919351035</c:v>
                </c:pt>
                <c:pt idx="61">
                  <c:v>701.02993957964827</c:v>
                </c:pt>
                <c:pt idx="62">
                  <c:v>646.93465536385702</c:v>
                </c:pt>
                <c:pt idx="63">
                  <c:v>595.96151898725111</c:v>
                </c:pt>
                <c:pt idx="64">
                  <c:v>548.06709356550527</c:v>
                </c:pt>
                <c:pt idx="65">
                  <c:v>503.18722904113201</c:v>
                </c:pt>
                <c:pt idx="66">
                  <c:v>461.24058112418425</c:v>
                </c:pt>
                <c:pt idx="67">
                  <c:v>422.1318402963243</c:v>
                </c:pt>
                <c:pt idx="68">
                  <c:v>385.75466583056368</c:v>
                </c:pt>
                <c:pt idx="69">
                  <c:v>351.99432612493183</c:v>
                </c:pt>
                <c:pt idx="70">
                  <c:v>320.73005178103813</c:v>
                </c:pt>
                <c:pt idx="71">
                  <c:v>291.83711189865789</c:v>
                </c:pt>
                <c:pt idx="72">
                  <c:v>265.1886271321473</c:v>
                </c:pt>
                <c:pt idx="73">
                  <c:v>240.65713528411834</c:v>
                </c:pt>
                <c:pt idx="74">
                  <c:v>218.11592671623657</c:v>
                </c:pt>
                <c:pt idx="75">
                  <c:v>197.44016774520787</c:v>
                </c:pt>
                <c:pt idx="76">
                  <c:v>178.50783056721411</c:v>
                </c:pt>
                <c:pt idx="77">
                  <c:v>161.20044820956537</c:v>
                </c:pt>
                <c:pt idx="78">
                  <c:v>145.40371262701228</c:v>
                </c:pt>
                <c:pt idx="79">
                  <c:v>131.00793341662211</c:v>
                </c:pt>
                <c:pt idx="80">
                  <c:v>117.90837378391188</c:v>
                </c:pt>
                <c:pt idx="81">
                  <c:v>106.00547940933211</c:v>
                </c:pt>
                <c:pt idx="82">
                  <c:v>95.205014786197353</c:v>
                </c:pt>
                <c:pt idx="83">
                  <c:v>85.418120468175402</c:v>
                </c:pt>
                <c:pt idx="84">
                  <c:v>76.56130350876083</c:v>
                </c:pt>
                <c:pt idx="85">
                  <c:v>68.556372224484221</c:v>
                </c:pt>
                <c:pt idx="86">
                  <c:v>61.330325287381129</c:v>
                </c:pt>
                <c:pt idx="87">
                  <c:v>54.815204067954255</c:v>
                </c:pt>
                <c:pt idx="88">
                  <c:v>48.947916118613648</c:v>
                </c:pt>
                <c:pt idx="89">
                  <c:v>43.670036718622214</c:v>
                </c:pt>
                <c:pt idx="90">
                  <c:v>38.927594499828047</c:v>
                </c:pt>
                <c:pt idx="91">
                  <c:v>34.670846340968637</c:v>
                </c:pt>
                <c:pt idx="92">
                  <c:v>30.854045959085852</c:v>
                </c:pt>
                <c:pt idx="93">
                  <c:v>27.435209937648324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0.99973860643904378</c:v>
                </c:pt>
                <c:pt idx="2">
                  <c:v>10.996053792792894</c:v>
                </c:pt>
                <c:pt idx="3">
                  <c:v>18.973278261556445</c:v>
                </c:pt>
                <c:pt idx="4">
                  <c:v>18.883675697597361</c:v>
                </c:pt>
                <c:pt idx="5">
                  <c:v>41.61878238778538</c:v>
                </c:pt>
                <c:pt idx="6">
                  <c:v>23.97582772882236</c:v>
                </c:pt>
                <c:pt idx="7">
                  <c:v>19.624981835326153</c:v>
                </c:pt>
                <c:pt idx="8">
                  <c:v>19.083100369782343</c:v>
                </c:pt>
                <c:pt idx="9">
                  <c:v>16.698403657636067</c:v>
                </c:pt>
                <c:pt idx="10">
                  <c:v>11.648710973948127</c:v>
                </c:pt>
                <c:pt idx="11">
                  <c:v>4.9539288396471868</c:v>
                </c:pt>
                <c:pt idx="12">
                  <c:v>8.5017930448571164</c:v>
                </c:pt>
                <c:pt idx="13">
                  <c:v>14.084571452409271</c:v>
                </c:pt>
                <c:pt idx="14">
                  <c:v>16.443614525006382</c:v>
                </c:pt>
                <c:pt idx="15">
                  <c:v>11.318276227977549</c:v>
                </c:pt>
                <c:pt idx="16">
                  <c:v>17.495752196571061</c:v>
                </c:pt>
                <c:pt idx="17">
                  <c:v>39.858703098404874</c:v>
                </c:pt>
                <c:pt idx="18">
                  <c:v>41.428051824066301</c:v>
                </c:pt>
                <c:pt idx="19">
                  <c:v>77.398973392039181</c:v>
                </c:pt>
                <c:pt idx="20">
                  <c:v>78.168760257508779</c:v>
                </c:pt>
                <c:pt idx="21">
                  <c:v>77.355884210172462</c:v>
                </c:pt>
                <c:pt idx="22">
                  <c:v>65.810147753835281</c:v>
                </c:pt>
                <c:pt idx="23">
                  <c:v>38.614297154457176</c:v>
                </c:pt>
                <c:pt idx="24">
                  <c:v>61.077843974317716</c:v>
                </c:pt>
                <c:pt idx="25">
                  <c:v>60.724110156507777</c:v>
                </c:pt>
                <c:pt idx="26">
                  <c:v>101.27167956372068</c:v>
                </c:pt>
                <c:pt idx="27">
                  <c:v>144.6115174187712</c:v>
                </c:pt>
                <c:pt idx="28">
                  <c:v>207.78102240742714</c:v>
                </c:pt>
                <c:pt idx="29">
                  <c:v>194.93621956723473</c:v>
                </c:pt>
                <c:pt idx="30">
                  <c:v>171.32320068129047</c:v>
                </c:pt>
                <c:pt idx="31">
                  <c:v>214.24978688505053</c:v>
                </c:pt>
                <c:pt idx="32">
                  <c:v>119.05823812921244</c:v>
                </c:pt>
                <c:pt idx="33">
                  <c:v>17.099676646049829</c:v>
                </c:pt>
                <c:pt idx="34">
                  <c:v>40.710735226119141</c:v>
                </c:pt>
                <c:pt idx="35">
                  <c:v>-49.80720748160229</c:v>
                </c:pt>
                <c:pt idx="36">
                  <c:v>-82.205978535482245</c:v>
                </c:pt>
                <c:pt idx="37">
                  <c:v>-68.30564352276042</c:v>
                </c:pt>
                <c:pt idx="38">
                  <c:v>-174.00661820418418</c:v>
                </c:pt>
                <c:pt idx="39">
                  <c:v>-215.29894181777308</c:v>
                </c:pt>
                <c:pt idx="40">
                  <c:v>-197.26886254081364</c:v>
                </c:pt>
                <c:pt idx="41">
                  <c:v>-166.10293663218727</c:v>
                </c:pt>
                <c:pt idx="42">
                  <c:v>-275.08987858703676</c:v>
                </c:pt>
                <c:pt idx="43">
                  <c:v>-269.62042194969308</c:v>
                </c:pt>
                <c:pt idx="44">
                  <c:v>-316.18546111463638</c:v>
                </c:pt>
                <c:pt idx="45">
                  <c:v>-390.37274540139424</c:v>
                </c:pt>
                <c:pt idx="46">
                  <c:v>-399.86238977084577</c:v>
                </c:pt>
                <c:pt idx="47">
                  <c:v>-387.42145349888051</c:v>
                </c:pt>
                <c:pt idx="48">
                  <c:v>-433.89782052688497</c:v>
                </c:pt>
                <c:pt idx="49">
                  <c:v>-488.21359447621398</c:v>
                </c:pt>
                <c:pt idx="50">
                  <c:v>-424.35819866439761</c:v>
                </c:pt>
                <c:pt idx="51">
                  <c:v>-436.38134792110577</c:v>
                </c:pt>
                <c:pt idx="52">
                  <c:v>-465.38603541338398</c:v>
                </c:pt>
                <c:pt idx="53">
                  <c:v>-440.52165472078195</c:v>
                </c:pt>
                <c:pt idx="54">
                  <c:v>-443.97735556266889</c:v>
                </c:pt>
                <c:pt idx="55">
                  <c:v>-325.97571124357819</c:v>
                </c:pt>
                <c:pt idx="56">
                  <c:v>-286.76675729826275</c:v>
                </c:pt>
                <c:pt idx="57">
                  <c:v>-286.62244413424196</c:v>
                </c:pt>
                <c:pt idx="58">
                  <c:v>-220.83153174935342</c:v>
                </c:pt>
                <c:pt idx="59">
                  <c:v>-171.69494184052201</c:v>
                </c:pt>
                <c:pt idx="60">
                  <c:v>-123.52157175987304</c:v>
                </c:pt>
                <c:pt idx="61">
                  <c:v>-65.624565717837868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'Analisi-nuovi-pos (2)'!$D$3:$D$64</c:f>
              <c:numCache>
                <c:formatCode>General</c:formatCode>
                <c:ptCount val="6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 (2)'!$G$3:$G$69</c:f>
              <c:numCache>
                <c:formatCode>0</c:formatCode>
                <c:ptCount val="67"/>
                <c:pt idx="1">
                  <c:v>2.6139356095618001E-4</c:v>
                </c:pt>
                <c:pt idx="2">
                  <c:v>3.6848136461491723E-3</c:v>
                </c:pt>
                <c:pt idx="3">
                  <c:v>2.2775531236450732E-2</c:v>
                </c:pt>
                <c:pt idx="4">
                  <c:v>8.9602563959081408E-2</c:v>
                </c:pt>
                <c:pt idx="5">
                  <c:v>0.26489330981198539</c:v>
                </c:pt>
                <c:pt idx="6">
                  <c:v>0.6429546589630164</c:v>
                </c:pt>
                <c:pt idx="7">
                  <c:v>1.3508458934962055</c:v>
                </c:pt>
                <c:pt idx="8">
                  <c:v>2.5418814655438129</c:v>
                </c:pt>
                <c:pt idx="9">
                  <c:v>4.3846967121462752</c:v>
                </c:pt>
                <c:pt idx="10">
                  <c:v>7.0496926836879412</c:v>
                </c:pt>
                <c:pt idx="11">
                  <c:v>10.69478213430094</c:v>
                </c:pt>
                <c:pt idx="12">
                  <c:v>15.452135794790072</c:v>
                </c:pt>
                <c:pt idx="13">
                  <c:v>21.417221592447845</c:v>
                </c:pt>
                <c:pt idx="14">
                  <c:v>28.640956927402893</c:v>
                </c:pt>
                <c:pt idx="15">
                  <c:v>37.125338297028847</c:v>
                </c:pt>
                <c:pt idx="16">
                  <c:v>46.822524031406473</c:v>
                </c:pt>
                <c:pt idx="17">
                  <c:v>57.637049098166194</c:v>
                </c:pt>
                <c:pt idx="18">
                  <c:v>69.430651274338544</c:v>
                </c:pt>
                <c:pt idx="19">
                  <c:v>82.02907843202712</c:v>
                </c:pt>
                <c:pt idx="20">
                  <c:v>95.230213134530416</c:v>
                </c:pt>
                <c:pt idx="21">
                  <c:v>108.81287604733632</c:v>
                </c:pt>
                <c:pt idx="22">
                  <c:v>122.54573645633712</c:v>
                </c:pt>
                <c:pt idx="23">
                  <c:v>136.19585059937813</c:v>
                </c:pt>
                <c:pt idx="24">
                  <c:v>149.53645318013943</c:v>
                </c:pt>
                <c:pt idx="25">
                  <c:v>162.35373381780997</c:v>
                </c:pt>
                <c:pt idx="26">
                  <c:v>174.45243059278704</c:v>
                </c:pt>
                <c:pt idx="27">
                  <c:v>185.66016214494937</c:v>
                </c:pt>
                <c:pt idx="28">
                  <c:v>195.83049501134397</c:v>
                </c:pt>
                <c:pt idx="29">
                  <c:v>204.84480284019241</c:v>
                </c:pt>
                <c:pt idx="30">
                  <c:v>212.61301888594417</c:v>
                </c:pt>
                <c:pt idx="31">
                  <c:v>219.07341379623995</c:v>
                </c:pt>
                <c:pt idx="32">
                  <c:v>224.19154875583814</c:v>
                </c:pt>
                <c:pt idx="33">
                  <c:v>227.9585614831625</c:v>
                </c:pt>
                <c:pt idx="34">
                  <c:v>230.38894141993083</c:v>
                </c:pt>
                <c:pt idx="35">
                  <c:v>231.51794270772126</c:v>
                </c:pt>
                <c:pt idx="36">
                  <c:v>231.3987710538799</c:v>
                </c:pt>
                <c:pt idx="37">
                  <c:v>230.09966498727829</c:v>
                </c:pt>
                <c:pt idx="38">
                  <c:v>227.70097468142359</c:v>
                </c:pt>
                <c:pt idx="39">
                  <c:v>224.29232361358854</c:v>
                </c:pt>
                <c:pt idx="40">
                  <c:v>219.96992072304059</c:v>
                </c:pt>
                <c:pt idx="41">
                  <c:v>214.83407409137391</c:v>
                </c:pt>
                <c:pt idx="42">
                  <c:v>208.98694195484913</c:v>
                </c:pt>
                <c:pt idx="43">
                  <c:v>202.53054336265595</c:v>
                </c:pt>
                <c:pt idx="44">
                  <c:v>195.56503916494304</c:v>
                </c:pt>
                <c:pt idx="45">
                  <c:v>188.18728428675817</c:v>
                </c:pt>
                <c:pt idx="46">
                  <c:v>180.48964436945133</c:v>
                </c:pt>
                <c:pt idx="47">
                  <c:v>172.55906372803491</c:v>
                </c:pt>
                <c:pt idx="48">
                  <c:v>164.47636702800474</c:v>
                </c:pt>
                <c:pt idx="49">
                  <c:v>156.31577394932901</c:v>
                </c:pt>
                <c:pt idx="50">
                  <c:v>148.14460418818371</c:v>
                </c:pt>
                <c:pt idx="51">
                  <c:v>140.02314925670828</c:v>
                </c:pt>
                <c:pt idx="52">
                  <c:v>132.00468749227815</c:v>
                </c:pt>
                <c:pt idx="53">
                  <c:v>124.13561930739809</c:v>
                </c:pt>
                <c:pt idx="54">
                  <c:v>116.45570084188738</c:v>
                </c:pt>
                <c:pt idx="55">
                  <c:v>108.99835568090936</c:v>
                </c:pt>
                <c:pt idx="56">
                  <c:v>101.79104605468447</c:v>
                </c:pt>
                <c:pt idx="57">
                  <c:v>94.855686835979668</c:v>
                </c:pt>
                <c:pt idx="58">
                  <c:v>88.209087615111557</c:v>
                </c:pt>
                <c:pt idx="59">
                  <c:v>81.86341009116866</c:v>
                </c:pt>
                <c:pt idx="60">
                  <c:v>75.826629919351262</c:v>
                </c:pt>
                <c:pt idx="61">
                  <c:v>70.102993957964699</c:v>
                </c:pt>
                <c:pt idx="62">
                  <c:v>64.693465536385915</c:v>
                </c:pt>
                <c:pt idx="63">
                  <c:v>59.596151898725061</c:v>
                </c:pt>
                <c:pt idx="64">
                  <c:v>54.806709356550563</c:v>
                </c:pt>
                <c:pt idx="65">
                  <c:v>50.318722904113642</c:v>
                </c:pt>
                <c:pt idx="66">
                  <c:v>46.12405811241802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-2.6139356095618001E-4</c:v>
                </c:pt>
                <c:pt idx="2">
                  <c:v>9.9963151863538506</c:v>
                </c:pt>
                <c:pt idx="3">
                  <c:v>7.9772244687635494</c:v>
                </c:pt>
                <c:pt idx="4">
                  <c:v>-8.9602563959081408E-2</c:v>
                </c:pt>
                <c:pt idx="5">
                  <c:v>22.735106690188015</c:v>
                </c:pt>
                <c:pt idx="6">
                  <c:v>-17.642954658963017</c:v>
                </c:pt>
                <c:pt idx="7">
                  <c:v>-4.3508458934962055</c:v>
                </c:pt>
                <c:pt idx="8">
                  <c:v>-0.54188146554381289</c:v>
                </c:pt>
                <c:pt idx="9">
                  <c:v>-2.3846967121462752</c:v>
                </c:pt>
                <c:pt idx="10">
                  <c:v>-5.0496926836879412</c:v>
                </c:pt>
                <c:pt idx="11">
                  <c:v>-6.6947821343009402</c:v>
                </c:pt>
                <c:pt idx="12">
                  <c:v>3.5478642052099278</c:v>
                </c:pt>
                <c:pt idx="13">
                  <c:v>5.5827784075521549</c:v>
                </c:pt>
                <c:pt idx="14">
                  <c:v>2.3590430725971068</c:v>
                </c:pt>
                <c:pt idx="15">
                  <c:v>-5.125338297028847</c:v>
                </c:pt>
                <c:pt idx="16">
                  <c:v>6.1774759685935265</c:v>
                </c:pt>
                <c:pt idx="17">
                  <c:v>22.362950901833806</c:v>
                </c:pt>
                <c:pt idx="18">
                  <c:v>1.569348725661456</c:v>
                </c:pt>
                <c:pt idx="19">
                  <c:v>35.97092156797288</c:v>
                </c:pt>
                <c:pt idx="20">
                  <c:v>0.76978686546958386</c:v>
                </c:pt>
                <c:pt idx="21">
                  <c:v>-0.81287604733631724</c:v>
                </c:pt>
                <c:pt idx="22">
                  <c:v>-11.545736456337124</c:v>
                </c:pt>
                <c:pt idx="23">
                  <c:v>-27.195850599378133</c:v>
                </c:pt>
                <c:pt idx="24">
                  <c:v>22.463546819860568</c:v>
                </c:pt>
                <c:pt idx="25">
                  <c:v>-0.35373381780996738</c:v>
                </c:pt>
                <c:pt idx="26">
                  <c:v>40.547569407212961</c:v>
                </c:pt>
                <c:pt idx="27">
                  <c:v>43.339837855050632</c:v>
                </c:pt>
                <c:pt idx="28">
                  <c:v>63.16950498865603</c:v>
                </c:pt>
                <c:pt idx="29">
                  <c:v>-12.844802840192415</c:v>
                </c:pt>
                <c:pt idx="30">
                  <c:v>-23.613018885944172</c:v>
                </c:pt>
                <c:pt idx="31">
                  <c:v>42.926586203760053</c:v>
                </c:pt>
                <c:pt idx="32">
                  <c:v>-95.191548755838141</c:v>
                </c:pt>
                <c:pt idx="33">
                  <c:v>-101.9585614831625</c:v>
                </c:pt>
                <c:pt idx="34">
                  <c:v>23.611058580069169</c:v>
                </c:pt>
                <c:pt idx="35">
                  <c:v>-90.517942707721261</c:v>
                </c:pt>
                <c:pt idx="36">
                  <c:v>-32.398771053879898</c:v>
                </c:pt>
                <c:pt idx="37">
                  <c:v>13.900335012721712</c:v>
                </c:pt>
                <c:pt idx="38">
                  <c:v>-105.70097468142359</c:v>
                </c:pt>
                <c:pt idx="39">
                  <c:v>-41.292323613588536</c:v>
                </c:pt>
                <c:pt idx="40">
                  <c:v>18.030079276959412</c:v>
                </c:pt>
                <c:pt idx="41">
                  <c:v>31.165925908626093</c:v>
                </c:pt>
                <c:pt idx="42">
                  <c:v>-108.98694195484913</c:v>
                </c:pt>
                <c:pt idx="43">
                  <c:v>5.4694566373440523</c:v>
                </c:pt>
                <c:pt idx="44">
                  <c:v>-46.565039164943045</c:v>
                </c:pt>
                <c:pt idx="45">
                  <c:v>-74.187284286758171</c:v>
                </c:pt>
                <c:pt idx="46">
                  <c:v>-9.4896443694513266</c:v>
                </c:pt>
                <c:pt idx="47">
                  <c:v>12.440936271965086</c:v>
                </c:pt>
                <c:pt idx="48">
                  <c:v>-46.476367028004745</c:v>
                </c:pt>
                <c:pt idx="49">
                  <c:v>-54.315773949329014</c:v>
                </c:pt>
                <c:pt idx="50">
                  <c:v>63.855395811816294</c:v>
                </c:pt>
                <c:pt idx="51">
                  <c:v>-12.02314925670828</c:v>
                </c:pt>
                <c:pt idx="52">
                  <c:v>-29.004687492278151</c:v>
                </c:pt>
                <c:pt idx="53">
                  <c:v>24.864380692601912</c:v>
                </c:pt>
                <c:pt idx="54">
                  <c:v>-3.4557008418873778</c:v>
                </c:pt>
                <c:pt idx="55">
                  <c:v>118.00164431909064</c:v>
                </c:pt>
                <c:pt idx="56">
                  <c:v>39.208953945315528</c:v>
                </c:pt>
                <c:pt idx="57">
                  <c:v>0.1443131640203319</c:v>
                </c:pt>
                <c:pt idx="58">
                  <c:v>65.790912384888443</c:v>
                </c:pt>
                <c:pt idx="59">
                  <c:v>49.13658990883134</c:v>
                </c:pt>
                <c:pt idx="60">
                  <c:v>48.173370080648738</c:v>
                </c:pt>
                <c:pt idx="61">
                  <c:v>57.897006042035301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'Analisi-dead (2)'!$D$3:$D$64</c:f>
              <c:numCache>
                <c:formatCode>General</c:formatCode>
                <c:ptCount val="6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Bilog!$B$10:$B$69</c:f>
              <c:numCache>
                <c:formatCode>General</c:formatCode>
                <c:ptCount val="6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Bilog!$B$7:$B$68</c:f>
              <c:numCache>
                <c:formatCode>General</c:formatCode>
                <c:ptCount val="62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</c:numCache>
            </c:numRef>
          </c:xVal>
          <c:yVal>
            <c:numRef>
              <c:f>Bilog!$E$7:$E$68</c:f>
              <c:numCache>
                <c:formatCode>0</c:formatCode>
                <c:ptCount val="62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tx>
            <c:strRef>
              <c:f>R0!$H$1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R0!$H$8:$H$94</c:f>
              <c:numCache>
                <c:formatCode>0.00</c:formatCode>
                <c:ptCount val="87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Terapia_inten!$B$3:$B$64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Terapia_inten!$A$2:$A$64</c:f>
              <c:numCache>
                <c:formatCode>d/m;@</c:formatCode>
                <c:ptCount val="63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</c:numCache>
            </c:numRef>
          </c:xVal>
          <c:yVal>
            <c:numRef>
              <c:f>Terapia_inten!$C$2:$C$64</c:f>
              <c:numCache>
                <c:formatCode>General</c:formatCode>
                <c:ptCount val="6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Guariti!$B$3:$B$62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Guariti!$C$3:$C$62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Guariti!$C$3:$C$61</c:f>
              <c:numCache>
                <c:formatCode>General</c:formatCode>
                <c:ptCount val="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Guariti!$D$3:$D$61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  <c:pt idx="49">
                  <c:v>-44</c:v>
                </c:pt>
                <c:pt idx="50">
                  <c:v>19</c:v>
                </c:pt>
                <c:pt idx="51">
                  <c:v>38</c:v>
                </c:pt>
                <c:pt idx="52">
                  <c:v>-7</c:v>
                </c:pt>
                <c:pt idx="53">
                  <c:v>-20</c:v>
                </c:pt>
                <c:pt idx="54">
                  <c:v>40</c:v>
                </c:pt>
                <c:pt idx="55">
                  <c:v>-11</c:v>
                </c:pt>
                <c:pt idx="56">
                  <c:v>-12</c:v>
                </c:pt>
                <c:pt idx="57">
                  <c:v>-11</c:v>
                </c:pt>
                <c:pt idx="5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Deceduti!$C$3:$C$60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Deceduti!$D$3:$D$60</c:f>
              <c:numCache>
                <c:formatCode>General</c:formatCode>
                <c:ptCount val="5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  <c:pt idx="49">
                  <c:v>-4</c:v>
                </c:pt>
                <c:pt idx="50">
                  <c:v>22</c:v>
                </c:pt>
                <c:pt idx="51">
                  <c:v>-19</c:v>
                </c:pt>
                <c:pt idx="52">
                  <c:v>7</c:v>
                </c:pt>
                <c:pt idx="53">
                  <c:v>17</c:v>
                </c:pt>
                <c:pt idx="54">
                  <c:v>-7</c:v>
                </c:pt>
                <c:pt idx="55">
                  <c:v>0</c:v>
                </c:pt>
                <c:pt idx="56">
                  <c:v>-2</c:v>
                </c:pt>
                <c:pt idx="5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Deceduti!$B$3:$B$62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Deceduti!$C$3:$C$62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Ospedalizzati!$B$3:$B$60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Ospedalizzati!$C$3:$C$60</c:f>
              <c:numCache>
                <c:formatCode>General</c:formatCode>
                <c:ptCount val="5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6.xml"/><Relationship Id="rId5" Type="http://schemas.openxmlformats.org/officeDocument/2006/relationships/image" Target="../media/image2.png"/><Relationship Id="rId4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0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034311" y="24581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150558</xdr:colOff>
      <xdr:row>1</xdr:row>
      <xdr:rowOff>35601</xdr:rowOff>
    </xdr:from>
    <xdr:to>
      <xdr:col>30</xdr:col>
      <xdr:colOff>28639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581741</xdr:colOff>
      <xdr:row>20</xdr:row>
      <xdr:rowOff>140397</xdr:rowOff>
    </xdr:from>
    <xdr:to>
      <xdr:col>20</xdr:col>
      <xdr:colOff>104509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431063</xdr:colOff>
      <xdr:row>22</xdr:row>
      <xdr:rowOff>35233</xdr:rowOff>
    </xdr:from>
    <xdr:to>
      <xdr:col>12</xdr:col>
      <xdr:colOff>280324</xdr:colOff>
      <xdr:row>25</xdr:row>
      <xdr:rowOff>71358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7579" y="3820652"/>
          <a:ext cx="1956314" cy="552319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224790</xdr:colOff>
      <xdr:row>1</xdr:row>
      <xdr:rowOff>163830</xdr:rowOff>
    </xdr:from>
    <xdr:to>
      <xdr:col>30</xdr:col>
      <xdr:colOff>102870</xdr:colOff>
      <xdr:row>17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118110</xdr:colOff>
      <xdr:row>18</xdr:row>
      <xdr:rowOff>129540</xdr:rowOff>
    </xdr:from>
    <xdr:to>
      <xdr:col>22</xdr:col>
      <xdr:colOff>7620</xdr:colOff>
      <xdr:row>33</xdr:row>
      <xdr:rowOff>38100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118110</xdr:colOff>
      <xdr:row>22</xdr:row>
      <xdr:rowOff>133350</xdr:rowOff>
    </xdr:from>
    <xdr:to>
      <xdr:col>29</xdr:col>
      <xdr:colOff>666750</xdr:colOff>
      <xdr:row>38</xdr:row>
      <xdr:rowOff>72390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87630</xdr:colOff>
      <xdr:row>0</xdr:row>
      <xdr:rowOff>26670</xdr:rowOff>
    </xdr:from>
    <xdr:to>
      <xdr:col>22</xdr:col>
      <xdr:colOff>68580</xdr:colOff>
      <xdr:row>17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521970</xdr:colOff>
      <xdr:row>16</xdr:row>
      <xdr:rowOff>148590</xdr:rowOff>
    </xdr:from>
    <xdr:to>
      <xdr:col>29</xdr:col>
      <xdr:colOff>160020</xdr:colOff>
      <xdr:row>32</xdr:row>
      <xdr:rowOff>87630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topLeftCell="A52" workbookViewId="0">
      <selection activeCell="C65" sqref="C65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2">
      <c r="A65" s="18">
        <v>43947</v>
      </c>
      <c r="B65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4"/>
  <sheetViews>
    <sheetView topLeftCell="A55" workbookViewId="0">
      <selection activeCell="A64" sqref="A64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topLeftCell="A43" zoomScaleNormal="100" workbookViewId="0">
      <selection activeCell="C64" sqref="C6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2.6139356095618001E-4</v>
      </c>
      <c r="F4" s="11">
        <f t="shared" ref="F4:F67" si="0">(E4-E3)*10</f>
        <v>2.6139356095617999E-3</v>
      </c>
      <c r="G4" s="11">
        <f t="shared" ref="G4:G35" si="1">$L$5*B4^$L$6*EXP(-B4/$L$7)</f>
        <v>2.6139356095618001E-4</v>
      </c>
      <c r="H4" s="11">
        <f t="shared" ref="H4:H52" si="2">C4-E4</f>
        <v>0.99973860643904378</v>
      </c>
      <c r="I4" s="11">
        <f>D4-G4</f>
        <v>-2.6139356095618001E-4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8" si="4">E4+G5</f>
        <v>3.9462072071053522E-3</v>
      </c>
      <c r="F5" s="11">
        <f t="shared" si="0"/>
        <v>3.6848136461491723E-2</v>
      </c>
      <c r="G5" s="11">
        <f t="shared" si="1"/>
        <v>3.6848136461491723E-3</v>
      </c>
      <c r="H5" s="11">
        <f t="shared" si="2"/>
        <v>10.996053792792894</v>
      </c>
      <c r="I5" s="11">
        <f t="shared" ref="I5:I52" si="5">D5-G5</f>
        <v>9.9963151863538506</v>
      </c>
      <c r="K5" s="4" t="s">
        <v>22</v>
      </c>
      <c r="L5" s="20">
        <f>0.000003</f>
        <v>3.0000000000000001E-6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2.6721738443556083E-2</v>
      </c>
      <c r="F6" s="11">
        <f t="shared" si="0"/>
        <v>0.2277553123645073</v>
      </c>
      <c r="G6" s="11">
        <f t="shared" si="1"/>
        <v>2.2775531236450732E-2</v>
      </c>
      <c r="H6" s="11">
        <f t="shared" si="2"/>
        <v>18.973278261556445</v>
      </c>
      <c r="I6" s="11">
        <f t="shared" si="5"/>
        <v>7.9772244687635494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0.1163243024026375</v>
      </c>
      <c r="F7" s="11">
        <f t="shared" si="0"/>
        <v>0.89602563959081416</v>
      </c>
      <c r="G7" s="11">
        <f t="shared" si="1"/>
        <v>8.9602563959081408E-2</v>
      </c>
      <c r="H7" s="11">
        <f t="shared" si="2"/>
        <v>18.883675697597361</v>
      </c>
      <c r="I7" s="11">
        <f t="shared" si="5"/>
        <v>-8.9602563959081408E-2</v>
      </c>
      <c r="K7" s="4" t="s">
        <v>41</v>
      </c>
      <c r="L7" s="9">
        <v>5.2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0.38121761221462291</v>
      </c>
      <c r="F8" s="11">
        <f t="shared" si="0"/>
        <v>2.6489330981198544</v>
      </c>
      <c r="G8" s="11">
        <f t="shared" si="1"/>
        <v>0.26489330981198539</v>
      </c>
      <c r="H8" s="11">
        <f t="shared" si="2"/>
        <v>41.61878238778538</v>
      </c>
      <c r="I8" s="11">
        <f t="shared" si="5"/>
        <v>22.735106690188015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1.0241722711776393</v>
      </c>
      <c r="F9" s="11">
        <f t="shared" si="0"/>
        <v>6.4295465896301636</v>
      </c>
      <c r="G9" s="11">
        <f t="shared" si="1"/>
        <v>0.6429546589630164</v>
      </c>
      <c r="H9" s="11">
        <f t="shared" si="2"/>
        <v>23.97582772882236</v>
      </c>
      <c r="I9" s="11">
        <f t="shared" si="5"/>
        <v>-17.642954658963017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2.3750181646738451</v>
      </c>
      <c r="F10" s="11">
        <f t="shared" si="0"/>
        <v>13.508458934962057</v>
      </c>
      <c r="G10" s="11">
        <f t="shared" si="1"/>
        <v>1.3508458934962055</v>
      </c>
      <c r="H10" s="11">
        <f t="shared" si="2"/>
        <v>19.624981835326153</v>
      </c>
      <c r="I10" s="11">
        <f t="shared" si="5"/>
        <v>-4.3508458934962055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4.9168996302176584</v>
      </c>
      <c r="F11" s="11">
        <f t="shared" si="0"/>
        <v>25.418814655438133</v>
      </c>
      <c r="G11" s="11">
        <f t="shared" si="1"/>
        <v>2.5418814655438129</v>
      </c>
      <c r="H11" s="11">
        <f t="shared" si="2"/>
        <v>19.083100369782343</v>
      </c>
      <c r="I11" s="11">
        <f t="shared" si="5"/>
        <v>-0.54188146554381289</v>
      </c>
      <c r="K11" s="4" t="s">
        <v>30</v>
      </c>
      <c r="L11" s="11">
        <f>AVERAGE(G3:G36)</f>
        <v>84.996979495574251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9.3015963423639327</v>
      </c>
      <c r="F12" s="11">
        <f t="shared" si="0"/>
        <v>43.84696712146274</v>
      </c>
      <c r="G12" s="11">
        <f t="shared" si="1"/>
        <v>4.3846967121462752</v>
      </c>
      <c r="H12" s="11">
        <f t="shared" si="2"/>
        <v>16.698403657636067</v>
      </c>
      <c r="I12" s="11">
        <f t="shared" si="5"/>
        <v>-2.3846967121462752</v>
      </c>
      <c r="K12" s="4" t="s">
        <v>31</v>
      </c>
      <c r="L12" s="6">
        <f>STDEVP(G3:G36)</f>
        <v>82.678323842117351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16.351289026051873</v>
      </c>
      <c r="F13" s="11">
        <f t="shared" si="0"/>
        <v>70.496926836879396</v>
      </c>
      <c r="G13" s="11">
        <f t="shared" si="1"/>
        <v>7.0496926836879412</v>
      </c>
      <c r="H13" s="11">
        <f t="shared" si="2"/>
        <v>11.648710973948127</v>
      </c>
      <c r="I13" s="11">
        <f t="shared" si="5"/>
        <v>-5.0496926836879412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27.046071160352813</v>
      </c>
      <c r="F14" s="11">
        <f t="shared" si="0"/>
        <v>106.94782134300939</v>
      </c>
      <c r="G14" s="11">
        <f t="shared" si="1"/>
        <v>10.69478213430094</v>
      </c>
      <c r="H14" s="11">
        <f t="shared" si="2"/>
        <v>4.9539288396471868</v>
      </c>
      <c r="I14" s="11">
        <f t="shared" si="5"/>
        <v>-6.6947821343009402</v>
      </c>
      <c r="K14" s="4" t="s">
        <v>42</v>
      </c>
      <c r="L14" s="11">
        <f>AVERAGE(H4:H39)</f>
        <v>52.076837553534887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42.498206955142884</v>
      </c>
      <c r="F15" s="11">
        <f t="shared" si="0"/>
        <v>154.5213579479007</v>
      </c>
      <c r="G15" s="11">
        <f t="shared" si="1"/>
        <v>15.452135794790072</v>
      </c>
      <c r="H15" s="11">
        <f t="shared" si="2"/>
        <v>8.5017930448571164</v>
      </c>
      <c r="I15" s="11">
        <f t="shared" si="5"/>
        <v>3.5478642052099278</v>
      </c>
      <c r="K15" s="4" t="s">
        <v>31</v>
      </c>
      <c r="L15" s="5">
        <f>STDEVP(H4:H39)</f>
        <v>65.673092756479846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63.915428547590729</v>
      </c>
      <c r="F16" s="11">
        <f t="shared" si="0"/>
        <v>214.17221592447845</v>
      </c>
      <c r="G16" s="11">
        <f t="shared" si="1"/>
        <v>21.417221592447845</v>
      </c>
      <c r="H16" s="11">
        <f t="shared" si="2"/>
        <v>14.084571452409271</v>
      </c>
      <c r="I16" s="11">
        <f t="shared" si="5"/>
        <v>5.5827784075521549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92.556385474993618</v>
      </c>
      <c r="F17" s="11">
        <f t="shared" si="0"/>
        <v>286.40956927402891</v>
      </c>
      <c r="G17" s="11">
        <f t="shared" si="1"/>
        <v>28.640956927402893</v>
      </c>
      <c r="H17" s="11">
        <f t="shared" si="2"/>
        <v>16.443614525006382</v>
      </c>
      <c r="I17" s="11">
        <f t="shared" si="5"/>
        <v>2.3590430725971068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129.68172377202245</v>
      </c>
      <c r="F18" s="11">
        <f t="shared" si="0"/>
        <v>371.25338297028833</v>
      </c>
      <c r="G18" s="11">
        <f t="shared" si="1"/>
        <v>37.125338297028847</v>
      </c>
      <c r="H18" s="11">
        <f t="shared" si="2"/>
        <v>11.318276227977549</v>
      </c>
      <c r="I18" s="11">
        <f t="shared" si="5"/>
        <v>-5.125338297028847</v>
      </c>
      <c r="K18" t="s">
        <v>32</v>
      </c>
      <c r="L18" s="13">
        <f>MATCH(MAX(G3:G67),G3:G67,0)</f>
        <v>36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176.50424780342894</v>
      </c>
      <c r="F19" s="11">
        <f t="shared" si="0"/>
        <v>468.22524031406488</v>
      </c>
      <c r="G19" s="11">
        <f t="shared" si="1"/>
        <v>46.822524031406473</v>
      </c>
      <c r="H19" s="11">
        <f t="shared" si="2"/>
        <v>17.495752196571061</v>
      </c>
      <c r="I19" s="11">
        <f t="shared" si="5"/>
        <v>6.1774759685935265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234.14129690159513</v>
      </c>
      <c r="F20" s="11">
        <f t="shared" si="0"/>
        <v>576.37049098166187</v>
      </c>
      <c r="G20" s="11">
        <f t="shared" si="1"/>
        <v>57.637049098166194</v>
      </c>
      <c r="H20" s="11">
        <f t="shared" si="2"/>
        <v>39.858703098404874</v>
      </c>
      <c r="I20" s="11">
        <f t="shared" si="5"/>
        <v>22.362950901833806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303.5719481759337</v>
      </c>
      <c r="F21" s="11">
        <f t="shared" si="0"/>
        <v>694.30651274338572</v>
      </c>
      <c r="G21" s="11">
        <f t="shared" si="1"/>
        <v>69.430651274338544</v>
      </c>
      <c r="H21" s="11">
        <f t="shared" si="2"/>
        <v>41.428051824066301</v>
      </c>
      <c r="I21" s="11">
        <f t="shared" si="5"/>
        <v>1.569348725661456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385.60102660796082</v>
      </c>
      <c r="F22" s="11">
        <f t="shared" si="0"/>
        <v>820.2907843202712</v>
      </c>
      <c r="G22" s="11">
        <f t="shared" si="1"/>
        <v>82.02907843202712</v>
      </c>
      <c r="H22" s="11">
        <f t="shared" si="2"/>
        <v>77.398973392039181</v>
      </c>
      <c r="I22" s="11">
        <f t="shared" si="5"/>
        <v>35.97092156797288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480.83123974249122</v>
      </c>
      <c r="F23" s="11">
        <f t="shared" si="0"/>
        <v>952.30213134530402</v>
      </c>
      <c r="G23" s="11">
        <f t="shared" si="1"/>
        <v>95.230213134530416</v>
      </c>
      <c r="H23" s="11">
        <f t="shared" si="2"/>
        <v>78.168760257508779</v>
      </c>
      <c r="I23" s="11">
        <f t="shared" si="5"/>
        <v>0.76978686546958386</v>
      </c>
      <c r="K23" t="s">
        <v>43</v>
      </c>
      <c r="L23" s="11">
        <f>MAX(E3:E115)</f>
        <v>8062.1912356000912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589.64411578982754</v>
      </c>
      <c r="F24" s="11">
        <f t="shared" si="0"/>
        <v>1088.1287604733632</v>
      </c>
      <c r="G24" s="11">
        <f t="shared" si="1"/>
        <v>108.81287604733632</v>
      </c>
      <c r="H24" s="11">
        <f t="shared" si="2"/>
        <v>77.355884210172462</v>
      </c>
      <c r="I24" s="11">
        <f t="shared" si="5"/>
        <v>-0.81287604733631724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712.18985224616472</v>
      </c>
      <c r="F25" s="11">
        <f t="shared" si="0"/>
        <v>1225.4573645633718</v>
      </c>
      <c r="G25" s="11">
        <f t="shared" si="1"/>
        <v>122.54573645633712</v>
      </c>
      <c r="H25" s="11">
        <f t="shared" si="2"/>
        <v>65.810147753835281</v>
      </c>
      <c r="I25" s="11">
        <f t="shared" si="5"/>
        <v>-11.545736456337124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848.38570284554282</v>
      </c>
      <c r="F26" s="11">
        <f t="shared" si="0"/>
        <v>1361.958505993781</v>
      </c>
      <c r="G26" s="11">
        <f t="shared" si="1"/>
        <v>136.19585059937813</v>
      </c>
      <c r="H26" s="11">
        <f t="shared" si="2"/>
        <v>38.614297154457176</v>
      </c>
      <c r="I26" s="11">
        <f t="shared" si="5"/>
        <v>-27.195850599378133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997.92215602568228</v>
      </c>
      <c r="F27" s="11">
        <f t="shared" si="0"/>
        <v>1495.3645318013946</v>
      </c>
      <c r="G27" s="11">
        <f t="shared" si="1"/>
        <v>149.53645318013943</v>
      </c>
      <c r="H27" s="11">
        <f t="shared" si="2"/>
        <v>61.077843974317716</v>
      </c>
      <c r="I27" s="11">
        <f t="shared" si="5"/>
        <v>22.463546819860568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1160.2758898434922</v>
      </c>
      <c r="F28" s="11">
        <f t="shared" si="0"/>
        <v>1623.5373381780994</v>
      </c>
      <c r="G28" s="11">
        <f t="shared" si="1"/>
        <v>162.35373381780997</v>
      </c>
      <c r="H28" s="11">
        <f t="shared" si="2"/>
        <v>60.724110156507777</v>
      </c>
      <c r="I28" s="11">
        <f t="shared" si="5"/>
        <v>-0.35373381780996738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1334.7283204362793</v>
      </c>
      <c r="F29" s="11">
        <f t="shared" si="0"/>
        <v>1744.524305927871</v>
      </c>
      <c r="G29" s="11">
        <f t="shared" si="1"/>
        <v>174.45243059278704</v>
      </c>
      <c r="H29" s="11">
        <f t="shared" si="2"/>
        <v>101.27167956372068</v>
      </c>
      <c r="I29" s="11">
        <f t="shared" si="5"/>
        <v>40.547569407212961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1520.3884825812288</v>
      </c>
      <c r="F30" s="11">
        <f t="shared" si="0"/>
        <v>1856.6016214494948</v>
      </c>
      <c r="G30" s="11">
        <f t="shared" si="1"/>
        <v>185.66016214494937</v>
      </c>
      <c r="H30" s="11">
        <f t="shared" si="2"/>
        <v>144.6115174187712</v>
      </c>
      <c r="I30" s="11">
        <f t="shared" si="5"/>
        <v>43.339837855050632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1716.2189775925729</v>
      </c>
      <c r="F31" s="11">
        <f t="shared" si="0"/>
        <v>1958.3049501134406</v>
      </c>
      <c r="G31" s="11">
        <f t="shared" si="1"/>
        <v>195.83049501134397</v>
      </c>
      <c r="H31" s="11">
        <f t="shared" si="2"/>
        <v>207.78102240742714</v>
      </c>
      <c r="I31" s="11">
        <f t="shared" si="5"/>
        <v>63.16950498865603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1921.0637804327653</v>
      </c>
      <c r="F32" s="11">
        <f t="shared" si="0"/>
        <v>2048.4480284019241</v>
      </c>
      <c r="G32" s="11">
        <f t="shared" si="1"/>
        <v>204.84480284019241</v>
      </c>
      <c r="H32" s="11">
        <f t="shared" si="2"/>
        <v>194.93621956723473</v>
      </c>
      <c r="I32" s="11">
        <f t="shared" si="5"/>
        <v>-12.844802840192415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2133.6767993187095</v>
      </c>
      <c r="F33" s="11">
        <f t="shared" si="0"/>
        <v>2126.1301888594426</v>
      </c>
      <c r="G33" s="11">
        <f t="shared" si="1"/>
        <v>212.61301888594417</v>
      </c>
      <c r="H33" s="11">
        <f t="shared" si="2"/>
        <v>171.32320068129047</v>
      </c>
      <c r="I33" s="11">
        <f t="shared" si="5"/>
        <v>-23.613018885944172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2352.7502131149495</v>
      </c>
      <c r="F34" s="11">
        <f t="shared" si="0"/>
        <v>2190.7341379623995</v>
      </c>
      <c r="G34" s="11">
        <f t="shared" si="1"/>
        <v>219.07341379623995</v>
      </c>
      <c r="H34" s="11">
        <f t="shared" si="2"/>
        <v>214.24978688505053</v>
      </c>
      <c r="I34" s="11">
        <f t="shared" si="5"/>
        <v>42.926586203760053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2576.9417618707876</v>
      </c>
      <c r="F35" s="11">
        <f t="shared" si="0"/>
        <v>2241.9154875583808</v>
      </c>
      <c r="G35" s="11">
        <f t="shared" si="1"/>
        <v>224.19154875583814</v>
      </c>
      <c r="H35" s="11">
        <f t="shared" si="2"/>
        <v>119.05823812921244</v>
      </c>
      <c r="I35" s="11">
        <f t="shared" si="5"/>
        <v>-95.191548755838141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2804.9003233539502</v>
      </c>
      <c r="F36" s="11">
        <f t="shared" si="0"/>
        <v>2279.5856148316261</v>
      </c>
      <c r="G36" s="11">
        <f t="shared" ref="G36:G67" si="6">$L$5*B36^$L$6*EXP(-B36/$L$7)</f>
        <v>227.9585614831625</v>
      </c>
      <c r="H36" s="11">
        <f t="shared" si="2"/>
        <v>17.099676646049829</v>
      </c>
      <c r="I36" s="11">
        <f t="shared" si="5"/>
        <v>-101.9585614831625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3035.2892647738809</v>
      </c>
      <c r="F37" s="11">
        <f t="shared" si="0"/>
        <v>2303.8894141993069</v>
      </c>
      <c r="G37" s="11">
        <f t="shared" si="6"/>
        <v>230.38894141993083</v>
      </c>
      <c r="H37" s="11">
        <f t="shared" si="2"/>
        <v>40.710735226119141</v>
      </c>
      <c r="I37" s="11">
        <f t="shared" si="5"/>
        <v>23.611058580069169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3266.8072074816023</v>
      </c>
      <c r="F38" s="11">
        <f t="shared" si="0"/>
        <v>2315.1794270772143</v>
      </c>
      <c r="G38" s="11">
        <f t="shared" si="6"/>
        <v>231.51794270772126</v>
      </c>
      <c r="H38" s="11">
        <f t="shared" si="2"/>
        <v>-49.80720748160229</v>
      </c>
      <c r="I38" s="11">
        <f t="shared" si="5"/>
        <v>-90.517942707721261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3498.2059785354822</v>
      </c>
      <c r="F39" s="11">
        <f t="shared" si="0"/>
        <v>2313.9877105387995</v>
      </c>
      <c r="G39" s="11">
        <f t="shared" si="6"/>
        <v>231.3987710538799</v>
      </c>
      <c r="H39" s="11">
        <f t="shared" si="2"/>
        <v>-82.205978535482245</v>
      </c>
      <c r="I39" s="11">
        <f t="shared" si="5"/>
        <v>-32.398771053879898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3728.3056435227604</v>
      </c>
      <c r="F40" s="11">
        <f t="shared" si="0"/>
        <v>2300.9966498727817</v>
      </c>
      <c r="G40" s="11">
        <f t="shared" si="6"/>
        <v>230.09966498727829</v>
      </c>
      <c r="H40" s="11">
        <f t="shared" si="2"/>
        <v>-68.30564352276042</v>
      </c>
      <c r="I40" s="11">
        <f t="shared" si="5"/>
        <v>13.900335012721712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3956.0066182041842</v>
      </c>
      <c r="F41" s="11">
        <f t="shared" si="0"/>
        <v>2277.0097468142376</v>
      </c>
      <c r="G41" s="11">
        <f t="shared" si="6"/>
        <v>227.70097468142359</v>
      </c>
      <c r="H41" s="11">
        <f t="shared" si="2"/>
        <v>-174.00661820418418</v>
      </c>
      <c r="I41" s="11">
        <f t="shared" si="5"/>
        <v>-105.70097468142359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4180.2989418177731</v>
      </c>
      <c r="F42" s="11">
        <f t="shared" si="0"/>
        <v>2242.9232361358891</v>
      </c>
      <c r="G42" s="11">
        <f t="shared" si="6"/>
        <v>224.29232361358854</v>
      </c>
      <c r="H42" s="11">
        <f t="shared" si="2"/>
        <v>-215.29894181777308</v>
      </c>
      <c r="I42" s="11">
        <f t="shared" si="5"/>
        <v>-41.292323613588536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4400.2688625408136</v>
      </c>
      <c r="F43" s="11">
        <f t="shared" si="0"/>
        <v>2199.6992072304056</v>
      </c>
      <c r="G43" s="11">
        <f t="shared" si="6"/>
        <v>219.96992072304059</v>
      </c>
      <c r="H43" s="11">
        <f t="shared" si="2"/>
        <v>-197.26886254081364</v>
      </c>
      <c r="I43" s="11">
        <f t="shared" si="5"/>
        <v>18.030079276959412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4615.1029366321873</v>
      </c>
      <c r="F44" s="11">
        <f t="shared" si="0"/>
        <v>2148.3407409137362</v>
      </c>
      <c r="G44" s="11">
        <f t="shared" si="6"/>
        <v>214.83407409137391</v>
      </c>
      <c r="H44" s="11">
        <f t="shared" si="2"/>
        <v>-166.10293663218727</v>
      </c>
      <c r="I44" s="11">
        <f t="shared" si="5"/>
        <v>31.165925908626093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4824.0898785870368</v>
      </c>
      <c r="F45" s="11">
        <f t="shared" si="0"/>
        <v>2089.869419548495</v>
      </c>
      <c r="G45" s="11">
        <f t="shared" si="6"/>
        <v>208.98694195484913</v>
      </c>
      <c r="H45" s="11">
        <f t="shared" si="2"/>
        <v>-275.08987858703676</v>
      </c>
      <c r="I45" s="11">
        <f t="shared" si="5"/>
        <v>-108.98694195484913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5026.6204219496931</v>
      </c>
      <c r="F46" s="11">
        <f t="shared" si="0"/>
        <v>2025.3054336265632</v>
      </c>
      <c r="G46" s="11">
        <f t="shared" si="6"/>
        <v>202.53054336265595</v>
      </c>
      <c r="H46" s="11">
        <f t="shared" si="2"/>
        <v>-269.62042194969308</v>
      </c>
      <c r="I46" s="11">
        <f t="shared" si="5"/>
        <v>5.4694566373440523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5222.1854611146364</v>
      </c>
      <c r="F47" s="11">
        <f t="shared" si="0"/>
        <v>1955.650391649433</v>
      </c>
      <c r="G47" s="11">
        <f t="shared" si="6"/>
        <v>195.56503916494304</v>
      </c>
      <c r="H47" s="11">
        <f t="shared" si="2"/>
        <v>-316.18546111463638</v>
      </c>
      <c r="I47" s="11">
        <f t="shared" si="5"/>
        <v>-46.565039164943045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5410.3727454013942</v>
      </c>
      <c r="F48" s="11">
        <f t="shared" si="0"/>
        <v>1881.8728428675786</v>
      </c>
      <c r="G48" s="11">
        <f t="shared" si="6"/>
        <v>188.18728428675817</v>
      </c>
      <c r="H48" s="11">
        <f t="shared" si="2"/>
        <v>-390.37274540139424</v>
      </c>
      <c r="I48" s="11">
        <f t="shared" si="5"/>
        <v>-74.187284286758171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5590.8623897708458</v>
      </c>
      <c r="F49" s="11">
        <f t="shared" si="0"/>
        <v>1804.8964436945153</v>
      </c>
      <c r="G49" s="11">
        <f t="shared" si="6"/>
        <v>180.48964436945133</v>
      </c>
      <c r="H49" s="11">
        <f t="shared" si="2"/>
        <v>-399.86238977084577</v>
      </c>
      <c r="I49" s="11">
        <f t="shared" si="5"/>
        <v>-9.4896443694513266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5763.4214534988805</v>
      </c>
      <c r="F50" s="11">
        <f t="shared" si="0"/>
        <v>1725.5906372803474</v>
      </c>
      <c r="G50" s="11">
        <f t="shared" si="6"/>
        <v>172.55906372803491</v>
      </c>
      <c r="H50" s="11">
        <f t="shared" si="2"/>
        <v>-387.42145349888051</v>
      </c>
      <c r="I50" s="11">
        <f t="shared" si="5"/>
        <v>12.440936271965086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5927.897820526885</v>
      </c>
      <c r="F51" s="11">
        <f t="shared" si="0"/>
        <v>1644.7636702800446</v>
      </c>
      <c r="G51" s="11">
        <f t="shared" si="6"/>
        <v>164.47636702800474</v>
      </c>
      <c r="H51" s="11">
        <f t="shared" si="2"/>
        <v>-433.89782052688497</v>
      </c>
      <c r="I51" s="11">
        <f t="shared" si="5"/>
        <v>-46.476367028004745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6084.213594476214</v>
      </c>
      <c r="F52" s="11">
        <f t="shared" si="0"/>
        <v>1563.1577394932901</v>
      </c>
      <c r="G52" s="11">
        <f t="shared" si="6"/>
        <v>156.31577394932901</v>
      </c>
      <c r="H52" s="11">
        <f t="shared" si="2"/>
        <v>-488.21359447621398</v>
      </c>
      <c r="I52" s="11">
        <f t="shared" si="5"/>
        <v>-54.315773949329014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6232.3581986643976</v>
      </c>
      <c r="F53" s="11">
        <f t="shared" si="0"/>
        <v>1481.4460418818362</v>
      </c>
      <c r="G53" s="11">
        <f t="shared" si="6"/>
        <v>148.14460418818371</v>
      </c>
      <c r="H53" s="11">
        <f t="shared" ref="H53:H62" si="8">C53-E53</f>
        <v>-424.35819866439761</v>
      </c>
      <c r="I53" s="11">
        <f t="shared" ref="I53:I62" si="9">D53-G53</f>
        <v>63.855395811816294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6372.3813479211058</v>
      </c>
      <c r="F54" s="11">
        <f t="shared" si="0"/>
        <v>1400.2314925670817</v>
      </c>
      <c r="G54" s="11">
        <f t="shared" si="6"/>
        <v>140.02314925670828</v>
      </c>
      <c r="H54" s="11">
        <f t="shared" si="8"/>
        <v>-436.38134792110577</v>
      </c>
      <c r="I54" s="11">
        <f t="shared" si="9"/>
        <v>-12.02314925670828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6504.386035413384</v>
      </c>
      <c r="F55" s="11">
        <f t="shared" si="0"/>
        <v>1320.0468749227821</v>
      </c>
      <c r="G55" s="11">
        <f t="shared" si="6"/>
        <v>132.00468749227815</v>
      </c>
      <c r="H55" s="11">
        <f t="shared" si="8"/>
        <v>-465.38603541338398</v>
      </c>
      <c r="I55" s="11">
        <f t="shared" si="9"/>
        <v>-29.004687492278151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6628.521654720782</v>
      </c>
      <c r="F56" s="11">
        <f t="shared" si="0"/>
        <v>1241.3561930739797</v>
      </c>
      <c r="G56" s="11">
        <f t="shared" si="6"/>
        <v>124.13561930739809</v>
      </c>
      <c r="H56" s="11">
        <f t="shared" si="8"/>
        <v>-440.52165472078195</v>
      </c>
      <c r="I56" s="11">
        <f t="shared" si="9"/>
        <v>24.864380692601912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6744.9773555626689</v>
      </c>
      <c r="F57" s="11">
        <f t="shared" si="0"/>
        <v>1164.5570084188694</v>
      </c>
      <c r="G57" s="11">
        <f t="shared" si="6"/>
        <v>116.45570084188738</v>
      </c>
      <c r="H57" s="11">
        <f t="shared" si="8"/>
        <v>-443.97735556266889</v>
      </c>
      <c r="I57" s="11">
        <f t="shared" si="9"/>
        <v>-3.4557008418873778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6853.9757112435782</v>
      </c>
      <c r="F58" s="11">
        <f t="shared" si="0"/>
        <v>1089.983556809093</v>
      </c>
      <c r="G58" s="11">
        <f t="shared" si="6"/>
        <v>108.99835568090936</v>
      </c>
      <c r="H58" s="11">
        <f t="shared" si="8"/>
        <v>-325.97571124357819</v>
      </c>
      <c r="I58" s="11">
        <f t="shared" si="9"/>
        <v>118.00164431909064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6955.7667572982627</v>
      </c>
      <c r="F59" s="11">
        <f t="shared" si="0"/>
        <v>1017.9104605468456</v>
      </c>
      <c r="G59" s="11">
        <f t="shared" si="6"/>
        <v>101.79104605468447</v>
      </c>
      <c r="H59" s="11">
        <f t="shared" si="8"/>
        <v>-286.76675729826275</v>
      </c>
      <c r="I59" s="11">
        <f t="shared" si="9"/>
        <v>39.208953945315528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7050.622444134242</v>
      </c>
      <c r="F60" s="11">
        <f t="shared" si="0"/>
        <v>948.55686835979213</v>
      </c>
      <c r="G60" s="11">
        <f t="shared" si="6"/>
        <v>94.855686835979668</v>
      </c>
      <c r="H60" s="11">
        <f t="shared" si="8"/>
        <v>-286.62244413424196</v>
      </c>
      <c r="I60" s="11">
        <f t="shared" si="9"/>
        <v>0.1443131640203319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>E60+G61</f>
        <v>7138.8315317493534</v>
      </c>
      <c r="F61" s="11">
        <f>(E61-E60)*10</f>
        <v>882.09087615111457</v>
      </c>
      <c r="G61" s="11">
        <f>$L$5*B61^$L$6*EXP(-B61/$L$7)</f>
        <v>88.209087615111557</v>
      </c>
      <c r="H61" s="11">
        <f t="shared" si="8"/>
        <v>-220.83153174935342</v>
      </c>
      <c r="I61" s="11">
        <f t="shared" si="9"/>
        <v>65.790912384888443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>E61+G62</f>
        <v>7220.694941840522</v>
      </c>
      <c r="F62" s="11">
        <f>(E62-E61)*10</f>
        <v>818.63410091168589</v>
      </c>
      <c r="G62" s="11">
        <f>$L$5*B62^$L$6*EXP(-B62/$L$7)</f>
        <v>81.86341009116866</v>
      </c>
      <c r="H62" s="11">
        <f t="shared" si="8"/>
        <v>-171.69494184052201</v>
      </c>
      <c r="I62" s="11">
        <f t="shared" si="9"/>
        <v>49.13658990883134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>E62+G63</f>
        <v>7296.521571759873</v>
      </c>
      <c r="F63" s="11">
        <f>(E63-E62)*10</f>
        <v>758.26629919351035</v>
      </c>
      <c r="G63" s="11">
        <f>$L$5*B63^$L$6*EXP(-B63/$L$7)</f>
        <v>75.826629919351262</v>
      </c>
      <c r="H63" s="11">
        <f t="shared" ref="H63" si="11">C63-E63</f>
        <v>-123.52157175987304</v>
      </c>
      <c r="I63" s="11">
        <f t="shared" ref="I63" si="12">D63-G63</f>
        <v>48.173370080648738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3">C64-C63</f>
        <v>128</v>
      </c>
      <c r="E64" s="11">
        <f>E63+G64</f>
        <v>7366.6245657178379</v>
      </c>
      <c r="F64" s="11">
        <f>(E64-E63)*10</f>
        <v>701.02993957964827</v>
      </c>
      <c r="G64" s="11">
        <f>$L$5*B64^$L$6*EXP(-B64/$L$7)</f>
        <v>70.102993957964699</v>
      </c>
      <c r="H64" s="11">
        <f t="shared" ref="H64" si="14">C64-E64</f>
        <v>-65.624565717837868</v>
      </c>
      <c r="I64" s="11">
        <f t="shared" ref="I64" si="15">D64-G64</f>
        <v>57.897006042035301</v>
      </c>
    </row>
    <row r="65" spans="1:9">
      <c r="A65" s="2">
        <v>43947</v>
      </c>
      <c r="B65" s="10">
        <v>63</v>
      </c>
      <c r="E65" s="11">
        <f t="shared" si="4"/>
        <v>7431.3180312542236</v>
      </c>
      <c r="F65" s="11">
        <f t="shared" si="0"/>
        <v>646.93465536385702</v>
      </c>
      <c r="G65" s="11">
        <f t="shared" si="6"/>
        <v>64.693465536385915</v>
      </c>
      <c r="I65" s="11"/>
    </row>
    <row r="66" spans="1:9">
      <c r="A66" s="2">
        <v>43948</v>
      </c>
      <c r="B66" s="10">
        <v>64</v>
      </c>
      <c r="E66" s="11">
        <f t="shared" si="4"/>
        <v>7490.9141831529487</v>
      </c>
      <c r="F66" s="11">
        <f t="shared" si="0"/>
        <v>595.96151898725111</v>
      </c>
      <c r="G66" s="11">
        <f t="shared" si="6"/>
        <v>59.596151898725061</v>
      </c>
      <c r="I66" s="11"/>
    </row>
    <row r="67" spans="1:9">
      <c r="A67" s="2">
        <v>43949</v>
      </c>
      <c r="B67" s="10">
        <v>65</v>
      </c>
      <c r="E67" s="11">
        <f t="shared" si="4"/>
        <v>7545.7208925094992</v>
      </c>
      <c r="F67" s="11">
        <f t="shared" si="0"/>
        <v>548.06709356550527</v>
      </c>
      <c r="G67" s="11">
        <f t="shared" si="6"/>
        <v>54.806709356550563</v>
      </c>
      <c r="I67" s="11"/>
    </row>
    <row r="68" spans="1:9">
      <c r="A68" s="2">
        <v>43950</v>
      </c>
      <c r="B68" s="10">
        <v>66</v>
      </c>
      <c r="E68" s="11">
        <f t="shared" si="4"/>
        <v>7596.0396154136124</v>
      </c>
      <c r="F68" s="11">
        <f t="shared" ref="F68:F96" si="16">(E68-E67)*10</f>
        <v>503.18722904113201</v>
      </c>
      <c r="G68" s="11">
        <f t="shared" ref="G68:G96" si="17">$L$5*B68^$L$6*EXP(-B68/$L$7)</f>
        <v>50.318722904113642</v>
      </c>
      <c r="I68" s="11"/>
    </row>
    <row r="69" spans="1:9">
      <c r="A69" s="2">
        <v>43951</v>
      </c>
      <c r="B69" s="10">
        <v>67</v>
      </c>
      <c r="E69" s="11">
        <f t="shared" ref="E69:E96" si="18">E68+G69</f>
        <v>7642.1636735260308</v>
      </c>
      <c r="F69" s="11">
        <f t="shared" si="16"/>
        <v>461.24058112418425</v>
      </c>
      <c r="G69" s="11">
        <f t="shared" si="17"/>
        <v>46.12405811241802</v>
      </c>
      <c r="I69" s="11"/>
    </row>
    <row r="70" spans="1:9">
      <c r="A70" s="2">
        <v>43952</v>
      </c>
      <c r="B70" s="10">
        <v>68</v>
      </c>
      <c r="E70" s="11">
        <f t="shared" si="18"/>
        <v>7684.3768575556633</v>
      </c>
      <c r="F70" s="11">
        <f t="shared" si="16"/>
        <v>422.1318402963243</v>
      </c>
      <c r="G70" s="11">
        <f t="shared" si="17"/>
        <v>42.213184029632664</v>
      </c>
      <c r="I70" s="11"/>
    </row>
    <row r="71" spans="1:9">
      <c r="A71" s="2">
        <v>43953</v>
      </c>
      <c r="B71" s="10">
        <v>69</v>
      </c>
      <c r="E71" s="11">
        <f t="shared" si="18"/>
        <v>7722.9523241387196</v>
      </c>
      <c r="F71" s="11">
        <f t="shared" si="16"/>
        <v>385.75466583056368</v>
      </c>
      <c r="G71" s="11">
        <f t="shared" si="17"/>
        <v>38.575466583056446</v>
      </c>
      <c r="I71" s="11"/>
    </row>
    <row r="72" spans="1:9">
      <c r="A72" s="2">
        <v>43954</v>
      </c>
      <c r="B72" s="10">
        <v>70</v>
      </c>
      <c r="E72" s="11">
        <f t="shared" si="18"/>
        <v>7758.1517567512128</v>
      </c>
      <c r="F72" s="11">
        <f t="shared" si="16"/>
        <v>351.99432612493183</v>
      </c>
      <c r="G72" s="11">
        <f t="shared" si="17"/>
        <v>35.199432612493503</v>
      </c>
      <c r="I72" s="11"/>
    </row>
    <row r="73" spans="1:9">
      <c r="A73" s="2">
        <v>43955</v>
      </c>
      <c r="B73" s="10">
        <v>71</v>
      </c>
      <c r="E73" s="11">
        <f t="shared" si="18"/>
        <v>7790.2247619293166</v>
      </c>
      <c r="F73" s="11">
        <f t="shared" si="16"/>
        <v>320.73005178103813</v>
      </c>
      <c r="G73" s="11">
        <f t="shared" si="17"/>
        <v>32.07300517810345</v>
      </c>
      <c r="I73" s="11"/>
    </row>
    <row r="74" spans="1:9">
      <c r="A74" s="2">
        <v>43956</v>
      </c>
      <c r="B74" s="10">
        <v>72</v>
      </c>
      <c r="E74" s="11">
        <f t="shared" si="18"/>
        <v>7819.4084731191824</v>
      </c>
      <c r="F74" s="11">
        <f t="shared" si="16"/>
        <v>291.83711189865789</v>
      </c>
      <c r="G74" s="11">
        <f t="shared" si="17"/>
        <v>29.183711189866084</v>
      </c>
      <c r="I74" s="11"/>
    </row>
    <row r="75" spans="1:9">
      <c r="A75" s="2">
        <v>43957</v>
      </c>
      <c r="B75" s="10">
        <v>73</v>
      </c>
      <c r="E75" s="11">
        <f t="shared" si="18"/>
        <v>7845.9273358323971</v>
      </c>
      <c r="F75" s="11">
        <f t="shared" si="16"/>
        <v>265.1886271321473</v>
      </c>
      <c r="G75" s="11">
        <f t="shared" si="17"/>
        <v>26.518862713215128</v>
      </c>
      <c r="I75" s="11"/>
    </row>
    <row r="76" spans="1:9">
      <c r="A76" s="2">
        <v>43958</v>
      </c>
      <c r="B76" s="10">
        <v>74</v>
      </c>
      <c r="E76" s="11">
        <f t="shared" si="18"/>
        <v>7869.993049360809</v>
      </c>
      <c r="F76" s="11">
        <f t="shared" si="16"/>
        <v>240.65713528411834</v>
      </c>
      <c r="G76" s="11">
        <f t="shared" si="17"/>
        <v>24.065713528411745</v>
      </c>
      <c r="I76" s="11"/>
    </row>
    <row r="77" spans="1:9">
      <c r="A77" s="2">
        <v>43959</v>
      </c>
      <c r="B77" s="10">
        <v>75</v>
      </c>
      <c r="E77" s="11">
        <f t="shared" si="18"/>
        <v>7891.8046420324326</v>
      </c>
      <c r="F77" s="11">
        <f t="shared" si="16"/>
        <v>218.11592671623657</v>
      </c>
      <c r="G77" s="11">
        <f t="shared" si="17"/>
        <v>21.811592671623675</v>
      </c>
      <c r="I77" s="11"/>
    </row>
    <row r="78" spans="1:9">
      <c r="A78" s="2">
        <v>43960</v>
      </c>
      <c r="B78" s="10">
        <v>76</v>
      </c>
      <c r="E78" s="11">
        <f t="shared" si="18"/>
        <v>7911.5486588069534</v>
      </c>
      <c r="F78" s="11">
        <f t="shared" si="16"/>
        <v>197.44016774520787</v>
      </c>
      <c r="G78" s="11">
        <f t="shared" si="17"/>
        <v>19.744016774520599</v>
      </c>
      <c r="I78" s="11"/>
    </row>
    <row r="79" spans="1:9">
      <c r="A79" s="2">
        <v>43961</v>
      </c>
      <c r="B79" s="10">
        <v>77</v>
      </c>
      <c r="E79" s="11">
        <f t="shared" si="18"/>
        <v>7929.3994418636748</v>
      </c>
      <c r="F79" s="11">
        <f t="shared" si="16"/>
        <v>178.50783056721411</v>
      </c>
      <c r="G79" s="11">
        <f t="shared" si="17"/>
        <v>17.850783056721117</v>
      </c>
      <c r="I79" s="11"/>
    </row>
    <row r="80" spans="1:9">
      <c r="A80" s="2">
        <v>43962</v>
      </c>
      <c r="B80" s="10">
        <v>78</v>
      </c>
      <c r="E80" s="11">
        <f t="shared" si="18"/>
        <v>7945.5194866846314</v>
      </c>
      <c r="F80" s="11">
        <f t="shared" si="16"/>
        <v>161.20044820956537</v>
      </c>
      <c r="G80" s="11">
        <f t="shared" si="17"/>
        <v>16.12004482095654</v>
      </c>
      <c r="I80" s="11"/>
    </row>
    <row r="81" spans="1:9">
      <c r="A81" s="2">
        <v>43963</v>
      </c>
      <c r="B81" s="10">
        <v>79</v>
      </c>
      <c r="E81" s="11">
        <f t="shared" si="18"/>
        <v>7960.0598579473326</v>
      </c>
      <c r="F81" s="11">
        <f t="shared" si="16"/>
        <v>145.40371262701228</v>
      </c>
      <c r="G81" s="11">
        <f t="shared" si="17"/>
        <v>14.540371262701061</v>
      </c>
      <c r="I81" s="11"/>
    </row>
    <row r="82" spans="1:9">
      <c r="A82" s="2">
        <v>43964</v>
      </c>
      <c r="B82" s="10">
        <v>80</v>
      </c>
      <c r="E82" s="11">
        <f t="shared" si="18"/>
        <v>7973.1606512889948</v>
      </c>
      <c r="F82" s="11">
        <f t="shared" si="16"/>
        <v>131.00793341662211</v>
      </c>
      <c r="G82" s="11">
        <f t="shared" si="17"/>
        <v>13.10079334166217</v>
      </c>
      <c r="I82" s="11"/>
    </row>
    <row r="83" spans="1:9">
      <c r="A83" s="2">
        <v>43965</v>
      </c>
      <c r="B83" s="10">
        <v>81</v>
      </c>
      <c r="E83" s="11">
        <f t="shared" si="18"/>
        <v>7984.951488667386</v>
      </c>
      <c r="F83" s="11">
        <f t="shared" si="16"/>
        <v>117.90837378391188</v>
      </c>
      <c r="G83" s="11">
        <f t="shared" si="17"/>
        <v>11.790837378391281</v>
      </c>
      <c r="I83" s="11"/>
    </row>
    <row r="84" spans="1:9">
      <c r="A84" s="2">
        <v>43966</v>
      </c>
      <c r="B84" s="10">
        <v>82</v>
      </c>
      <c r="E84" s="11">
        <f t="shared" si="18"/>
        <v>7995.5520366083192</v>
      </c>
      <c r="F84" s="11">
        <f t="shared" si="16"/>
        <v>106.00547940933211</v>
      </c>
      <c r="G84" s="11">
        <f t="shared" si="17"/>
        <v>10.600547940932808</v>
      </c>
      <c r="I84" s="11"/>
    </row>
    <row r="85" spans="1:9">
      <c r="A85" s="2">
        <v>43967</v>
      </c>
      <c r="B85" s="10">
        <v>83</v>
      </c>
      <c r="E85" s="11">
        <f t="shared" si="18"/>
        <v>8005.0725380869389</v>
      </c>
      <c r="F85" s="11">
        <f t="shared" si="16"/>
        <v>95.205014786197353</v>
      </c>
      <c r="G85" s="11">
        <f t="shared" si="17"/>
        <v>9.5205014786200373</v>
      </c>
      <c r="I85" s="11"/>
    </row>
    <row r="86" spans="1:9">
      <c r="A86" s="2">
        <v>43968</v>
      </c>
      <c r="B86" s="10">
        <v>84</v>
      </c>
      <c r="E86" s="11">
        <f t="shared" si="18"/>
        <v>8013.6143501337565</v>
      </c>
      <c r="F86" s="11">
        <f t="shared" si="16"/>
        <v>85.418120468175402</v>
      </c>
      <c r="G86" s="11">
        <f t="shared" si="17"/>
        <v>8.5418120468178085</v>
      </c>
      <c r="I86" s="11"/>
    </row>
    <row r="87" spans="1:9">
      <c r="A87" s="2">
        <v>43969</v>
      </c>
      <c r="B87" s="10">
        <v>85</v>
      </c>
      <c r="E87" s="11">
        <f t="shared" si="18"/>
        <v>8021.2704804846326</v>
      </c>
      <c r="F87" s="11">
        <f t="shared" si="16"/>
        <v>76.56130350876083</v>
      </c>
      <c r="G87" s="11">
        <f t="shared" si="17"/>
        <v>7.6561303508760172</v>
      </c>
      <c r="I87" s="11"/>
    </row>
    <row r="88" spans="1:9">
      <c r="A88" s="2">
        <v>43970</v>
      </c>
      <c r="B88" s="10">
        <v>86</v>
      </c>
      <c r="E88" s="11">
        <f t="shared" si="18"/>
        <v>8028.126117707081</v>
      </c>
      <c r="F88" s="11">
        <f t="shared" si="16"/>
        <v>68.556372224484221</v>
      </c>
      <c r="G88" s="11">
        <f t="shared" si="17"/>
        <v>6.8556372224480659</v>
      </c>
      <c r="I88" s="11"/>
    </row>
    <row r="89" spans="1:9">
      <c r="A89" s="2">
        <v>43971</v>
      </c>
      <c r="B89" s="10">
        <v>87</v>
      </c>
      <c r="E89" s="11">
        <f t="shared" si="18"/>
        <v>8034.2591502358191</v>
      </c>
      <c r="F89" s="11">
        <f t="shared" si="16"/>
        <v>61.330325287381129</v>
      </c>
      <c r="G89" s="11">
        <f t="shared" si="17"/>
        <v>6.1330325287384229</v>
      </c>
      <c r="I89" s="11"/>
    </row>
    <row r="90" spans="1:9">
      <c r="A90" s="2">
        <v>43972</v>
      </c>
      <c r="B90" s="10">
        <v>88</v>
      </c>
      <c r="E90" s="11">
        <f t="shared" si="18"/>
        <v>8039.7406706426145</v>
      </c>
      <c r="F90" s="11">
        <f t="shared" si="16"/>
        <v>54.815204067954255</v>
      </c>
      <c r="G90" s="11">
        <f t="shared" si="17"/>
        <v>5.4815204067958598</v>
      </c>
      <c r="I90" s="11"/>
    </row>
    <row r="91" spans="1:9">
      <c r="A91" s="2">
        <v>43973</v>
      </c>
      <c r="B91" s="10">
        <v>89</v>
      </c>
      <c r="E91" s="11">
        <f t="shared" si="18"/>
        <v>8044.6354622544759</v>
      </c>
      <c r="F91" s="11">
        <f t="shared" si="16"/>
        <v>48.947916118613648</v>
      </c>
      <c r="G91" s="11">
        <f t="shared" si="17"/>
        <v>4.8947916118609944</v>
      </c>
      <c r="I91" s="11"/>
    </row>
    <row r="92" spans="1:9">
      <c r="A92" s="2">
        <v>43974</v>
      </c>
      <c r="B92" s="10">
        <v>90</v>
      </c>
      <c r="E92" s="11">
        <f t="shared" si="18"/>
        <v>8049.0024659263381</v>
      </c>
      <c r="F92" s="11">
        <f t="shared" si="16"/>
        <v>43.670036718622214</v>
      </c>
      <c r="G92" s="11">
        <f t="shared" si="17"/>
        <v>4.367003671862312</v>
      </c>
      <c r="I92" s="11"/>
    </row>
    <row r="93" spans="1:9">
      <c r="A93" s="2">
        <v>43975</v>
      </c>
      <c r="B93" s="10">
        <v>91</v>
      </c>
      <c r="E93" s="11">
        <f t="shared" si="18"/>
        <v>8052.8952253763209</v>
      </c>
      <c r="F93" s="11">
        <f t="shared" si="16"/>
        <v>38.927594499828047</v>
      </c>
      <c r="G93" s="11">
        <f t="shared" si="17"/>
        <v>3.8927594499828149</v>
      </c>
      <c r="I93" s="11"/>
    </row>
    <row r="94" spans="1:9">
      <c r="A94" s="2">
        <v>43976</v>
      </c>
      <c r="B94" s="10">
        <v>92</v>
      </c>
      <c r="E94" s="11">
        <f t="shared" si="18"/>
        <v>8056.3623100104178</v>
      </c>
      <c r="F94" s="11">
        <f t="shared" si="16"/>
        <v>34.670846340968637</v>
      </c>
      <c r="G94" s="11">
        <f t="shared" si="17"/>
        <v>3.4670846340966759</v>
      </c>
      <c r="I94" s="11"/>
    </row>
    <row r="95" spans="1:9">
      <c r="A95" s="2">
        <v>43977</v>
      </c>
      <c r="B95" s="10">
        <v>93</v>
      </c>
      <c r="E95" s="11">
        <f t="shared" si="18"/>
        <v>8059.4477146063264</v>
      </c>
      <c r="F95" s="11">
        <f t="shared" si="16"/>
        <v>30.854045959085852</v>
      </c>
      <c r="G95" s="11">
        <f t="shared" si="17"/>
        <v>3.0854045959089458</v>
      </c>
      <c r="I95" s="11"/>
    </row>
    <row r="96" spans="1:9">
      <c r="A96" s="2">
        <v>43978</v>
      </c>
      <c r="B96" s="10">
        <v>94</v>
      </c>
      <c r="E96" s="11">
        <f t="shared" si="18"/>
        <v>8062.1912356000912</v>
      </c>
      <c r="F96" s="11">
        <f t="shared" si="16"/>
        <v>27.435209937648324</v>
      </c>
      <c r="G96" s="11">
        <f t="shared" si="17"/>
        <v>2.7435209937645295</v>
      </c>
      <c r="I96" s="11"/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topLeftCell="A52" workbookViewId="0">
      <selection activeCell="C64" sqref="C64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7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7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7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/>
      <c r="F65" s="11">
        <f t="shared" si="4"/>
        <v>1182.2657317467244</v>
      </c>
      <c r="G65" s="11">
        <f t="shared" si="0"/>
        <v>172.48673091035471</v>
      </c>
      <c r="H65" s="11">
        <f t="shared" si="7"/>
        <v>17.248673091035503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4"/>
        <v>1198.5220588242635</v>
      </c>
      <c r="G66" s="11">
        <f t="shared" si="0"/>
        <v>162.56327077539027</v>
      </c>
      <c r="H66" s="11">
        <f t="shared" si="7"/>
        <v>16.256327077539002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4"/>
        <v>1213.8169669679435</v>
      </c>
      <c r="G67" s="11">
        <f t="shared" si="0"/>
        <v>152.94908143680004</v>
      </c>
      <c r="H67" s="11">
        <f t="shared" si="7"/>
        <v>15.294908143680068</v>
      </c>
      <c r="I67" s="11"/>
      <c r="J67" s="11"/>
      <c r="K67" s="11"/>
    </row>
    <row r="68" spans="1:11">
      <c r="A68" s="2">
        <v>43950</v>
      </c>
      <c r="B68" s="10">
        <v>66</v>
      </c>
      <c r="C68" s="3"/>
      <c r="F68" s="11">
        <f t="shared" ref="F68:F84" si="20">F67+H68</f>
        <v>1228.1834905862981</v>
      </c>
      <c r="G68" s="11">
        <f t="shared" ref="G68:G84" si="21">(F68-F67)*10</f>
        <v>143.66523618354677</v>
      </c>
      <c r="H68" s="11">
        <f t="shared" ref="H68:H99" si="22">$M$4*B68^$M$5*EXP(-B68/$M$6)</f>
        <v>14.366523618354723</v>
      </c>
    </row>
    <row r="69" spans="1:11">
      <c r="A69" s="2">
        <v>43951</v>
      </c>
      <c r="B69" s="10">
        <v>67</v>
      </c>
      <c r="C69" s="3"/>
      <c r="F69" s="11">
        <f t="shared" si="20"/>
        <v>1241.6563111916316</v>
      </c>
      <c r="G69" s="11">
        <f t="shared" si="21"/>
        <v>134.72820605333482</v>
      </c>
      <c r="H69" s="11">
        <f t="shared" si="22"/>
        <v>13.472820605333586</v>
      </c>
    </row>
    <row r="70" spans="1:11">
      <c r="A70" s="2">
        <v>43952</v>
      </c>
      <c r="B70" s="10">
        <v>68</v>
      </c>
      <c r="C70" s="3"/>
      <c r="F70" s="11">
        <f t="shared" si="20"/>
        <v>1254.2713346623686</v>
      </c>
      <c r="G70" s="11">
        <f t="shared" si="21"/>
        <v>126.15023470737015</v>
      </c>
      <c r="H70" s="11">
        <f t="shared" si="22"/>
        <v>12.615023470736986</v>
      </c>
    </row>
    <row r="71" spans="1:11">
      <c r="A71" s="2">
        <v>43953</v>
      </c>
      <c r="B71" s="10">
        <v>69</v>
      </c>
      <c r="C71" s="3"/>
      <c r="F71" s="11">
        <f t="shared" si="20"/>
        <v>1266.0653061867251</v>
      </c>
      <c r="G71" s="11">
        <f t="shared" si="21"/>
        <v>117.93971524356493</v>
      </c>
      <c r="H71" s="11">
        <f t="shared" si="22"/>
        <v>11.793971524356536</v>
      </c>
    </row>
    <row r="72" spans="1:11">
      <c r="A72" s="2">
        <v>43954</v>
      </c>
      <c r="B72" s="10">
        <v>70</v>
      </c>
      <c r="C72" s="3"/>
      <c r="F72" s="11">
        <f t="shared" si="20"/>
        <v>1277.0754625206305</v>
      </c>
      <c r="G72" s="11">
        <f t="shared" si="21"/>
        <v>110.10156333905343</v>
      </c>
      <c r="H72" s="11">
        <f t="shared" si="22"/>
        <v>11.010156333905364</v>
      </c>
    </row>
    <row r="73" spans="1:11">
      <c r="A73" s="2">
        <v>43955</v>
      </c>
      <c r="B73" s="10">
        <v>71</v>
      </c>
      <c r="C73" s="3"/>
      <c r="F73" s="11">
        <f t="shared" si="20"/>
        <v>1287.3392207252464</v>
      </c>
      <c r="G73" s="11">
        <f t="shared" si="21"/>
        <v>102.63758204615897</v>
      </c>
      <c r="H73" s="11">
        <f t="shared" si="22"/>
        <v>10.263758204615899</v>
      </c>
    </row>
    <row r="74" spans="1:11">
      <c r="A74" s="2">
        <v>43956</v>
      </c>
      <c r="B74" s="10">
        <v>72</v>
      </c>
      <c r="C74" s="3"/>
      <c r="F74" s="11">
        <f t="shared" si="20"/>
        <v>1296.8939021680583</v>
      </c>
      <c r="G74" s="11">
        <f t="shared" si="21"/>
        <v>95.546814428118978</v>
      </c>
      <c r="H74" s="11">
        <f t="shared" si="22"/>
        <v>9.5546814428119173</v>
      </c>
    </row>
    <row r="75" spans="1:11">
      <c r="A75" s="2">
        <v>43957</v>
      </c>
      <c r="B75" s="10">
        <v>73</v>
      </c>
      <c r="C75" s="3"/>
      <c r="F75" s="11">
        <f t="shared" si="20"/>
        <v>1305.7764902687504</v>
      </c>
      <c r="G75" s="11">
        <f t="shared" si="21"/>
        <v>88.825881006921463</v>
      </c>
      <c r="H75" s="11">
        <f t="shared" si="22"/>
        <v>8.882588100692109</v>
      </c>
    </row>
    <row r="76" spans="1:11">
      <c r="A76" s="2">
        <v>43958</v>
      </c>
      <c r="B76" s="10">
        <v>74</v>
      </c>
      <c r="C76" s="3"/>
      <c r="F76" s="11">
        <f t="shared" si="20"/>
        <v>1314.0234202391205</v>
      </c>
      <c r="G76" s="11">
        <f t="shared" si="21"/>
        <v>82.469299703700472</v>
      </c>
      <c r="H76" s="11">
        <f t="shared" si="22"/>
        <v>8.2469299703699637</v>
      </c>
    </row>
    <row r="77" spans="1:11">
      <c r="A77" s="2">
        <v>43959</v>
      </c>
      <c r="B77" s="10">
        <v>75</v>
      </c>
      <c r="C77" s="3"/>
      <c r="F77" s="11">
        <f t="shared" si="20"/>
        <v>1321.6703988973406</v>
      </c>
      <c r="G77" s="11">
        <f t="shared" si="21"/>
        <v>76.469786582201777</v>
      </c>
      <c r="H77" s="11">
        <f t="shared" si="22"/>
        <v>7.64697865822012</v>
      </c>
    </row>
    <row r="78" spans="1:11">
      <c r="A78" s="2">
        <v>43960</v>
      </c>
      <c r="B78" s="10">
        <v>76</v>
      </c>
      <c r="C78" s="3"/>
      <c r="F78" s="11">
        <f t="shared" si="20"/>
        <v>1328.7522525232991</v>
      </c>
      <c r="G78" s="11">
        <f t="shared" si="21"/>
        <v>70.818536259585017</v>
      </c>
      <c r="H78" s="11">
        <f t="shared" si="22"/>
        <v>7.081853625958396</v>
      </c>
    </row>
    <row r="79" spans="1:11">
      <c r="A79" s="2">
        <v>43961</v>
      </c>
      <c r="B79" s="10">
        <v>77</v>
      </c>
      <c r="C79" s="3"/>
      <c r="F79" s="11">
        <f t="shared" si="20"/>
        <v>1335.3028006562301</v>
      </c>
      <c r="G79" s="11">
        <f t="shared" si="21"/>
        <v>65.505481329309987</v>
      </c>
      <c r="H79" s="11">
        <f t="shared" si="22"/>
        <v>6.5505481329308859</v>
      </c>
    </row>
    <row r="80" spans="1:11">
      <c r="A80" s="2">
        <v>43962</v>
      </c>
      <c r="B80" s="10">
        <v>78</v>
      </c>
      <c r="C80" s="3"/>
      <c r="F80" s="11">
        <f t="shared" si="20"/>
        <v>1341.3547537114371</v>
      </c>
      <c r="G80" s="11">
        <f t="shared" si="21"/>
        <v>60.519530552069227</v>
      </c>
      <c r="H80" s="11">
        <f t="shared" si="22"/>
        <v>6.0519530552069858</v>
      </c>
    </row>
    <row r="81" spans="1:8">
      <c r="A81" s="2">
        <v>43963</v>
      </c>
      <c r="B81" s="10">
        <v>79</v>
      </c>
      <c r="C81" s="3"/>
      <c r="F81" s="11">
        <f t="shared" si="20"/>
        <v>1346.9396323031642</v>
      </c>
      <c r="G81" s="11">
        <f t="shared" si="21"/>
        <v>55.848785917271471</v>
      </c>
      <c r="H81" s="11">
        <f t="shared" si="22"/>
        <v>5.5848785917272279</v>
      </c>
    </row>
    <row r="82" spans="1:8">
      <c r="A82" s="2">
        <v>43964</v>
      </c>
      <c r="B82" s="10">
        <v>80</v>
      </c>
      <c r="C82" s="3"/>
      <c r="F82" s="11">
        <f t="shared" si="20"/>
        <v>1352.0877061996262</v>
      </c>
      <c r="G82" s="11">
        <f t="shared" si="21"/>
        <v>51.480738964619377</v>
      </c>
      <c r="H82" s="11">
        <f t="shared" si="22"/>
        <v>5.1480738964619341</v>
      </c>
    </row>
    <row r="83" spans="1:8">
      <c r="A83" s="2">
        <v>43965</v>
      </c>
      <c r="B83" s="10">
        <v>81</v>
      </c>
      <c r="C83" s="3"/>
      <c r="F83" s="11">
        <f t="shared" si="20"/>
        <v>1356.8279508984508</v>
      </c>
      <c r="G83" s="11">
        <f t="shared" si="21"/>
        <v>47.402446988246538</v>
      </c>
      <c r="H83" s="11">
        <f t="shared" si="22"/>
        <v>4.7402446988246645</v>
      </c>
    </row>
    <row r="84" spans="1:8">
      <c r="A84" s="2">
        <v>43966</v>
      </c>
      <c r="B84" s="10">
        <v>82</v>
      </c>
      <c r="C84" s="3"/>
      <c r="F84" s="11">
        <f t="shared" si="20"/>
        <v>1361.1880198914498</v>
      </c>
      <c r="G84" s="11">
        <f t="shared" si="21"/>
        <v>43.60068992999004</v>
      </c>
      <c r="H84" s="11">
        <f t="shared" si="22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23">F84+H85</f>
        <v>1365.1942307823635</v>
      </c>
      <c r="G85" s="11">
        <f t="shared" ref="G85:G99" si="24">(F85-F84)*10</f>
        <v>40.062108909137351</v>
      </c>
      <c r="H85" s="11">
        <f t="shared" si="22"/>
        <v>4.0062108909136835</v>
      </c>
    </row>
    <row r="86" spans="1:8">
      <c r="A86" s="2">
        <v>43968</v>
      </c>
      <c r="B86" s="10">
        <v>84</v>
      </c>
      <c r="C86" s="3"/>
      <c r="F86" s="11">
        <f t="shared" si="23"/>
        <v>1368.8715635262247</v>
      </c>
      <c r="G86" s="11">
        <f t="shared" si="24"/>
        <v>36.773327438611432</v>
      </c>
      <c r="H86" s="11">
        <f t="shared" si="22"/>
        <v>3.6773327438611112</v>
      </c>
    </row>
    <row r="87" spans="1:8">
      <c r="A87" s="2">
        <v>43969</v>
      </c>
      <c r="B87" s="10">
        <v>85</v>
      </c>
      <c r="C87" s="3"/>
      <c r="F87" s="11">
        <f t="shared" si="23"/>
        <v>1372.243669170919</v>
      </c>
      <c r="G87" s="11">
        <f t="shared" si="24"/>
        <v>33.721056446943294</v>
      </c>
      <c r="H87" s="11">
        <f t="shared" si="22"/>
        <v>3.3721056446942685</v>
      </c>
    </row>
    <row r="88" spans="1:8">
      <c r="A88" s="2">
        <v>43970</v>
      </c>
      <c r="B88" s="10">
        <v>86</v>
      </c>
      <c r="C88" s="3"/>
      <c r="F88" s="11">
        <f t="shared" si="23"/>
        <v>1375.3328875975421</v>
      </c>
      <c r="G88" s="11">
        <f t="shared" si="24"/>
        <v>30.892184266231197</v>
      </c>
      <c r="H88" s="11">
        <f t="shared" si="22"/>
        <v>3.0892184266231792</v>
      </c>
    </row>
    <row r="89" spans="1:8">
      <c r="A89" s="2">
        <v>43971</v>
      </c>
      <c r="B89" s="10">
        <v>87</v>
      </c>
      <c r="C89" s="3"/>
      <c r="F89" s="11">
        <f t="shared" si="23"/>
        <v>1378.1602728738412</v>
      </c>
      <c r="G89" s="11">
        <f t="shared" si="24"/>
        <v>28.273852762990828</v>
      </c>
      <c r="H89" s="11">
        <f t="shared" si="22"/>
        <v>2.8273852762990015</v>
      </c>
    </row>
    <row r="90" spans="1:8">
      <c r="A90" s="2">
        <v>43972</v>
      </c>
      <c r="B90" s="10">
        <v>88</v>
      </c>
      <c r="C90" s="3"/>
      <c r="F90" s="11">
        <f t="shared" si="23"/>
        <v>1380.7456249523598</v>
      </c>
      <c r="G90" s="11">
        <f t="shared" si="24"/>
        <v>25.853520785185538</v>
      </c>
      <c r="H90" s="11">
        <f t="shared" si="22"/>
        <v>2.5853520785185604</v>
      </c>
    </row>
    <row r="91" spans="1:8">
      <c r="A91" s="2">
        <v>43973</v>
      </c>
      <c r="B91" s="10">
        <v>89</v>
      </c>
      <c r="C91" s="3"/>
      <c r="F91" s="11">
        <f t="shared" si="23"/>
        <v>1383.1075265602256</v>
      </c>
      <c r="G91" s="11">
        <f t="shared" si="24"/>
        <v>23.619016078657751</v>
      </c>
      <c r="H91" s="11">
        <f t="shared" si="22"/>
        <v>2.3619016078658532</v>
      </c>
    </row>
    <row r="92" spans="1:8">
      <c r="A92" s="2">
        <v>43974</v>
      </c>
      <c r="B92" s="10">
        <v>90</v>
      </c>
      <c r="C92" s="3"/>
      <c r="F92" s="11">
        <f t="shared" si="23"/>
        <v>1385.26338423948</v>
      </c>
      <c r="G92" s="11">
        <f t="shared" si="24"/>
        <v>21.558576792544955</v>
      </c>
      <c r="H92" s="11">
        <f t="shared" si="22"/>
        <v>2.155857679254384</v>
      </c>
    </row>
    <row r="93" spans="1:8">
      <c r="A93" s="2">
        <v>43975</v>
      </c>
      <c r="B93" s="10">
        <v>91</v>
      </c>
      <c r="C93" s="3"/>
      <c r="F93" s="11">
        <f t="shared" si="23"/>
        <v>1387.2294726044126</v>
      </c>
      <c r="G93" s="11">
        <f t="shared" si="24"/>
        <v>19.660883649326024</v>
      </c>
      <c r="H93" s="11">
        <f t="shared" si="22"/>
        <v>1.9660883649326248</v>
      </c>
    </row>
    <row r="94" spans="1:8">
      <c r="A94" s="2">
        <v>43976</v>
      </c>
      <c r="B94" s="10">
        <v>92</v>
      </c>
      <c r="C94" s="3"/>
      <c r="F94" s="11">
        <f t="shared" si="23"/>
        <v>1389.0209809847315</v>
      </c>
      <c r="G94" s="11">
        <f t="shared" si="24"/>
        <v>17.915083803188736</v>
      </c>
      <c r="H94" s="11">
        <f t="shared" si="22"/>
        <v>1.7915083803187877</v>
      </c>
    </row>
    <row r="95" spans="1:8">
      <c r="A95" s="2">
        <v>43977</v>
      </c>
      <c r="B95" s="10">
        <v>93</v>
      </c>
      <c r="C95" s="3"/>
      <c r="F95" s="11">
        <f t="shared" si="23"/>
        <v>1390.6520617199922</v>
      </c>
      <c r="G95" s="11">
        <f t="shared" si="24"/>
        <v>16.310807352606389</v>
      </c>
      <c r="H95" s="11">
        <f t="shared" si="22"/>
        <v>1.6310807352605661</v>
      </c>
    </row>
    <row r="96" spans="1:8">
      <c r="A96" s="2">
        <v>43978</v>
      </c>
      <c r="B96" s="10">
        <v>94</v>
      </c>
      <c r="C96" s="3"/>
      <c r="F96" s="11">
        <f t="shared" si="23"/>
        <v>1392.1358794611533</v>
      </c>
      <c r="G96" s="11">
        <f t="shared" si="24"/>
        <v>14.838177411611468</v>
      </c>
      <c r="H96" s="11">
        <f t="shared" si="22"/>
        <v>1.4838177411612163</v>
      </c>
    </row>
    <row r="97" spans="1:8">
      <c r="A97" s="2">
        <v>43979</v>
      </c>
      <c r="B97" s="10">
        <v>95</v>
      </c>
      <c r="C97" s="3"/>
      <c r="F97" s="11">
        <f t="shared" si="23"/>
        <v>1393.4846609191898</v>
      </c>
      <c r="G97" s="11">
        <f t="shared" si="24"/>
        <v>13.487814580364557</v>
      </c>
      <c r="H97" s="11">
        <f t="shared" si="22"/>
        <v>1.3487814580365034</v>
      </c>
    </row>
    <row r="98" spans="1:8">
      <c r="A98" s="2">
        <v>43980</v>
      </c>
      <c r="B98" s="10">
        <v>96</v>
      </c>
      <c r="C98" s="3"/>
      <c r="F98" s="11">
        <f t="shared" si="23"/>
        <v>1394.7097445782938</v>
      </c>
      <c r="G98" s="11">
        <f t="shared" si="24"/>
        <v>12.250836591040297</v>
      </c>
      <c r="H98" s="11">
        <f t="shared" si="22"/>
        <v>1.2250836591040259</v>
      </c>
    </row>
    <row r="99" spans="1:8">
      <c r="A99" s="2">
        <v>43981</v>
      </c>
      <c r="B99" s="10">
        <v>97</v>
      </c>
      <c r="C99" s="3"/>
      <c r="F99" s="11">
        <f t="shared" si="23"/>
        <v>1395.8216299623632</v>
      </c>
      <c r="G99" s="11">
        <f t="shared" si="24"/>
        <v>11.118853840694101</v>
      </c>
      <c r="H99" s="11">
        <f t="shared" si="22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25">F99+H100</f>
        <v>1396.8300261083173</v>
      </c>
      <c r="G100" s="11">
        <f t="shared" ref="G100:G101" si="26">(F100-F99)*10</f>
        <v>10.08396145954066</v>
      </c>
      <c r="H100" s="11">
        <f t="shared" ref="H100:H101" si="27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25"/>
        <v>1397.743898958498</v>
      </c>
      <c r="G101" s="11">
        <f t="shared" si="26"/>
        <v>9.1387285018072362</v>
      </c>
      <c r="H101" s="11">
        <f t="shared" si="27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64"/>
  <sheetViews>
    <sheetView topLeftCell="A40" workbookViewId="0">
      <selection activeCell="A64" sqref="A64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6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6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6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6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6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6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6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6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6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6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6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6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6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6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6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6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6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6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6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6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6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6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6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6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6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6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6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6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6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6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6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6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6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6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6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6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6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6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6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6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6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6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6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6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6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6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6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6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6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6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6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6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6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6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6">
        <f t="shared" ref="D64" si="8">SUM(C58:C64)/7</f>
        <v>142.85714285714286</v>
      </c>
      <c r="E64" s="11">
        <f t="shared" ref="E64" si="9">SUM(C61:C64)/4</f>
        <v>134.25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M94"/>
  <sheetViews>
    <sheetView topLeftCell="A40" workbookViewId="0">
      <selection activeCell="C63" sqref="C63"/>
    </sheetView>
  </sheetViews>
  <sheetFormatPr defaultRowHeight="13.8"/>
  <cols>
    <col min="3" max="3" width="12.3984375" customWidth="1"/>
    <col min="4" max="4" width="17.69921875" customWidth="1"/>
    <col min="6" max="6" width="12.8984375" customWidth="1"/>
  </cols>
  <sheetData>
    <row r="1" spans="1:13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49</v>
      </c>
      <c r="H1" s="1" t="s">
        <v>50</v>
      </c>
      <c r="I1" s="1" t="s">
        <v>46</v>
      </c>
      <c r="J1" s="1" t="s">
        <v>45</v>
      </c>
    </row>
    <row r="2" spans="1:13">
      <c r="H2" s="21"/>
      <c r="I2" s="21"/>
      <c r="J2" s="21"/>
    </row>
    <row r="3" spans="1:13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2"/>
      <c r="H3" s="23"/>
      <c r="I3" s="23"/>
      <c r="J3" s="23"/>
      <c r="L3" t="s">
        <v>47</v>
      </c>
      <c r="M3">
        <v>12.5</v>
      </c>
    </row>
    <row r="4" spans="1:13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2"/>
      <c r="H4" s="23"/>
      <c r="I4" s="23"/>
      <c r="J4" s="23"/>
      <c r="L4" s="24" t="s">
        <v>48</v>
      </c>
      <c r="M4">
        <v>-3.2000000000000001E-2</v>
      </c>
    </row>
    <row r="5" spans="1:13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2"/>
      <c r="H5" s="23"/>
      <c r="I5" s="23"/>
      <c r="J5" s="23"/>
    </row>
    <row r="6" spans="1:13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2"/>
      <c r="H6" s="23"/>
      <c r="I6" s="23"/>
      <c r="J6" s="23"/>
    </row>
    <row r="7" spans="1:13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2"/>
      <c r="H7" s="23"/>
      <c r="I7" s="23"/>
      <c r="J7" s="23"/>
      <c r="L7" s="4" t="s">
        <v>30</v>
      </c>
      <c r="M7" s="25">
        <f>AVERAGE(I25:I35)</f>
        <v>0.22474873130989026</v>
      </c>
    </row>
    <row r="8" spans="1:13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2">
        <f t="shared" ref="G8:G54" si="0">C8/(E8+F8)</f>
        <v>10.5</v>
      </c>
      <c r="H8" s="23">
        <f>$M$3*EXP($M$4*B8)</f>
        <v>10.316335856146029</v>
      </c>
      <c r="I8" s="23">
        <f t="shared" ref="I8:I56" si="1">G8-H8</f>
        <v>0.18366414385397078</v>
      </c>
      <c r="J8" s="23">
        <f>(C8-C7)/(E8-E7+F8-F7)</f>
        <v>5.75</v>
      </c>
      <c r="L8" s="4" t="s">
        <v>31</v>
      </c>
      <c r="M8" s="25">
        <f>STDEVP(I25:I35)</f>
        <v>0.20870041381927401</v>
      </c>
    </row>
    <row r="9" spans="1:13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2">
        <f t="shared" si="0"/>
        <v>6.25</v>
      </c>
      <c r="H9" s="23">
        <f t="shared" ref="H9:H72" si="2">$M$3*EXP($M$4*B9)</f>
        <v>9.9914391796170641</v>
      </c>
      <c r="I9" s="23">
        <f t="shared" si="1"/>
        <v>-3.7414391796170641</v>
      </c>
      <c r="J9" s="23" t="e">
        <f t="shared" ref="J9:J59" si="3">(C9-C8)/(E9-E8+F9-F8)</f>
        <v>#DIV/0!</v>
      </c>
    </row>
    <row r="10" spans="1:13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2">
        <f t="shared" si="0"/>
        <v>5.5</v>
      </c>
      <c r="H10" s="23">
        <f t="shared" si="2"/>
        <v>9.6767746099031058</v>
      </c>
      <c r="I10" s="23">
        <f t="shared" si="1"/>
        <v>-4.1767746099031058</v>
      </c>
      <c r="J10" s="23" t="e">
        <f t="shared" si="3"/>
        <v>#DIV/0!</v>
      </c>
    </row>
    <row r="11" spans="1:13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2">
        <f t="shared" si="0"/>
        <v>4.8</v>
      </c>
      <c r="H11" s="23">
        <f t="shared" si="2"/>
        <v>9.3720199029880149</v>
      </c>
      <c r="I11" s="23">
        <f t="shared" si="1"/>
        <v>-4.5720199029880151</v>
      </c>
      <c r="J11" s="23">
        <f t="shared" si="3"/>
        <v>2</v>
      </c>
    </row>
    <row r="12" spans="1:13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2">
        <f t="shared" si="0"/>
        <v>5.2</v>
      </c>
      <c r="H12" s="23">
        <f t="shared" si="2"/>
        <v>9.0768629634211369</v>
      </c>
      <c r="I12" s="23">
        <f t="shared" si="1"/>
        <v>-3.8768629634211367</v>
      </c>
      <c r="J12" s="23" t="e">
        <f t="shared" si="3"/>
        <v>#DIV/0!</v>
      </c>
      <c r="L12" t="s">
        <v>51</v>
      </c>
    </row>
    <row r="13" spans="1:13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2">
        <f t="shared" si="0"/>
        <v>4</v>
      </c>
      <c r="H13" s="23">
        <f t="shared" si="2"/>
        <v>8.7910015247042619</v>
      </c>
      <c r="I13" s="23">
        <f t="shared" si="1"/>
        <v>-4.7910015247042619</v>
      </c>
      <c r="J13" s="23">
        <f t="shared" si="3"/>
        <v>1</v>
      </c>
    </row>
    <row r="14" spans="1:13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2">
        <f t="shared" si="0"/>
        <v>4</v>
      </c>
      <c r="H14" s="23">
        <f t="shared" si="2"/>
        <v>8.5141428397443395</v>
      </c>
      <c r="I14" s="23">
        <f t="shared" si="1"/>
        <v>-4.5141428397443395</v>
      </c>
      <c r="J14" s="23">
        <f t="shared" si="3"/>
        <v>4</v>
      </c>
    </row>
    <row r="15" spans="1:13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2">
        <f t="shared" si="0"/>
        <v>5.666666666666667</v>
      </c>
      <c r="H15" s="23">
        <f t="shared" si="2"/>
        <v>8.2460033810548623</v>
      </c>
      <c r="I15" s="23">
        <f t="shared" si="1"/>
        <v>-2.5793367143881953</v>
      </c>
      <c r="J15" s="23">
        <f t="shared" si="3"/>
        <v>19</v>
      </c>
    </row>
    <row r="16" spans="1:13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2">
        <f t="shared" si="0"/>
        <v>7.0909090909090908</v>
      </c>
      <c r="H16" s="23">
        <f t="shared" si="2"/>
        <v>7.9863085503989533</v>
      </c>
      <c r="I16" s="23">
        <f t="shared" si="1"/>
        <v>-0.89539945948986244</v>
      </c>
      <c r="J16" s="23">
        <f t="shared" si="3"/>
        <v>13.5</v>
      </c>
    </row>
    <row r="17" spans="1:10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2">
        <f t="shared" si="0"/>
        <v>9.0833333333333339</v>
      </c>
      <c r="H17" s="23">
        <f t="shared" si="2"/>
        <v>7.7347923975767605</v>
      </c>
      <c r="I17" s="23">
        <f t="shared" si="1"/>
        <v>1.3485409357565734</v>
      </c>
      <c r="J17" s="23">
        <f t="shared" si="3"/>
        <v>31</v>
      </c>
    </row>
    <row r="18" spans="1:10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2">
        <f t="shared" si="0"/>
        <v>10.846153846153847</v>
      </c>
      <c r="H18" s="23">
        <f t="shared" si="2"/>
        <v>7.49119734806923</v>
      </c>
      <c r="I18" s="23">
        <f t="shared" si="1"/>
        <v>3.3549564980846167</v>
      </c>
      <c r="J18" s="23">
        <f t="shared" si="3"/>
        <v>32</v>
      </c>
    </row>
    <row r="19" spans="1:10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2">
        <f t="shared" si="0"/>
        <v>14.923076923076923</v>
      </c>
      <c r="H19" s="23">
        <f t="shared" si="2"/>
        <v>7.25527393925928</v>
      </c>
      <c r="I19" s="23">
        <f t="shared" si="1"/>
        <v>7.6678029838176434</v>
      </c>
      <c r="J19" s="23" t="e">
        <f t="shared" si="3"/>
        <v>#DIV/0!</v>
      </c>
    </row>
    <row r="20" spans="1:10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2">
        <f t="shared" si="0"/>
        <v>8.8387096774193541</v>
      </c>
      <c r="H20" s="23">
        <f t="shared" si="2"/>
        <v>7.0267805649602808</v>
      </c>
      <c r="I20" s="23">
        <f t="shared" si="1"/>
        <v>1.8119291124590733</v>
      </c>
      <c r="J20" s="23">
        <f t="shared" si="3"/>
        <v>4.4444444444444446</v>
      </c>
    </row>
    <row r="21" spans="1:10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2">
        <f t="shared" si="0"/>
        <v>8.4146341463414629</v>
      </c>
      <c r="H21" s="23">
        <f t="shared" si="2"/>
        <v>6.805483227990214</v>
      </c>
      <c r="I21" s="23">
        <f t="shared" si="1"/>
        <v>1.6091509183512489</v>
      </c>
      <c r="J21" s="23">
        <f t="shared" si="3"/>
        <v>7.1</v>
      </c>
    </row>
    <row r="22" spans="1:10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2">
        <f t="shared" si="0"/>
        <v>5.8607594936708862</v>
      </c>
      <c r="H22" s="23">
        <f t="shared" si="2"/>
        <v>6.5911553005381069</v>
      </c>
      <c r="I22" s="23">
        <f t="shared" si="1"/>
        <v>-0.73039580686722072</v>
      </c>
      <c r="J22" s="23">
        <f t="shared" si="3"/>
        <v>3.1052631578947367</v>
      </c>
    </row>
    <row r="23" spans="1:10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2">
        <f t="shared" si="0"/>
        <v>8.4696969696969688</v>
      </c>
      <c r="H23" s="23">
        <f t="shared" si="2"/>
        <v>6.3835772920773488</v>
      </c>
      <c r="I23" s="23">
        <f t="shared" si="1"/>
        <v>2.08611967761962</v>
      </c>
      <c r="J23" s="23">
        <f t="shared" si="3"/>
        <v>-7.384615384615385</v>
      </c>
    </row>
    <row r="24" spans="1:10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2">
        <f t="shared" si="0"/>
        <v>7.25</v>
      </c>
      <c r="H24" s="23">
        <f t="shared" si="2"/>
        <v>6.182536624588213</v>
      </c>
      <c r="I24" s="23">
        <f t="shared" si="1"/>
        <v>1.067463375411787</v>
      </c>
      <c r="J24" s="23">
        <f t="shared" si="3"/>
        <v>4.1538461538461542</v>
      </c>
    </row>
    <row r="25" spans="1:10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2">
        <f t="shared" si="0"/>
        <v>6.6495726495726499</v>
      </c>
      <c r="H25" s="23">
        <f t="shared" si="2"/>
        <v>5.9878274148593889</v>
      </c>
      <c r="I25" s="23">
        <f t="shared" si="1"/>
        <v>0.66174523471326108</v>
      </c>
      <c r="J25" s="23">
        <f t="shared" si="3"/>
        <v>4.4400000000000004</v>
      </c>
    </row>
    <row r="26" spans="1:10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2">
        <f t="shared" si="0"/>
        <v>6.2027972027972025</v>
      </c>
      <c r="H26" s="23">
        <f t="shared" si="2"/>
        <v>5.7992502636455843</v>
      </c>
      <c r="I26" s="23">
        <f t="shared" si="1"/>
        <v>0.40354693915161821</v>
      </c>
      <c r="J26" s="23">
        <f t="shared" si="3"/>
        <v>4.1923076923076925</v>
      </c>
    </row>
    <row r="27" spans="1:10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2">
        <f t="shared" si="0"/>
        <v>6.0170454545454541</v>
      </c>
      <c r="H27" s="23">
        <f t="shared" si="2"/>
        <v>5.6166120514652693</v>
      </c>
      <c r="I27" s="23">
        <f t="shared" si="1"/>
        <v>0.40043340308018482</v>
      </c>
      <c r="J27" s="23">
        <f t="shared" si="3"/>
        <v>5.2121212121212119</v>
      </c>
    </row>
    <row r="28" spans="1:10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2">
        <f t="shared" si="0"/>
        <v>5.55</v>
      </c>
      <c r="H28" s="23">
        <f t="shared" si="2"/>
        <v>5.4397257408294584</v>
      </c>
      <c r="I28" s="23">
        <f t="shared" si="1"/>
        <v>0.11027425917054146</v>
      </c>
      <c r="J28" s="23">
        <f t="shared" si="3"/>
        <v>3.6818181818181817</v>
      </c>
    </row>
    <row r="29" spans="1:10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2">
        <f t="shared" si="0"/>
        <v>5.1841155234657039</v>
      </c>
      <c r="H29" s="23">
        <f t="shared" si="2"/>
        <v>5.2684101846989702</v>
      </c>
      <c r="I29" s="23">
        <f t="shared" si="1"/>
        <v>-8.4294661233266233E-2</v>
      </c>
      <c r="J29" s="23">
        <f t="shared" si="3"/>
        <v>3.7719298245614037</v>
      </c>
    </row>
    <row r="30" spans="1:10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2">
        <f t="shared" si="0"/>
        <v>5.3025477707006372</v>
      </c>
      <c r="H30" s="23">
        <f t="shared" si="2"/>
        <v>5.1024899409740341</v>
      </c>
      <c r="I30" s="23">
        <f t="shared" si="1"/>
        <v>0.20005782972660313</v>
      </c>
      <c r="J30" s="23">
        <f t="shared" si="3"/>
        <v>6.1891891891891895</v>
      </c>
    </row>
    <row r="31" spans="1:10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2">
        <f t="shared" si="0"/>
        <v>5.1859838274932617</v>
      </c>
      <c r="H31" s="23">
        <f t="shared" si="2"/>
        <v>4.941795092826248</v>
      </c>
      <c r="I31" s="23">
        <f t="shared" si="1"/>
        <v>0.24418873466701374</v>
      </c>
      <c r="J31" s="23">
        <f t="shared" si="3"/>
        <v>4.5438596491228074</v>
      </c>
    </row>
    <row r="32" spans="1:10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2">
        <f t="shared" si="0"/>
        <v>4.9905660377358494</v>
      </c>
      <c r="H32" s="23">
        <f t="shared" si="2"/>
        <v>4.7861610746889012</v>
      </c>
      <c r="I32" s="23">
        <f t="shared" si="1"/>
        <v>0.20440496304694822</v>
      </c>
      <c r="J32" s="23">
        <f t="shared" si="3"/>
        <v>3.6226415094339623</v>
      </c>
    </row>
    <row r="33" spans="1:10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2">
        <f t="shared" si="0"/>
        <v>4.8121085594989559</v>
      </c>
      <c r="H33" s="23">
        <f t="shared" si="2"/>
        <v>4.6354285037274456</v>
      </c>
      <c r="I33" s="23">
        <f t="shared" si="1"/>
        <v>0.17668005577151025</v>
      </c>
      <c r="J33" s="23">
        <f t="shared" si="3"/>
        <v>3.4363636363636365</v>
      </c>
    </row>
    <row r="34" spans="1:10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2">
        <f t="shared" si="0"/>
        <v>4.753703703703704</v>
      </c>
      <c r="H34" s="23">
        <f t="shared" si="2"/>
        <v>4.4894430166175576</v>
      </c>
      <c r="I34" s="23">
        <f t="shared" si="1"/>
        <v>0.26426068708614636</v>
      </c>
      <c r="J34" s="23">
        <f t="shared" si="3"/>
        <v>4.2950819672131146</v>
      </c>
    </row>
    <row r="35" spans="1:10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2">
        <f t="shared" si="0"/>
        <v>4.2389937106918243</v>
      </c>
      <c r="H35" s="23">
        <f t="shared" si="2"/>
        <v>4.3480551114635926</v>
      </c>
      <c r="I35" s="23">
        <f t="shared" si="1"/>
        <v>-0.10906140077176829</v>
      </c>
      <c r="J35" s="23">
        <f t="shared" si="3"/>
        <v>1.34375</v>
      </c>
    </row>
    <row r="36" spans="1:10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2">
        <f t="shared" si="0"/>
        <v>3.8342391304347827</v>
      </c>
      <c r="H36" s="23">
        <f t="shared" si="2"/>
        <v>4.2111199946955882</v>
      </c>
      <c r="I36" s="23">
        <f t="shared" si="1"/>
        <v>-0.37688086426080547</v>
      </c>
      <c r="J36" s="23">
        <f t="shared" si="3"/>
        <v>1.26</v>
      </c>
    </row>
    <row r="37" spans="1:10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2">
        <f t="shared" si="0"/>
        <v>3.8594730238393979</v>
      </c>
      <c r="H37" s="23">
        <f t="shared" si="2"/>
        <v>4.0784974327879935</v>
      </c>
      <c r="I37" s="23">
        <f t="shared" si="1"/>
        <v>-0.21902440894859554</v>
      </c>
      <c r="J37" s="23">
        <f t="shared" si="3"/>
        <v>4.1639344262295079</v>
      </c>
    </row>
    <row r="38" spans="1:10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2">
        <f t="shared" si="0"/>
        <v>3.8573141486810552</v>
      </c>
      <c r="H38" s="23">
        <f t="shared" si="2"/>
        <v>3.9500516086482804</v>
      </c>
      <c r="I38" s="23">
        <f t="shared" si="1"/>
        <v>-9.2737459967225266E-2</v>
      </c>
      <c r="J38" s="23">
        <f t="shared" si="3"/>
        <v>3.810810810810811</v>
      </c>
    </row>
    <row r="39" spans="1:10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2">
        <f t="shared" si="0"/>
        <v>3.7621145374449338</v>
      </c>
      <c r="H39" s="23">
        <f t="shared" si="2"/>
        <v>3.8256509825283835</v>
      </c>
      <c r="I39" s="23">
        <f t="shared" si="1"/>
        <v>-6.3536445083449689E-2</v>
      </c>
      <c r="J39" s="23">
        <f t="shared" si="3"/>
        <v>2.689189189189189</v>
      </c>
    </row>
    <row r="40" spans="1:10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2">
        <f t="shared" si="0"/>
        <v>3.6059113300492611</v>
      </c>
      <c r="H40" s="23">
        <f t="shared" si="2"/>
        <v>3.7051681573164887</v>
      </c>
      <c r="I40" s="23">
        <f t="shared" si="1"/>
        <v>-9.9256827267227621E-2</v>
      </c>
      <c r="J40" s="23">
        <f t="shared" si="3"/>
        <v>2.2803738317757007</v>
      </c>
    </row>
    <row r="41" spans="1:10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2">
        <f t="shared" si="0"/>
        <v>3.3707664884135471</v>
      </c>
      <c r="H41" s="23">
        <f t="shared" si="2"/>
        <v>3.5884797480712707</v>
      </c>
      <c r="I41" s="23">
        <f t="shared" si="1"/>
        <v>-0.21771325965772359</v>
      </c>
      <c r="J41" s="23">
        <f t="shared" si="3"/>
        <v>1.1401869158878504</v>
      </c>
    </row>
    <row r="42" spans="1:10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2">
        <f t="shared" si="0"/>
        <v>3.2526661197703035</v>
      </c>
      <c r="H42" s="23">
        <f t="shared" si="2"/>
        <v>3.4754662556649265</v>
      </c>
      <c r="I42" s="23">
        <f t="shared" si="1"/>
        <v>-0.222800135894623</v>
      </c>
      <c r="J42" s="23">
        <f t="shared" si="3"/>
        <v>1.8865979381443299</v>
      </c>
    </row>
    <row r="43" spans="1:10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2">
        <f t="shared" si="0"/>
        <v>3.2108479755538579</v>
      </c>
      <c r="H43" s="23">
        <f t="shared" si="2"/>
        <v>3.3660119444056247</v>
      </c>
      <c r="I43" s="23">
        <f t="shared" si="1"/>
        <v>-0.15516396885176675</v>
      </c>
      <c r="J43" s="23">
        <f t="shared" si="3"/>
        <v>2.6444444444444444</v>
      </c>
    </row>
    <row r="44" spans="1:10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2">
        <f t="shared" si="0"/>
        <v>3.2809734513274336</v>
      </c>
      <c r="H44" s="23">
        <f t="shared" si="2"/>
        <v>3.2600047235140455</v>
      </c>
      <c r="I44" s="23">
        <f t="shared" si="1"/>
        <v>2.0968727813388099E-2</v>
      </c>
      <c r="J44" s="23">
        <f t="shared" si="3"/>
        <v>5.2340425531914896</v>
      </c>
    </row>
    <row r="45" spans="1:10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2">
        <f t="shared" si="0"/>
        <v>3.1766759776536313</v>
      </c>
      <c r="H45" s="23">
        <f t="shared" si="2"/>
        <v>3.1573360323326276</v>
      </c>
      <c r="I45" s="23">
        <f t="shared" si="1"/>
        <v>1.9339945321003693E-2</v>
      </c>
      <c r="J45" s="23">
        <f t="shared" si="3"/>
        <v>1.3157894736842106</v>
      </c>
    </row>
    <row r="46" spans="1:10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2">
        <f t="shared" si="0"/>
        <v>3.0789644012944986</v>
      </c>
      <c r="H46" s="23">
        <f t="shared" si="2"/>
        <v>3.0579007291499689</v>
      </c>
      <c r="I46" s="23">
        <f t="shared" si="1"/>
        <v>2.1063672144529644E-2</v>
      </c>
      <c r="J46" s="23">
        <f t="shared" si="3"/>
        <v>1.8407079646017699</v>
      </c>
    </row>
    <row r="47" spans="1:10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2">
        <f t="shared" si="0"/>
        <v>2.9536423841059603</v>
      </c>
      <c r="H47" s="23">
        <f t="shared" si="2"/>
        <v>2.9615969835265221</v>
      </c>
      <c r="I47" s="23">
        <f t="shared" si="1"/>
        <v>-7.9545994205618697E-3</v>
      </c>
      <c r="J47" s="23">
        <f t="shared" si="3"/>
        <v>1.2844827586206897</v>
      </c>
    </row>
    <row r="48" spans="1:10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2">
        <f t="shared" si="0"/>
        <v>2.8409734012450483</v>
      </c>
      <c r="H48" s="23">
        <f t="shared" si="2"/>
        <v>2.8683261720113333</v>
      </c>
      <c r="I48" s="23">
        <f t="shared" si="1"/>
        <v>-2.7352770766285062E-2</v>
      </c>
      <c r="J48" s="23">
        <f t="shared" si="3"/>
        <v>1.0754716981132075</v>
      </c>
    </row>
    <row r="49" spans="1:10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2">
        <f t="shared" si="0"/>
        <v>2.7465608465608464</v>
      </c>
      <c r="H49" s="23">
        <f t="shared" si="2"/>
        <v>2.7779927771430053</v>
      </c>
      <c r="I49" s="23">
        <f t="shared" si="1"/>
        <v>-3.1431930582158873E-2</v>
      </c>
      <c r="J49" s="23">
        <f t="shared" si="3"/>
        <v>1.3902439024390243</v>
      </c>
    </row>
    <row r="50" spans="1:10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2">
        <f t="shared" si="0"/>
        <v>2.631424375917768</v>
      </c>
      <c r="H50" s="23">
        <f t="shared" si="2"/>
        <v>2.6905042896314697</v>
      </c>
      <c r="I50" s="23">
        <f t="shared" si="1"/>
        <v>-5.9079913713701693E-2</v>
      </c>
      <c r="J50" s="23">
        <f t="shared" si="3"/>
        <v>1.2091503267973855</v>
      </c>
    </row>
    <row r="51" spans="1:10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2">
        <f t="shared" si="0"/>
        <v>2.5423415085608516</v>
      </c>
      <c r="H51" s="23">
        <f t="shared" si="2"/>
        <v>2.6057711136203943</v>
      </c>
      <c r="I51" s="23">
        <f t="shared" si="1"/>
        <v>-6.3429605059542649E-2</v>
      </c>
      <c r="J51" s="23">
        <f t="shared" si="3"/>
        <v>1</v>
      </c>
    </row>
    <row r="52" spans="1:10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2">
        <f t="shared" si="0"/>
        <v>2.5082922456297623</v>
      </c>
      <c r="H52" s="23">
        <f t="shared" si="2"/>
        <v>2.5237064749331921</v>
      </c>
      <c r="I52" s="23">
        <f t="shared" si="1"/>
        <v>-1.5414229303429838E-2</v>
      </c>
      <c r="J52" s="23">
        <f t="shared" si="3"/>
        <v>1.4571428571428571</v>
      </c>
    </row>
    <row r="53" spans="1:10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2">
        <f t="shared" si="0"/>
        <v>2.479931682322801</v>
      </c>
      <c r="H53" s="23">
        <f t="shared" si="2"/>
        <v>2.4442263322086863</v>
      </c>
      <c r="I53" s="23">
        <f t="shared" si="1"/>
        <v>3.5705350114114687E-2</v>
      </c>
      <c r="J53" s="23">
        <f t="shared" si="3"/>
        <v>1.9099099099099099</v>
      </c>
    </row>
    <row r="54" spans="1:10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2">
        <f t="shared" si="0"/>
        <v>2.4012944983818771</v>
      </c>
      <c r="H54" s="23">
        <f t="shared" si="2"/>
        <v>2.3672492908354079</v>
      </c>
      <c r="I54" s="23">
        <f t="shared" si="1"/>
        <v>3.4045207546469225E-2</v>
      </c>
      <c r="J54" s="23">
        <f t="shared" si="3"/>
        <v>0.98461538461538467</v>
      </c>
    </row>
    <row r="55" spans="1:10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2">
        <f t="shared" ref="G55:G61" si="4">C55/(E55+F55)</f>
        <v>2.3209069946195235</v>
      </c>
      <c r="H55" s="23">
        <f t="shared" si="2"/>
        <v>2.2926965195964057</v>
      </c>
      <c r="I55" s="23">
        <f t="shared" si="1"/>
        <v>2.8210475023117798E-2</v>
      </c>
      <c r="J55" s="23">
        <f t="shared" si="3"/>
        <v>0.79230769230769227</v>
      </c>
    </row>
    <row r="56" spans="1:10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2">
        <f t="shared" si="4"/>
        <v>2.2674972517405645</v>
      </c>
      <c r="H56" s="23">
        <f t="shared" si="2"/>
        <v>2.2204916699391868</v>
      </c>
      <c r="I56" s="23">
        <f t="shared" si="1"/>
        <v>4.7005581801377705E-2</v>
      </c>
      <c r="J56" s="23">
        <f t="shared" si="3"/>
        <v>1.1732283464566928</v>
      </c>
    </row>
    <row r="57" spans="1:10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2">
        <f t="shared" si="4"/>
        <v>2.1810314987885082</v>
      </c>
      <c r="H57" s="23">
        <f t="shared" ref="H57:H62" si="5">$M$3*EXP($M$4*B57)</f>
        <v>2.1505607977881316</v>
      </c>
      <c r="I57" s="23">
        <f t="shared" ref="I57:I62" si="6">G57-H57</f>
        <v>3.0470701000376632E-2</v>
      </c>
      <c r="J57" s="23">
        <f t="shared" si="3"/>
        <v>0.70625000000000004</v>
      </c>
    </row>
    <row r="58" spans="1:10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2">
        <f t="shared" si="4"/>
        <v>2.1487820934825543</v>
      </c>
      <c r="H58" s="23">
        <f t="shared" si="5"/>
        <v>2.0828322878192957</v>
      </c>
      <c r="I58" s="23">
        <f t="shared" si="6"/>
        <v>6.5949805663258587E-2</v>
      </c>
      <c r="J58" s="23">
        <f t="shared" si="3"/>
        <v>1.523489932885906</v>
      </c>
    </row>
    <row r="59" spans="1:10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2">
        <f t="shared" si="4"/>
        <v>2.1017964071856285</v>
      </c>
      <c r="H59" s="23">
        <f t="shared" si="5"/>
        <v>2.0172367801200615</v>
      </c>
      <c r="I59" s="23">
        <f t="shared" si="6"/>
        <v>8.4559627065567078E-2</v>
      </c>
      <c r="J59" s="23">
        <f t="shared" si="3"/>
        <v>1.0444444444444445</v>
      </c>
    </row>
    <row r="60" spans="1:10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2">
        <f t="shared" si="4"/>
        <v>2.0490760375643746</v>
      </c>
      <c r="H60" s="23">
        <f t="shared" si="5"/>
        <v>1.9537070991585266</v>
      </c>
      <c r="I60" s="23">
        <f t="shared" si="6"/>
        <v>9.5368938405848036E-2</v>
      </c>
      <c r="J60" s="23">
        <f>(C60-C59)/(E60-E59+F60-F59)</f>
        <v>0.7421875</v>
      </c>
    </row>
    <row r="61" spans="1:10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2">
        <f t="shared" si="4"/>
        <v>2.0098779779198139</v>
      </c>
      <c r="H61" s="23">
        <f t="shared" si="5"/>
        <v>1.8921781849898887</v>
      </c>
      <c r="I61" s="23">
        <f t="shared" si="6"/>
        <v>0.11769979292992527</v>
      </c>
      <c r="J61" s="23">
        <f>(C61-C60)/(E61-E60+F61-F60)</f>
        <v>1.0921985815602837</v>
      </c>
    </row>
    <row r="62" spans="1:10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2">
        <f t="shared" ref="G62" si="7">C62/(E62+F62)</f>
        <v>1.967345799609266</v>
      </c>
      <c r="H62" s="23">
        <f t="shared" si="5"/>
        <v>1.8325870266293769</v>
      </c>
      <c r="I62" s="23">
        <f t="shared" si="6"/>
        <v>0.13475877297988914</v>
      </c>
      <c r="J62" s="23">
        <f>(C62-C61)/(E62-E61+F62-F61)</f>
        <v>0.92907801418439717</v>
      </c>
    </row>
    <row r="63" spans="1:10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2">
        <f t="shared" ref="G63" si="8">C63/(E63+F63)</f>
        <v>1.919967880085653</v>
      </c>
      <c r="H63" s="23">
        <f t="shared" ref="H63" si="9">$M$3*EXP($M$4*B63)</f>
        <v>1.7748725975234974</v>
      </c>
      <c r="I63" s="23">
        <f t="shared" ref="I63" si="10">G63-H63</f>
        <v>0.14509528256215565</v>
      </c>
      <c r="J63" s="23">
        <f>(C63-C62)/(E63-E62+F63-F62)</f>
        <v>0.81045751633986929</v>
      </c>
    </row>
    <row r="64" spans="1:10">
      <c r="A64" s="2">
        <v>43946</v>
      </c>
      <c r="B64" s="3">
        <v>62</v>
      </c>
      <c r="H64" s="23">
        <f t="shared" si="2"/>
        <v>1.7189757930535094</v>
      </c>
      <c r="I64" s="21"/>
      <c r="J64" s="23"/>
    </row>
    <row r="65" spans="1:10">
      <c r="A65" s="2">
        <v>43947</v>
      </c>
      <c r="B65" s="3">
        <v>63</v>
      </c>
      <c r="H65" s="23">
        <f t="shared" si="2"/>
        <v>1.6648393700071324</v>
      </c>
      <c r="I65" s="21"/>
      <c r="J65" s="23"/>
    </row>
    <row r="66" spans="1:10">
      <c r="A66" s="2">
        <v>43948</v>
      </c>
      <c r="B66" s="3">
        <v>64</v>
      </c>
      <c r="H66" s="23">
        <f t="shared" si="2"/>
        <v>1.6124078879564925</v>
      </c>
      <c r="I66" s="21"/>
      <c r="J66" s="23"/>
    </row>
    <row r="67" spans="1:10">
      <c r="A67" s="2">
        <v>43949</v>
      </c>
      <c r="B67" s="3">
        <v>65</v>
      </c>
      <c r="H67" s="23">
        <f t="shared" si="2"/>
        <v>1.5616276524822801</v>
      </c>
      <c r="I67" s="21"/>
      <c r="J67" s="23"/>
    </row>
    <row r="68" spans="1:10">
      <c r="A68" s="2">
        <v>43950</v>
      </c>
      <c r="B68" s="3">
        <v>66</v>
      </c>
      <c r="H68" s="23">
        <f t="shared" si="2"/>
        <v>1.5124466601859741</v>
      </c>
      <c r="I68" s="21"/>
      <c r="J68" s="23"/>
    </row>
    <row r="69" spans="1:10">
      <c r="A69" s="2">
        <v>43951</v>
      </c>
      <c r="B69" s="3">
        <v>67</v>
      </c>
      <c r="H69" s="23">
        <f t="shared" si="2"/>
        <v>1.4648145454338153</v>
      </c>
      <c r="I69" s="21"/>
      <c r="J69" s="23"/>
    </row>
    <row r="70" spans="1:10">
      <c r="A70" s="2">
        <v>43952</v>
      </c>
      <c r="B70" s="3">
        <v>68</v>
      </c>
      <c r="H70" s="23">
        <f t="shared" si="2"/>
        <v>1.4186825287779978</v>
      </c>
      <c r="I70" s="21"/>
      <c r="J70" s="23"/>
    </row>
    <row r="71" spans="1:10">
      <c r="A71" s="2">
        <v>43953</v>
      </c>
      <c r="B71" s="3">
        <v>69</v>
      </c>
      <c r="H71" s="23">
        <f t="shared" si="2"/>
        <v>1.3740033670022516</v>
      </c>
      <c r="I71" s="21"/>
      <c r="J71" s="23"/>
    </row>
    <row r="72" spans="1:10">
      <c r="A72" s="2">
        <v>43954</v>
      </c>
      <c r="B72" s="3">
        <v>70</v>
      </c>
      <c r="H72" s="23">
        <f t="shared" si="2"/>
        <v>1.3307313047406601</v>
      </c>
      <c r="I72" s="21"/>
      <c r="J72" s="23"/>
    </row>
    <row r="73" spans="1:10">
      <c r="A73" s="2">
        <v>43955</v>
      </c>
      <c r="B73" s="3">
        <v>71</v>
      </c>
      <c r="H73" s="23">
        <f t="shared" ref="H73:H94" si="11">$M$3*EXP($M$4*B73)</f>
        <v>1.2888220276201676</v>
      </c>
      <c r="I73" s="21"/>
      <c r="J73" s="23"/>
    </row>
    <row r="74" spans="1:10">
      <c r="A74" s="2">
        <v>43956</v>
      </c>
      <c r="B74" s="3">
        <v>72</v>
      </c>
      <c r="H74" s="23">
        <f t="shared" si="11"/>
        <v>1.2482326168787896</v>
      </c>
      <c r="I74" s="21"/>
      <c r="J74" s="23"/>
    </row>
    <row r="75" spans="1:10">
      <c r="A75" s="2">
        <v>43957</v>
      </c>
      <c r="B75" s="3">
        <v>73</v>
      </c>
      <c r="H75" s="23">
        <f t="shared" si="11"/>
        <v>1.2089215054130498</v>
      </c>
      <c r="I75" s="21"/>
      <c r="J75" s="23"/>
    </row>
    <row r="76" spans="1:10">
      <c r="A76" s="2">
        <v>43958</v>
      </c>
      <c r="B76" s="3">
        <v>74</v>
      </c>
      <c r="H76" s="23">
        <f t="shared" si="11"/>
        <v>1.1708484352096309</v>
      </c>
      <c r="I76" s="21"/>
      <c r="J76" s="23"/>
    </row>
    <row r="77" spans="1:10">
      <c r="A77" s="2">
        <v>43959</v>
      </c>
      <c r="B77" s="3">
        <v>75</v>
      </c>
      <c r="H77" s="23">
        <f t="shared" si="11"/>
        <v>1.1339744161176564</v>
      </c>
      <c r="I77" s="21"/>
      <c r="J77" s="23"/>
    </row>
    <row r="78" spans="1:10">
      <c r="A78" s="2">
        <v>43960</v>
      </c>
      <c r="B78" s="3">
        <v>76</v>
      </c>
      <c r="H78" s="23">
        <f t="shared" si="11"/>
        <v>1.098261685919365</v>
      </c>
      <c r="I78" s="21"/>
      <c r="J78" s="23"/>
    </row>
    <row r="79" spans="1:10">
      <c r="A79" s="2">
        <v>43961</v>
      </c>
      <c r="B79" s="3">
        <v>77</v>
      </c>
      <c r="H79" s="23">
        <f t="shared" si="11"/>
        <v>1.0636736716583015</v>
      </c>
      <c r="I79" s="21"/>
      <c r="J79" s="23"/>
    </row>
    <row r="80" spans="1:10">
      <c r="A80" s="2">
        <v>43962</v>
      </c>
      <c r="B80" s="3">
        <v>78</v>
      </c>
      <c r="H80" s="23">
        <f t="shared" si="11"/>
        <v>1.0301749521854122</v>
      </c>
      <c r="I80" s="21"/>
      <c r="J80" s="23"/>
    </row>
    <row r="81" spans="1:10">
      <c r="A81" s="2">
        <v>43963</v>
      </c>
      <c r="B81" s="3">
        <v>79</v>
      </c>
      <c r="H81" s="23">
        <f t="shared" si="11"/>
        <v>0.99773122188469432</v>
      </c>
      <c r="I81" s="21"/>
      <c r="J81" s="23"/>
    </row>
    <row r="82" spans="1:10">
      <c r="A82" s="2">
        <v>43964</v>
      </c>
      <c r="B82" s="3">
        <v>80</v>
      </c>
      <c r="H82" s="23">
        <f t="shared" si="11"/>
        <v>0.9663092555412468</v>
      </c>
      <c r="I82" s="21"/>
      <c r="J82" s="23"/>
    </row>
    <row r="83" spans="1:10">
      <c r="A83" s="2">
        <v>43965</v>
      </c>
      <c r="B83" s="3">
        <v>81</v>
      </c>
      <c r="H83" s="23">
        <f t="shared" si="11"/>
        <v>0.93587687431574673</v>
      </c>
      <c r="I83" s="21"/>
      <c r="J83" s="23"/>
    </row>
    <row r="84" spans="1:10">
      <c r="A84" s="2">
        <v>43966</v>
      </c>
      <c r="B84" s="3">
        <v>82</v>
      </c>
      <c r="H84" s="23">
        <f t="shared" si="11"/>
        <v>0.90640291279050667</v>
      </c>
      <c r="I84" s="21"/>
      <c r="J84" s="23"/>
    </row>
    <row r="85" spans="1:10">
      <c r="A85" s="2">
        <v>43967</v>
      </c>
      <c r="B85" s="3">
        <v>83</v>
      </c>
      <c r="H85" s="23">
        <f t="shared" si="11"/>
        <v>0.87785718705336269</v>
      </c>
      <c r="I85" s="21"/>
      <c r="J85" s="23"/>
    </row>
    <row r="86" spans="1:10">
      <c r="A86" s="2">
        <v>43968</v>
      </c>
      <c r="B86" s="3">
        <v>84</v>
      </c>
      <c r="H86" s="23">
        <f t="shared" si="11"/>
        <v>0.85021046378671095</v>
      </c>
      <c r="I86" s="21"/>
      <c r="J86" s="23"/>
    </row>
    <row r="87" spans="1:10">
      <c r="A87" s="2">
        <v>43969</v>
      </c>
      <c r="B87" s="3">
        <v>85</v>
      </c>
      <c r="H87" s="23">
        <f t="shared" si="11"/>
        <v>0.82343443033003683</v>
      </c>
      <c r="I87" s="21"/>
      <c r="J87" s="23"/>
    </row>
    <row r="88" spans="1:10">
      <c r="A88" s="2">
        <v>43970</v>
      </c>
      <c r="B88" s="3">
        <v>86</v>
      </c>
      <c r="H88" s="23">
        <f t="shared" si="11"/>
        <v>0.79750166568527503</v>
      </c>
      <c r="I88" s="21"/>
      <c r="J88" s="23"/>
    </row>
    <row r="89" spans="1:10">
      <c r="A89" s="2">
        <v>43971</v>
      </c>
      <c r="B89" s="3">
        <v>87</v>
      </c>
      <c r="H89" s="23">
        <f t="shared" si="11"/>
        <v>0.77238561243531267</v>
      </c>
      <c r="I89" s="21"/>
      <c r="J89" s="23"/>
    </row>
    <row r="90" spans="1:10">
      <c r="A90" s="2">
        <v>43972</v>
      </c>
      <c r="B90" s="3">
        <v>88</v>
      </c>
      <c r="H90" s="23">
        <f t="shared" si="11"/>
        <v>0.74806054954687284</v>
      </c>
      <c r="I90" s="21"/>
      <c r="J90" s="23"/>
    </row>
    <row r="91" spans="1:10">
      <c r="A91" s="2">
        <v>43973</v>
      </c>
      <c r="B91" s="3">
        <v>89</v>
      </c>
      <c r="H91" s="23">
        <f t="shared" si="11"/>
        <v>0.72450156602992788</v>
      </c>
      <c r="I91" s="21"/>
      <c r="J91" s="23"/>
    </row>
    <row r="92" spans="1:10">
      <c r="A92" s="2">
        <v>43974</v>
      </c>
      <c r="B92" s="3">
        <v>90</v>
      </c>
      <c r="H92" s="23">
        <f t="shared" si="11"/>
        <v>0.70168453542667153</v>
      </c>
      <c r="I92" s="21"/>
      <c r="J92" s="23"/>
    </row>
    <row r="93" spans="1:10">
      <c r="A93" s="2">
        <v>43975</v>
      </c>
      <c r="B93" s="3">
        <v>91</v>
      </c>
      <c r="H93" s="23">
        <f t="shared" si="11"/>
        <v>0.67958609110391532</v>
      </c>
      <c r="I93" s="21"/>
      <c r="J93" s="23"/>
    </row>
    <row r="94" spans="1:10">
      <c r="A94" s="2">
        <v>43976</v>
      </c>
      <c r="B94" s="3">
        <v>92</v>
      </c>
      <c r="H94" s="23">
        <f t="shared" si="11"/>
        <v>0.65818360232361517</v>
      </c>
      <c r="I94" s="21"/>
      <c r="J94" s="2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3" sqref="C63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E64" s="11">
        <f t="shared" si="5"/>
        <v>3463.375715764178</v>
      </c>
      <c r="F64" s="11">
        <f t="shared" si="6"/>
        <v>58.551266882855089</v>
      </c>
      <c r="G64" s="11">
        <f t="shared" si="4"/>
        <v>5.8551266882855089</v>
      </c>
    </row>
    <row r="65" spans="1:7">
      <c r="A65" s="2">
        <v>43947</v>
      </c>
      <c r="B65" s="10">
        <v>63</v>
      </c>
      <c r="E65" s="11">
        <f t="shared" si="5"/>
        <v>3468.4311728715215</v>
      </c>
      <c r="F65" s="11">
        <f t="shared" si="6"/>
        <v>50.554571073435</v>
      </c>
      <c r="G65" s="11">
        <f t="shared" si="4"/>
        <v>5.0554571073435</v>
      </c>
    </row>
    <row r="66" spans="1:7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7">
      <c r="A67" s="2">
        <v>43949</v>
      </c>
      <c r="B67" s="10">
        <v>65</v>
      </c>
      <c r="E67" s="11">
        <f t="shared" ref="E67:E96" si="13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7">
      <c r="A68" s="2">
        <v>43950</v>
      </c>
      <c r="B68" s="10">
        <v>66</v>
      </c>
      <c r="E68" s="11">
        <f t="shared" si="13"/>
        <v>3479.8048197149928</v>
      </c>
      <c r="F68" s="11">
        <f t="shared" ref="F68:F96" si="14">(E68-E67)*10</f>
        <v>32.463821666542572</v>
      </c>
      <c r="G68" s="11">
        <f t="shared" si="4"/>
        <v>3.2463821666542572</v>
      </c>
    </row>
    <row r="69" spans="1:7">
      <c r="A69" s="2">
        <v>43951</v>
      </c>
      <c r="B69" s="10">
        <v>67</v>
      </c>
      <c r="E69" s="11">
        <f t="shared" si="13"/>
        <v>3482.6038655847815</v>
      </c>
      <c r="F69" s="11">
        <f t="shared" si="14"/>
        <v>27.990458697886424</v>
      </c>
      <c r="G69" s="11">
        <f t="shared" ref="G69:G96" si="15">E69-E68</f>
        <v>2.7990458697886424</v>
      </c>
    </row>
    <row r="70" spans="1:7">
      <c r="A70" s="2">
        <v>43952</v>
      </c>
      <c r="B70" s="10">
        <v>68</v>
      </c>
      <c r="E70" s="11">
        <f t="shared" si="13"/>
        <v>3485.0166349691249</v>
      </c>
      <c r="F70" s="11">
        <f t="shared" si="14"/>
        <v>24.127693843433917</v>
      </c>
      <c r="G70" s="11">
        <f t="shared" si="15"/>
        <v>2.4127693843433917</v>
      </c>
    </row>
    <row r="71" spans="1:7">
      <c r="A71" s="2">
        <v>43953</v>
      </c>
      <c r="B71" s="10">
        <v>69</v>
      </c>
      <c r="E71" s="11">
        <f t="shared" si="13"/>
        <v>3487.0960035023299</v>
      </c>
      <c r="F71" s="11">
        <f t="shared" si="14"/>
        <v>20.7936853320507</v>
      </c>
      <c r="G71" s="11">
        <f t="shared" si="15"/>
        <v>2.07936853320507</v>
      </c>
    </row>
    <row r="72" spans="1:7">
      <c r="A72" s="2">
        <v>43954</v>
      </c>
      <c r="B72" s="10">
        <v>70</v>
      </c>
      <c r="E72" s="11">
        <f t="shared" si="13"/>
        <v>3488.8877205794574</v>
      </c>
      <c r="F72" s="11">
        <f t="shared" si="14"/>
        <v>17.917170771274868</v>
      </c>
      <c r="G72" s="11">
        <f t="shared" si="15"/>
        <v>1.7917170771274868</v>
      </c>
    </row>
    <row r="73" spans="1:7">
      <c r="A73" s="2">
        <v>43955</v>
      </c>
      <c r="B73" s="10">
        <v>71</v>
      </c>
      <c r="E73" s="11">
        <f t="shared" si="13"/>
        <v>3490.4313407901277</v>
      </c>
      <c r="F73" s="11">
        <f t="shared" si="14"/>
        <v>15.436202106702694</v>
      </c>
      <c r="G73" s="11">
        <f t="shared" si="15"/>
        <v>1.5436202106702694</v>
      </c>
    </row>
    <row r="74" spans="1:7">
      <c r="A74" s="2">
        <v>43956</v>
      </c>
      <c r="B74" s="10">
        <v>72</v>
      </c>
      <c r="E74" s="11">
        <f t="shared" si="13"/>
        <v>3491.7610412096369</v>
      </c>
      <c r="F74" s="11">
        <f t="shared" si="14"/>
        <v>13.297004195092086</v>
      </c>
      <c r="G74" s="11">
        <f t="shared" si="15"/>
        <v>1.3297004195092086</v>
      </c>
    </row>
    <row r="75" spans="1:7">
      <c r="A75" s="2">
        <v>43957</v>
      </c>
      <c r="B75" s="10">
        <v>73</v>
      </c>
      <c r="E75" s="11">
        <f t="shared" si="13"/>
        <v>3492.9063364977201</v>
      </c>
      <c r="F75" s="11">
        <f t="shared" si="14"/>
        <v>11.452952880831617</v>
      </c>
      <c r="G75" s="11">
        <f t="shared" si="15"/>
        <v>1.1452952880831617</v>
      </c>
    </row>
    <row r="76" spans="1:7">
      <c r="A76" s="2">
        <v>43958</v>
      </c>
      <c r="B76" s="10">
        <v>74</v>
      </c>
      <c r="E76" s="11">
        <f t="shared" si="13"/>
        <v>3493.8927030804962</v>
      </c>
      <c r="F76" s="11">
        <f t="shared" si="14"/>
        <v>9.8636658277609968</v>
      </c>
      <c r="G76" s="11">
        <f t="shared" si="15"/>
        <v>0.98636658277609968</v>
      </c>
    </row>
    <row r="77" spans="1:7">
      <c r="A77" s="2">
        <v>43959</v>
      </c>
      <c r="B77" s="10">
        <v>75</v>
      </c>
      <c r="E77" s="11">
        <f t="shared" si="13"/>
        <v>3494.7421228657786</v>
      </c>
      <c r="F77" s="11">
        <f t="shared" si="14"/>
        <v>8.4941978528240725</v>
      </c>
      <c r="G77" s="11">
        <f t="shared" si="15"/>
        <v>0.84941978528240725</v>
      </c>
    </row>
    <row r="78" spans="1:7">
      <c r="A78" s="2">
        <v>43960</v>
      </c>
      <c r="B78" s="10">
        <v>76</v>
      </c>
      <c r="E78" s="11">
        <f t="shared" si="13"/>
        <v>3495.4735560462013</v>
      </c>
      <c r="F78" s="11">
        <f t="shared" si="14"/>
        <v>7.3143318042275496</v>
      </c>
      <c r="G78" s="11">
        <f t="shared" si="15"/>
        <v>0.73143318042275496</v>
      </c>
    </row>
    <row r="79" spans="1:7">
      <c r="A79" s="2">
        <v>43961</v>
      </c>
      <c r="B79" s="10">
        <v>77</v>
      </c>
      <c r="E79" s="11">
        <f t="shared" si="13"/>
        <v>3496.1033516334965</v>
      </c>
      <c r="F79" s="11">
        <f t="shared" si="14"/>
        <v>6.2979558729512064</v>
      </c>
      <c r="G79" s="11">
        <f t="shared" si="15"/>
        <v>0.62979558729512064</v>
      </c>
    </row>
    <row r="80" spans="1:7">
      <c r="A80" s="2">
        <v>43962</v>
      </c>
      <c r="B80" s="10">
        <v>78</v>
      </c>
      <c r="E80" s="11">
        <f t="shared" si="13"/>
        <v>3496.6456034774465</v>
      </c>
      <c r="F80" s="11">
        <f t="shared" si="14"/>
        <v>5.4225184394999815</v>
      </c>
      <c r="G80" s="11">
        <f t="shared" si="15"/>
        <v>0.54225184394999815</v>
      </c>
    </row>
    <row r="81" spans="1:7">
      <c r="A81" s="2">
        <v>43963</v>
      </c>
      <c r="B81" s="10">
        <v>79</v>
      </c>
      <c r="E81" s="11">
        <f t="shared" si="13"/>
        <v>3497.1124586778687</v>
      </c>
      <c r="F81" s="11">
        <f t="shared" si="14"/>
        <v>4.6685520042228745</v>
      </c>
      <c r="G81" s="11">
        <f t="shared" si="15"/>
        <v>0.46685520042228745</v>
      </c>
    </row>
    <row r="82" spans="1:7">
      <c r="A82" s="2">
        <v>43964</v>
      </c>
      <c r="B82" s="10">
        <v>80</v>
      </c>
      <c r="E82" s="11">
        <f t="shared" si="13"/>
        <v>3497.5143845109073</v>
      </c>
      <c r="F82" s="11">
        <f t="shared" si="14"/>
        <v>4.0192583303860374</v>
      </c>
      <c r="G82" s="11">
        <f t="shared" si="15"/>
        <v>0.40192583303860374</v>
      </c>
    </row>
    <row r="83" spans="1:7">
      <c r="A83" s="2">
        <v>43965</v>
      </c>
      <c r="B83" s="10">
        <v>81</v>
      </c>
      <c r="E83" s="11">
        <f t="shared" si="13"/>
        <v>3497.8603992689887</v>
      </c>
      <c r="F83" s="11">
        <f t="shared" si="14"/>
        <v>3.4601475808130999</v>
      </c>
      <c r="G83" s="11">
        <f t="shared" si="15"/>
        <v>0.34601475808130999</v>
      </c>
    </row>
    <row r="84" spans="1:7">
      <c r="A84" s="2">
        <v>43966</v>
      </c>
      <c r="B84" s="10">
        <v>82</v>
      </c>
      <c r="E84" s="11">
        <f t="shared" si="13"/>
        <v>3498.1582717590236</v>
      </c>
      <c r="F84" s="11">
        <f t="shared" si="14"/>
        <v>2.9787249003493343</v>
      </c>
      <c r="G84" s="11">
        <f t="shared" si="15"/>
        <v>0.29787249003493343</v>
      </c>
    </row>
    <row r="85" spans="1:7">
      <c r="A85" s="2">
        <v>43967</v>
      </c>
      <c r="B85" s="10">
        <v>83</v>
      </c>
      <c r="E85" s="11">
        <f t="shared" si="13"/>
        <v>3498.4146936150373</v>
      </c>
      <c r="F85" s="11">
        <f t="shared" si="14"/>
        <v>2.5642185601373058</v>
      </c>
      <c r="G85" s="11">
        <f t="shared" si="15"/>
        <v>0.25642185601373058</v>
      </c>
    </row>
    <row r="86" spans="1:7">
      <c r="A86" s="2">
        <v>43968</v>
      </c>
      <c r="B86" s="10">
        <v>84</v>
      </c>
      <c r="E86" s="11">
        <f t="shared" si="13"/>
        <v>3498.6354280563833</v>
      </c>
      <c r="F86" s="11">
        <f t="shared" si="14"/>
        <v>2.2073444134593956</v>
      </c>
      <c r="G86" s="11">
        <f t="shared" si="15"/>
        <v>0.22073444134593956</v>
      </c>
    </row>
    <row r="87" spans="1:7">
      <c r="A87" s="2">
        <v>43969</v>
      </c>
      <c r="B87" s="10">
        <v>85</v>
      </c>
      <c r="E87" s="11">
        <f t="shared" si="13"/>
        <v>3498.8254382569708</v>
      </c>
      <c r="F87" s="11">
        <f t="shared" si="14"/>
        <v>1.9001020058749418</v>
      </c>
      <c r="G87" s="11">
        <f t="shared" si="15"/>
        <v>0.19001020058749418</v>
      </c>
    </row>
    <row r="88" spans="1:7">
      <c r="A88" s="2">
        <v>43970</v>
      </c>
      <c r="B88" s="10">
        <v>86</v>
      </c>
      <c r="E88" s="11">
        <f t="shared" si="13"/>
        <v>3498.9889980798071</v>
      </c>
      <c r="F88" s="11">
        <f t="shared" si="14"/>
        <v>1.635598228363051</v>
      </c>
      <c r="G88" s="11">
        <f t="shared" si="15"/>
        <v>0.1635598228363051</v>
      </c>
    </row>
    <row r="89" spans="1:7">
      <c r="A89" s="2">
        <v>43971</v>
      </c>
      <c r="B89" s="10">
        <v>87</v>
      </c>
      <c r="E89" s="11">
        <f t="shared" si="13"/>
        <v>3499.1297875696137</v>
      </c>
      <c r="F89" s="11">
        <f t="shared" si="14"/>
        <v>1.4078948980659334</v>
      </c>
      <c r="G89" s="11">
        <f t="shared" si="15"/>
        <v>0.14078948980659334</v>
      </c>
    </row>
    <row r="90" spans="1:7">
      <c r="A90" s="2">
        <v>43972</v>
      </c>
      <c r="B90" s="10">
        <v>88</v>
      </c>
      <c r="E90" s="11">
        <f t="shared" si="13"/>
        <v>3499.2509752794044</v>
      </c>
      <c r="F90" s="11">
        <f t="shared" si="14"/>
        <v>1.2118770979077453</v>
      </c>
      <c r="G90" s="11">
        <f t="shared" si="15"/>
        <v>0.12118770979077453</v>
      </c>
    </row>
    <row r="91" spans="1:7">
      <c r="A91" s="2">
        <v>43973</v>
      </c>
      <c r="B91" s="10">
        <v>89</v>
      </c>
      <c r="E91" s="11">
        <f t="shared" si="13"/>
        <v>3499.3552892299535</v>
      </c>
      <c r="F91" s="11">
        <f t="shared" si="14"/>
        <v>1.0431395054911263</v>
      </c>
      <c r="G91" s="11">
        <f t="shared" si="15"/>
        <v>0.10431395054911263</v>
      </c>
    </row>
    <row r="92" spans="1:7">
      <c r="A92" s="2">
        <v>43974</v>
      </c>
      <c r="B92" s="10">
        <v>90</v>
      </c>
      <c r="E92" s="11">
        <f t="shared" si="13"/>
        <v>3499.4450780595357</v>
      </c>
      <c r="F92" s="11">
        <f t="shared" si="14"/>
        <v>0.89788829582175822</v>
      </c>
      <c r="G92" s="11">
        <f t="shared" si="15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3"/>
        <v>3499.5223637111289</v>
      </c>
      <c r="F93" s="11">
        <f t="shared" si="14"/>
        <v>0.77285651593228977</v>
      </c>
      <c r="G93" s="11">
        <f t="shared" si="15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3"/>
        <v>3499.5888868215557</v>
      </c>
      <c r="F94" s="11">
        <f t="shared" si="14"/>
        <v>0.66523110426714993</v>
      </c>
      <c r="G94" s="11">
        <f t="shared" si="15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3"/>
        <v>3499.6461458185613</v>
      </c>
      <c r="F95" s="11">
        <f t="shared" si="14"/>
        <v>0.57258997005646961</v>
      </c>
      <c r="G95" s="11">
        <f t="shared" si="15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3"/>
        <v>3499.6954305944182</v>
      </c>
      <c r="F96" s="11">
        <f t="shared" si="14"/>
        <v>0.49284775856904162</v>
      </c>
      <c r="G96" s="11">
        <f t="shared" si="15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40" zoomScale="93" zoomScaleNormal="93" workbookViewId="0">
      <selection activeCell="C63" sqref="C63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E64" s="11">
        <f t="shared" si="0"/>
        <v>6085.5734675532058</v>
      </c>
      <c r="F64" s="11">
        <f t="shared" si="1"/>
        <v>181.22235182538134</v>
      </c>
      <c r="G64" s="11">
        <f t="shared" si="4"/>
        <v>18.122235182538134</v>
      </c>
    </row>
    <row r="65" spans="1:7">
      <c r="A65" s="2">
        <v>43947</v>
      </c>
      <c r="B65" s="10">
        <v>63</v>
      </c>
      <c r="E65" s="11">
        <f t="shared" si="0"/>
        <v>6101.2583298116006</v>
      </c>
      <c r="F65" s="11">
        <f t="shared" si="1"/>
        <v>156.84862258394787</v>
      </c>
      <c r="G65" s="11">
        <f t="shared" si="4"/>
        <v>15.684862258394787</v>
      </c>
    </row>
    <row r="66" spans="1:7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7">
      <c r="A67" s="2">
        <v>43949</v>
      </c>
      <c r="B67" s="10">
        <v>65</v>
      </c>
      <c r="E67" s="11">
        <f t="shared" ref="E67:E96" si="11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7">
      <c r="A68" s="2">
        <v>43950</v>
      </c>
      <c r="B68" s="10">
        <v>66</v>
      </c>
      <c r="E68" s="11">
        <f t="shared" si="11"/>
        <v>6136.6740671617445</v>
      </c>
      <c r="F68" s="11">
        <f t="shared" ref="F68:F96" si="12">(E68-E67)*10</f>
        <v>101.26890371383524</v>
      </c>
      <c r="G68" s="11">
        <f t="shared" si="4"/>
        <v>10.126890371383524</v>
      </c>
    </row>
    <row r="69" spans="1:7">
      <c r="A69" s="2">
        <v>43951</v>
      </c>
      <c r="B69" s="10">
        <v>67</v>
      </c>
      <c r="E69" s="11">
        <f t="shared" si="11"/>
        <v>6145.4172090501579</v>
      </c>
      <c r="F69" s="11">
        <f t="shared" si="12"/>
        <v>87.431418884134473</v>
      </c>
      <c r="G69" s="11">
        <f t="shared" ref="G69:G96" si="13">E69-E68</f>
        <v>8.7431418884134473</v>
      </c>
    </row>
    <row r="70" spans="1:7">
      <c r="A70" s="2">
        <v>43952</v>
      </c>
      <c r="B70" s="10">
        <v>68</v>
      </c>
      <c r="E70" s="11">
        <f t="shared" si="11"/>
        <v>6152.9624751914907</v>
      </c>
      <c r="F70" s="11">
        <f t="shared" si="12"/>
        <v>75.452661413328315</v>
      </c>
      <c r="G70" s="11">
        <f t="shared" si="13"/>
        <v>7.5452661413328315</v>
      </c>
    </row>
    <row r="71" spans="1:7">
      <c r="A71" s="2">
        <v>43953</v>
      </c>
      <c r="B71" s="10">
        <v>69</v>
      </c>
      <c r="E71" s="11">
        <f t="shared" si="11"/>
        <v>6159.4715981505178</v>
      </c>
      <c r="F71" s="11">
        <f t="shared" si="12"/>
        <v>65.091229590270814</v>
      </c>
      <c r="G71" s="11">
        <f t="shared" si="13"/>
        <v>6.5091229590270814</v>
      </c>
    </row>
    <row r="72" spans="1:7">
      <c r="A72" s="2">
        <v>43954</v>
      </c>
      <c r="B72" s="10">
        <v>70</v>
      </c>
      <c r="E72" s="11">
        <f t="shared" si="11"/>
        <v>6165.0850901998674</v>
      </c>
      <c r="F72" s="11">
        <f t="shared" si="12"/>
        <v>56.134920493495883</v>
      </c>
      <c r="G72" s="11">
        <f t="shared" si="13"/>
        <v>5.6134920493495883</v>
      </c>
    </row>
    <row r="73" spans="1:7">
      <c r="A73" s="2">
        <v>43955</v>
      </c>
      <c r="B73" s="10">
        <v>71</v>
      </c>
      <c r="E73" s="11">
        <f t="shared" si="11"/>
        <v>6169.924867275754</v>
      </c>
      <c r="F73" s="11">
        <f t="shared" si="12"/>
        <v>48.39777075886559</v>
      </c>
      <c r="G73" s="11">
        <f t="shared" si="13"/>
        <v>4.839777075886559</v>
      </c>
    </row>
    <row r="74" spans="1:7">
      <c r="A74" s="2">
        <v>43956</v>
      </c>
      <c r="B74" s="10">
        <v>72</v>
      </c>
      <c r="E74" s="11">
        <f t="shared" si="11"/>
        <v>6174.0965909145652</v>
      </c>
      <c r="F74" s="11">
        <f t="shared" si="12"/>
        <v>41.717236388112724</v>
      </c>
      <c r="G74" s="11">
        <f t="shared" si="13"/>
        <v>4.1717236388112724</v>
      </c>
    </row>
    <row r="75" spans="1:7">
      <c r="A75" s="2">
        <v>43957</v>
      </c>
      <c r="B75" s="10">
        <v>73</v>
      </c>
      <c r="E75" s="11">
        <f t="shared" si="11"/>
        <v>6177.6917467218927</v>
      </c>
      <c r="F75" s="11">
        <f t="shared" si="12"/>
        <v>35.95155807327501</v>
      </c>
      <c r="G75" s="11">
        <f t="shared" si="13"/>
        <v>3.595155807327501</v>
      </c>
    </row>
    <row r="76" spans="1:7">
      <c r="A76" s="2">
        <v>43958</v>
      </c>
      <c r="B76" s="10">
        <v>74</v>
      </c>
      <c r="E76" s="11">
        <f t="shared" si="11"/>
        <v>6180.7894803934778</v>
      </c>
      <c r="F76" s="11">
        <f t="shared" si="12"/>
        <v>30.97733671585047</v>
      </c>
      <c r="G76" s="11">
        <f t="shared" si="13"/>
        <v>3.097733671585047</v>
      </c>
    </row>
    <row r="77" spans="1:7">
      <c r="A77" s="2">
        <v>43959</v>
      </c>
      <c r="B77" s="10">
        <v>75</v>
      </c>
      <c r="E77" s="11">
        <f t="shared" si="11"/>
        <v>6183.4582132358946</v>
      </c>
      <c r="F77" s="11">
        <f t="shared" si="12"/>
        <v>26.6873284241683</v>
      </c>
      <c r="G77" s="11">
        <f t="shared" si="13"/>
        <v>2.66873284241683</v>
      </c>
    </row>
    <row r="78" spans="1:7">
      <c r="A78" s="2">
        <v>43960</v>
      </c>
      <c r="B78" s="10">
        <v>76</v>
      </c>
      <c r="E78" s="11">
        <f t="shared" si="11"/>
        <v>6185.7570590079522</v>
      </c>
      <c r="F78" s="11">
        <f t="shared" si="12"/>
        <v>22.988457720575752</v>
      </c>
      <c r="G78" s="11">
        <f t="shared" si="13"/>
        <v>2.2988457720575752</v>
      </c>
    </row>
    <row r="79" spans="1:7">
      <c r="A79" s="2">
        <v>43961</v>
      </c>
      <c r="B79" s="10">
        <v>77</v>
      </c>
      <c r="E79" s="11">
        <f t="shared" si="11"/>
        <v>6187.7370630828445</v>
      </c>
      <c r="F79" s="11">
        <f t="shared" si="12"/>
        <v>19.800040748923493</v>
      </c>
      <c r="G79" s="11">
        <f t="shared" si="13"/>
        <v>1.9800040748923493</v>
      </c>
    </row>
    <row r="80" spans="1:7">
      <c r="A80" s="2">
        <v>43962</v>
      </c>
      <c r="B80" s="10">
        <v>78</v>
      </c>
      <c r="E80" s="11">
        <f t="shared" si="11"/>
        <v>6189.4422836802705</v>
      </c>
      <c r="F80" s="11">
        <f t="shared" si="12"/>
        <v>17.052205974259778</v>
      </c>
      <c r="G80" s="11">
        <f t="shared" si="13"/>
        <v>1.7052205974259778</v>
      </c>
    </row>
    <row r="81" spans="1:7">
      <c r="A81" s="2">
        <v>43963</v>
      </c>
      <c r="B81" s="10">
        <v>79</v>
      </c>
      <c r="E81" s="11">
        <f t="shared" si="11"/>
        <v>6190.910733427072</v>
      </c>
      <c r="F81" s="11">
        <f t="shared" si="12"/>
        <v>14.684497468015252</v>
      </c>
      <c r="G81" s="11">
        <f t="shared" si="13"/>
        <v>1.4684497468015252</v>
      </c>
    </row>
    <row r="82" spans="1:7">
      <c r="A82" s="2">
        <v>43964</v>
      </c>
      <c r="B82" s="10">
        <v>80</v>
      </c>
      <c r="E82" s="11">
        <f t="shared" si="11"/>
        <v>6192.1751979080527</v>
      </c>
      <c r="F82" s="11">
        <f t="shared" si="12"/>
        <v>12.644644809806778</v>
      </c>
      <c r="G82" s="11">
        <f t="shared" si="13"/>
        <v>1.2644644809806778</v>
      </c>
    </row>
    <row r="83" spans="1:7">
      <c r="A83" s="2">
        <v>43965</v>
      </c>
      <c r="B83" s="10">
        <v>81</v>
      </c>
      <c r="E83" s="11">
        <f t="shared" si="11"/>
        <v>6193.2639462571251</v>
      </c>
      <c r="F83" s="11">
        <f t="shared" si="12"/>
        <v>10.887483490723753</v>
      </c>
      <c r="G83" s="11">
        <f t="shared" si="13"/>
        <v>1.0887483490723753</v>
      </c>
    </row>
    <row r="84" spans="1:7">
      <c r="A84" s="2">
        <v>43966</v>
      </c>
      <c r="B84" s="10">
        <v>82</v>
      </c>
      <c r="E84" s="11">
        <f t="shared" si="11"/>
        <v>6194.2013472733124</v>
      </c>
      <c r="F84" s="11">
        <f t="shared" si="12"/>
        <v>9.3740101618732297</v>
      </c>
      <c r="G84" s="11">
        <f t="shared" si="13"/>
        <v>0.93740101618732297</v>
      </c>
    </row>
    <row r="85" spans="1:7">
      <c r="A85" s="2">
        <v>43967</v>
      </c>
      <c r="B85" s="10">
        <v>83</v>
      </c>
      <c r="E85" s="11">
        <f t="shared" si="11"/>
        <v>6195.0084030644675</v>
      </c>
      <c r="F85" s="11">
        <f t="shared" si="12"/>
        <v>8.0705579115510773</v>
      </c>
      <c r="G85" s="11">
        <f t="shared" si="13"/>
        <v>0.80705579115510773</v>
      </c>
    </row>
    <row r="86" spans="1:7">
      <c r="A86" s="2">
        <v>43968</v>
      </c>
      <c r="B86" s="10">
        <v>84</v>
      </c>
      <c r="E86" s="11">
        <f t="shared" si="11"/>
        <v>6195.7032108455578</v>
      </c>
      <c r="F86" s="11">
        <f t="shared" si="12"/>
        <v>6.9480778109027597</v>
      </c>
      <c r="G86" s="11">
        <f t="shared" si="13"/>
        <v>0.69480778109027597</v>
      </c>
    </row>
    <row r="87" spans="1:7">
      <c r="A87" s="2">
        <v>43969</v>
      </c>
      <c r="B87" s="10">
        <v>85</v>
      </c>
      <c r="E87" s="11">
        <f t="shared" si="11"/>
        <v>6196.3013622588569</v>
      </c>
      <c r="F87" s="11">
        <f t="shared" si="12"/>
        <v>5.9815141329909238</v>
      </c>
      <c r="G87" s="11">
        <f t="shared" si="13"/>
        <v>0.59815141329909238</v>
      </c>
    </row>
    <row r="88" spans="1:7">
      <c r="A88" s="2">
        <v>43970</v>
      </c>
      <c r="B88" s="10">
        <v>86</v>
      </c>
      <c r="E88" s="11">
        <f t="shared" si="11"/>
        <v>6196.8162884428875</v>
      </c>
      <c r="F88" s="11">
        <f t="shared" si="12"/>
        <v>5.1492618403062806</v>
      </c>
      <c r="G88" s="11">
        <f t="shared" si="13"/>
        <v>0.51492618403062806</v>
      </c>
    </row>
    <row r="89" spans="1:7">
      <c r="A89" s="2">
        <v>43971</v>
      </c>
      <c r="B89" s="10">
        <v>87</v>
      </c>
      <c r="E89" s="11">
        <f t="shared" si="11"/>
        <v>6197.2595580533498</v>
      </c>
      <c r="F89" s="11">
        <f t="shared" si="12"/>
        <v>4.4326961046226643</v>
      </c>
      <c r="G89" s="11">
        <f t="shared" si="13"/>
        <v>0.44326961046226643</v>
      </c>
    </row>
    <row r="90" spans="1:7">
      <c r="A90" s="2">
        <v>43972</v>
      </c>
      <c r="B90" s="10">
        <v>88</v>
      </c>
      <c r="E90" s="11">
        <f t="shared" si="11"/>
        <v>6197.6411345269207</v>
      </c>
      <c r="F90" s="11">
        <f t="shared" si="12"/>
        <v>3.8157647357093083</v>
      </c>
      <c r="G90" s="11">
        <f t="shared" si="13"/>
        <v>0.38157647357093083</v>
      </c>
    </row>
    <row r="91" spans="1:7">
      <c r="A91" s="2">
        <v>43973</v>
      </c>
      <c r="B91" s="10">
        <v>89</v>
      </c>
      <c r="E91" s="11">
        <f t="shared" si="11"/>
        <v>6197.9695980701545</v>
      </c>
      <c r="F91" s="11">
        <f t="shared" si="12"/>
        <v>3.2846354323373816</v>
      </c>
      <c r="G91" s="11">
        <f t="shared" si="13"/>
        <v>0.32846354323373816</v>
      </c>
    </row>
    <row r="92" spans="1:7">
      <c r="A92" s="2">
        <v>43974</v>
      </c>
      <c r="B92" s="10">
        <v>90</v>
      </c>
      <c r="E92" s="11">
        <f t="shared" si="11"/>
        <v>6198.2523371423586</v>
      </c>
      <c r="F92" s="11">
        <f t="shared" si="12"/>
        <v>2.8273907220409455</v>
      </c>
      <c r="G92" s="11">
        <f t="shared" si="13"/>
        <v>0.28273907220409455</v>
      </c>
    </row>
    <row r="93" spans="1:7">
      <c r="A93" s="2">
        <v>43975</v>
      </c>
      <c r="B93" s="10">
        <v>91</v>
      </c>
      <c r="E93" s="11">
        <f t="shared" si="11"/>
        <v>6198.4957135743407</v>
      </c>
      <c r="F93" s="11">
        <f t="shared" si="12"/>
        <v>2.4337643198214209</v>
      </c>
      <c r="G93" s="11">
        <f t="shared" si="13"/>
        <v>0.24337643198214209</v>
      </c>
    </row>
    <row r="94" spans="1:7">
      <c r="A94" s="2">
        <v>43976</v>
      </c>
      <c r="B94" s="10">
        <v>92</v>
      </c>
      <c r="E94" s="11">
        <f t="shared" si="11"/>
        <v>6198.7052049157319</v>
      </c>
      <c r="F94" s="11">
        <f t="shared" si="12"/>
        <v>2.0949134139118541</v>
      </c>
      <c r="G94" s="11">
        <f t="shared" si="13"/>
        <v>0.20949134139118541</v>
      </c>
    </row>
    <row r="95" spans="1:7">
      <c r="A95" s="2">
        <v>43977</v>
      </c>
      <c r="B95" s="10">
        <v>93</v>
      </c>
      <c r="E95" s="11">
        <f t="shared" si="11"/>
        <v>6198.8855271237244</v>
      </c>
      <c r="F95" s="11">
        <f t="shared" si="12"/>
        <v>1.8032220799250354</v>
      </c>
      <c r="G95" s="11">
        <f t="shared" si="13"/>
        <v>0.18032220799250354</v>
      </c>
    </row>
    <row r="96" spans="1:7">
      <c r="A96" s="2">
        <v>43978</v>
      </c>
      <c r="B96" s="10">
        <v>94</v>
      </c>
      <c r="E96" s="11">
        <f t="shared" si="11"/>
        <v>6199.0407402876908</v>
      </c>
      <c r="F96" s="11">
        <f t="shared" si="12"/>
        <v>1.552131639664367</v>
      </c>
      <c r="G96" s="11">
        <f t="shared" si="13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25" workbookViewId="0">
      <selection activeCell="C57" sqref="C57:J62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/>
      <c r="F63" s="11">
        <f t="shared" si="12"/>
        <v>831.32390260834018</v>
      </c>
      <c r="G63" s="11">
        <f t="shared" si="0"/>
        <v>29.455497726409021</v>
      </c>
      <c r="H63" s="11">
        <f t="shared" si="3"/>
        <v>2.9455497726409021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12"/>
        <v>833.87598634133531</v>
      </c>
      <c r="G64" s="11">
        <f t="shared" si="0"/>
        <v>25.520837329951291</v>
      </c>
      <c r="H64" s="11">
        <f t="shared" si="3"/>
        <v>2.5520837329951291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12"/>
        <v>836.08516580490823</v>
      </c>
      <c r="G65" s="11">
        <f t="shared" si="0"/>
        <v>22.091794635729229</v>
      </c>
      <c r="H65" s="11">
        <f t="shared" si="3"/>
        <v>2.2091794635729229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27" t="s">
        <v>36</v>
      </c>
      <c r="B1" s="27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27" t="s">
        <v>37</v>
      </c>
      <c r="B12" s="27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topLeftCell="A43" workbookViewId="0">
      <selection activeCell="A64" sqref="A64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4"/>
  <sheetViews>
    <sheetView topLeftCell="A40" workbookViewId="0">
      <selection activeCell="A64" sqref="A64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4"/>
  <sheetViews>
    <sheetView topLeftCell="A37" workbookViewId="0">
      <selection activeCell="A64" sqref="A6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:E62" si="3">B37-B36</f>
        <v>42</v>
      </c>
      <c r="D37">
        <f t="shared" si="3"/>
        <v>-31</v>
      </c>
      <c r="E37">
        <f t="shared" si="3"/>
        <v>-59</v>
      </c>
    </row>
    <row r="38" spans="1:5">
      <c r="A38" s="2">
        <v>43920</v>
      </c>
      <c r="B38" s="3">
        <f>Dati!J38</f>
        <v>437</v>
      </c>
      <c r="C38">
        <f t="shared" si="3"/>
        <v>17</v>
      </c>
      <c r="D38">
        <f t="shared" si="3"/>
        <v>-25</v>
      </c>
      <c r="E38">
        <f t="shared" si="3"/>
        <v>6</v>
      </c>
    </row>
    <row r="39" spans="1:5">
      <c r="A39" s="2">
        <v>43921</v>
      </c>
      <c r="B39" s="3">
        <f>Dati!J39</f>
        <v>480</v>
      </c>
      <c r="C39">
        <f t="shared" si="3"/>
        <v>43</v>
      </c>
      <c r="D39">
        <f t="shared" si="3"/>
        <v>26</v>
      </c>
      <c r="E39">
        <f t="shared" si="3"/>
        <v>51</v>
      </c>
    </row>
    <row r="40" spans="1:5">
      <c r="A40" s="2">
        <v>43922</v>
      </c>
      <c r="B40" s="3">
        <f>Dati!J40</f>
        <v>555</v>
      </c>
      <c r="C40">
        <f t="shared" si="3"/>
        <v>75</v>
      </c>
      <c r="D40">
        <f t="shared" si="3"/>
        <v>32</v>
      </c>
      <c r="E40">
        <f t="shared" si="3"/>
        <v>6</v>
      </c>
    </row>
    <row r="41" spans="1:5">
      <c r="A41" s="2">
        <v>43923</v>
      </c>
      <c r="B41" s="3">
        <f>Dati!J41</f>
        <v>634</v>
      </c>
      <c r="C41">
        <f t="shared" si="3"/>
        <v>79</v>
      </c>
      <c r="D41">
        <f t="shared" si="3"/>
        <v>4</v>
      </c>
      <c r="E41">
        <f t="shared" si="3"/>
        <v>-28</v>
      </c>
    </row>
    <row r="42" spans="1:5">
      <c r="A42" s="2">
        <v>43924</v>
      </c>
      <c r="B42" s="3">
        <f>Dati!J42</f>
        <v>700</v>
      </c>
      <c r="C42">
        <f t="shared" si="3"/>
        <v>66</v>
      </c>
      <c r="D42">
        <f t="shared" si="3"/>
        <v>-13</v>
      </c>
      <c r="E42">
        <f t="shared" si="3"/>
        <v>-17</v>
      </c>
    </row>
    <row r="43" spans="1:5">
      <c r="A43" s="2">
        <v>43925</v>
      </c>
      <c r="B43" s="3">
        <f>Dati!J43</f>
        <v>767</v>
      </c>
      <c r="C43">
        <f t="shared" si="3"/>
        <v>67</v>
      </c>
      <c r="D43">
        <f t="shared" si="3"/>
        <v>1</v>
      </c>
      <c r="E43">
        <f t="shared" si="3"/>
        <v>14</v>
      </c>
    </row>
    <row r="44" spans="1:5">
      <c r="A44" s="2">
        <v>43926</v>
      </c>
      <c r="B44" s="3">
        <f>Dati!J44</f>
        <v>800</v>
      </c>
      <c r="C44">
        <f t="shared" si="3"/>
        <v>33</v>
      </c>
      <c r="D44">
        <f t="shared" si="3"/>
        <v>-34</v>
      </c>
      <c r="E44">
        <f t="shared" si="3"/>
        <v>-35</v>
      </c>
    </row>
    <row r="45" spans="1:5">
      <c r="A45" s="2">
        <v>43927</v>
      </c>
      <c r="B45" s="3">
        <f>Dati!J45</f>
        <v>837</v>
      </c>
      <c r="C45">
        <f t="shared" si="3"/>
        <v>37</v>
      </c>
      <c r="D45">
        <f t="shared" si="3"/>
        <v>4</v>
      </c>
      <c r="E45">
        <f t="shared" si="3"/>
        <v>38</v>
      </c>
    </row>
    <row r="46" spans="1:5">
      <c r="A46" s="2">
        <v>43928</v>
      </c>
      <c r="B46" s="3">
        <f>Dati!J46</f>
        <v>925</v>
      </c>
      <c r="C46">
        <f t="shared" si="3"/>
        <v>88</v>
      </c>
      <c r="D46">
        <f t="shared" si="3"/>
        <v>51</v>
      </c>
      <c r="E46">
        <f t="shared" si="3"/>
        <v>47</v>
      </c>
    </row>
    <row r="47" spans="1:5">
      <c r="A47" s="2">
        <v>43929</v>
      </c>
      <c r="B47" s="3">
        <f>Dati!J47</f>
        <v>1007</v>
      </c>
      <c r="C47">
        <f t="shared" si="3"/>
        <v>82</v>
      </c>
      <c r="D47">
        <f t="shared" si="3"/>
        <v>-6</v>
      </c>
      <c r="E47">
        <f t="shared" si="3"/>
        <v>-57</v>
      </c>
    </row>
    <row r="48" spans="1:5">
      <c r="A48" s="2">
        <v>43930</v>
      </c>
      <c r="B48" s="3">
        <f>Dati!J48</f>
        <v>1085</v>
      </c>
      <c r="C48">
        <f t="shared" si="3"/>
        <v>78</v>
      </c>
      <c r="D48">
        <f t="shared" si="3"/>
        <v>-4</v>
      </c>
      <c r="E48">
        <f t="shared" si="3"/>
        <v>2</v>
      </c>
    </row>
    <row r="49" spans="1:5">
      <c r="A49" s="2">
        <v>43931</v>
      </c>
      <c r="B49" s="3">
        <f>Dati!J49</f>
        <v>1181</v>
      </c>
      <c r="C49">
        <f t="shared" si="3"/>
        <v>96</v>
      </c>
      <c r="D49">
        <f t="shared" si="3"/>
        <v>18</v>
      </c>
      <c r="E49">
        <f t="shared" si="3"/>
        <v>22</v>
      </c>
    </row>
    <row r="50" spans="1:5">
      <c r="A50" s="2">
        <v>43932</v>
      </c>
      <c r="B50" s="3">
        <f>Dati!J50</f>
        <v>1309</v>
      </c>
      <c r="C50">
        <f t="shared" si="3"/>
        <v>128</v>
      </c>
      <c r="D50">
        <f t="shared" si="3"/>
        <v>32</v>
      </c>
      <c r="E50">
        <f t="shared" si="3"/>
        <v>14</v>
      </c>
    </row>
    <row r="51" spans="1:5">
      <c r="A51" s="2">
        <v>43933</v>
      </c>
      <c r="B51" s="3">
        <f>Dati!J51</f>
        <v>1412</v>
      </c>
      <c r="C51">
        <f t="shared" si="3"/>
        <v>103</v>
      </c>
      <c r="D51">
        <f t="shared" si="3"/>
        <v>-25</v>
      </c>
      <c r="E51">
        <f t="shared" si="3"/>
        <v>-57</v>
      </c>
    </row>
    <row r="52" spans="1:5">
      <c r="A52" s="2">
        <v>43934</v>
      </c>
      <c r="B52" s="3">
        <f>Dati!J52</f>
        <v>1471</v>
      </c>
      <c r="C52">
        <f t="shared" si="3"/>
        <v>59</v>
      </c>
      <c r="D52">
        <f t="shared" si="3"/>
        <v>-44</v>
      </c>
      <c r="E52">
        <f t="shared" si="3"/>
        <v>-19</v>
      </c>
    </row>
    <row r="53" spans="1:5">
      <c r="A53" s="2">
        <v>43935</v>
      </c>
      <c r="B53" s="3">
        <f>Dati!J53</f>
        <v>1549</v>
      </c>
      <c r="C53">
        <f t="shared" si="3"/>
        <v>78</v>
      </c>
      <c r="D53">
        <f t="shared" si="3"/>
        <v>19</v>
      </c>
      <c r="E53">
        <f t="shared" si="3"/>
        <v>63</v>
      </c>
    </row>
    <row r="54" spans="1:5">
      <c r="A54" s="2">
        <v>43936</v>
      </c>
      <c r="B54" s="3">
        <f>Dati!J54</f>
        <v>1665</v>
      </c>
      <c r="C54">
        <f t="shared" si="3"/>
        <v>116</v>
      </c>
      <c r="D54">
        <f t="shared" si="3"/>
        <v>38</v>
      </c>
      <c r="E54">
        <f t="shared" si="3"/>
        <v>19</v>
      </c>
    </row>
    <row r="55" spans="1:5">
      <c r="A55" s="2">
        <v>43937</v>
      </c>
      <c r="B55" s="3">
        <f>Dati!J55</f>
        <v>1774</v>
      </c>
      <c r="C55">
        <f t="shared" si="3"/>
        <v>109</v>
      </c>
      <c r="D55">
        <f t="shared" si="3"/>
        <v>-7</v>
      </c>
      <c r="E55">
        <f t="shared" si="3"/>
        <v>-45</v>
      </c>
    </row>
    <row r="56" spans="1:5">
      <c r="A56" s="2">
        <v>43938</v>
      </c>
      <c r="B56" s="3">
        <f>Dati!J56</f>
        <v>1863</v>
      </c>
      <c r="C56">
        <f t="shared" si="3"/>
        <v>89</v>
      </c>
      <c r="D56">
        <f t="shared" si="3"/>
        <v>-20</v>
      </c>
      <c r="E56">
        <f t="shared" si="3"/>
        <v>-13</v>
      </c>
    </row>
    <row r="57" spans="1:5">
      <c r="A57" s="2">
        <v>43939</v>
      </c>
      <c r="B57" s="3">
        <f>Dati!J57</f>
        <v>1992</v>
      </c>
      <c r="C57">
        <f t="shared" si="3"/>
        <v>129</v>
      </c>
      <c r="D57">
        <f t="shared" si="3"/>
        <v>40</v>
      </c>
      <c r="E57">
        <f t="shared" si="3"/>
        <v>60</v>
      </c>
    </row>
    <row r="58" spans="1:5">
      <c r="A58" s="2">
        <v>43940</v>
      </c>
      <c r="B58" s="3">
        <f>Dati!J58</f>
        <v>2110</v>
      </c>
      <c r="C58">
        <f t="shared" si="3"/>
        <v>118</v>
      </c>
      <c r="D58">
        <f t="shared" si="3"/>
        <v>-11</v>
      </c>
      <c r="E58">
        <f t="shared" si="3"/>
        <v>-51</v>
      </c>
    </row>
    <row r="59" spans="1:5">
      <c r="A59" s="2">
        <v>43941</v>
      </c>
      <c r="B59" s="3">
        <f>Dati!J59</f>
        <v>2216</v>
      </c>
      <c r="C59">
        <f t="shared" si="3"/>
        <v>106</v>
      </c>
      <c r="D59">
        <f t="shared" si="3"/>
        <v>-12</v>
      </c>
      <c r="E59">
        <f t="shared" si="3"/>
        <v>-1</v>
      </c>
    </row>
    <row r="60" spans="1:5">
      <c r="A60" s="2">
        <v>43942</v>
      </c>
      <c r="B60" s="3">
        <f>Dati!J60</f>
        <v>2311</v>
      </c>
      <c r="C60">
        <f t="shared" si="3"/>
        <v>95</v>
      </c>
      <c r="D60">
        <f t="shared" si="3"/>
        <v>-11</v>
      </c>
      <c r="E60">
        <f t="shared" si="3"/>
        <v>1</v>
      </c>
    </row>
    <row r="61" spans="1:5">
      <c r="A61" s="2">
        <v>43943</v>
      </c>
      <c r="B61" s="3">
        <f>Dati!J61</f>
        <v>2420</v>
      </c>
      <c r="C61">
        <f t="shared" si="3"/>
        <v>109</v>
      </c>
      <c r="D61">
        <f t="shared" si="3"/>
        <v>14</v>
      </c>
      <c r="E61">
        <f t="shared" si="3"/>
        <v>25</v>
      </c>
    </row>
    <row r="62" spans="1:5">
      <c r="A62" s="2">
        <v>43944</v>
      </c>
      <c r="B62" s="3">
        <f>Dati!J62</f>
        <v>2536</v>
      </c>
      <c r="C62">
        <f t="shared" si="3"/>
        <v>116</v>
      </c>
      <c r="D62">
        <f t="shared" si="3"/>
        <v>7</v>
      </c>
      <c r="E62">
        <f t="shared" si="3"/>
        <v>-7</v>
      </c>
    </row>
    <row r="63" spans="1:5">
      <c r="A63" s="2">
        <v>43945</v>
      </c>
      <c r="B63" s="3">
        <f>Dati!J63</f>
        <v>2660</v>
      </c>
      <c r="C63">
        <f t="shared" ref="C63" si="4">B63-B62</f>
        <v>124</v>
      </c>
      <c r="D63">
        <f t="shared" ref="D63" si="5">C63-C62</f>
        <v>8</v>
      </c>
      <c r="E63">
        <f t="shared" ref="E63" si="6">D63-D62</f>
        <v>1</v>
      </c>
    </row>
    <row r="64" spans="1:5">
      <c r="A64" s="2">
        <v>43946</v>
      </c>
      <c r="B64" s="3">
        <f>Dati!J64</f>
        <v>2775</v>
      </c>
      <c r="C64">
        <f t="shared" ref="C64" si="7">B64-B63</f>
        <v>115</v>
      </c>
      <c r="D64">
        <f t="shared" ref="D64" si="8">C64-C63</f>
        <v>-9</v>
      </c>
      <c r="E64">
        <f t="shared" ref="E64" si="9">D64-D63</f>
        <v>-17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4"/>
  <sheetViews>
    <sheetView topLeftCell="A43" workbookViewId="0">
      <selection activeCell="A64" sqref="A6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:E62" si="3">B37-B36</f>
        <v>19</v>
      </c>
      <c r="D37">
        <f t="shared" si="3"/>
        <v>-8</v>
      </c>
      <c r="E37">
        <f t="shared" si="3"/>
        <v>16</v>
      </c>
    </row>
    <row r="38" spans="1:5">
      <c r="A38" s="2">
        <v>43920</v>
      </c>
      <c r="B38" s="3">
        <f>Dati!K38</f>
        <v>397</v>
      </c>
      <c r="C38">
        <f t="shared" si="3"/>
        <v>20</v>
      </c>
      <c r="D38">
        <f t="shared" si="3"/>
        <v>1</v>
      </c>
      <c r="E38">
        <f t="shared" si="3"/>
        <v>9</v>
      </c>
    </row>
    <row r="39" spans="1:5">
      <c r="A39" s="2">
        <v>43921</v>
      </c>
      <c r="B39" s="3">
        <f>Dati!K39</f>
        <v>428</v>
      </c>
      <c r="C39">
        <f t="shared" si="3"/>
        <v>31</v>
      </c>
      <c r="D39">
        <f t="shared" si="3"/>
        <v>11</v>
      </c>
      <c r="E39">
        <f t="shared" si="3"/>
        <v>10</v>
      </c>
    </row>
    <row r="40" spans="1:5">
      <c r="A40" s="2">
        <v>43922</v>
      </c>
      <c r="B40" s="3">
        <f>Dati!K40</f>
        <v>460</v>
      </c>
      <c r="C40">
        <f t="shared" si="3"/>
        <v>32</v>
      </c>
      <c r="D40">
        <f t="shared" si="3"/>
        <v>1</v>
      </c>
      <c r="E40">
        <f t="shared" si="3"/>
        <v>-10</v>
      </c>
    </row>
    <row r="41" spans="1:5">
      <c r="A41" s="2">
        <v>43923</v>
      </c>
      <c r="B41" s="3">
        <f>Dati!K41</f>
        <v>488</v>
      </c>
      <c r="C41">
        <f t="shared" si="3"/>
        <v>28</v>
      </c>
      <c r="D41">
        <f t="shared" si="3"/>
        <v>-4</v>
      </c>
      <c r="E41">
        <f t="shared" si="3"/>
        <v>-5</v>
      </c>
    </row>
    <row r="42" spans="1:5">
      <c r="A42" s="2">
        <v>43924</v>
      </c>
      <c r="B42" s="3">
        <f>Dati!K42</f>
        <v>519</v>
      </c>
      <c r="C42">
        <f t="shared" si="3"/>
        <v>31</v>
      </c>
      <c r="D42">
        <f t="shared" si="3"/>
        <v>3</v>
      </c>
      <c r="E42">
        <f t="shared" si="3"/>
        <v>7</v>
      </c>
    </row>
    <row r="43" spans="1:5">
      <c r="A43" s="2">
        <v>43925</v>
      </c>
      <c r="B43" s="3">
        <f>Dati!K43</f>
        <v>542</v>
      </c>
      <c r="C43">
        <f t="shared" si="3"/>
        <v>23</v>
      </c>
      <c r="D43">
        <f t="shared" si="3"/>
        <v>-8</v>
      </c>
      <c r="E43">
        <f t="shared" si="3"/>
        <v>-11</v>
      </c>
    </row>
    <row r="44" spans="1:5">
      <c r="A44" s="2">
        <v>43926</v>
      </c>
      <c r="B44" s="3">
        <f>Dati!K44</f>
        <v>556</v>
      </c>
      <c r="C44">
        <f t="shared" si="3"/>
        <v>14</v>
      </c>
      <c r="D44">
        <f t="shared" si="3"/>
        <v>-9</v>
      </c>
      <c r="E44">
        <f t="shared" si="3"/>
        <v>-1</v>
      </c>
    </row>
    <row r="45" spans="1:5">
      <c r="A45" s="2">
        <v>43927</v>
      </c>
      <c r="B45" s="3">
        <f>Dati!K45</f>
        <v>595</v>
      </c>
      <c r="C45">
        <f t="shared" si="3"/>
        <v>39</v>
      </c>
      <c r="D45">
        <f t="shared" si="3"/>
        <v>25</v>
      </c>
      <c r="E45">
        <f t="shared" si="3"/>
        <v>34</v>
      </c>
    </row>
    <row r="46" spans="1:5">
      <c r="A46" s="2">
        <v>43928</v>
      </c>
      <c r="B46" s="3">
        <f>Dati!K46</f>
        <v>620</v>
      </c>
      <c r="C46">
        <f t="shared" si="3"/>
        <v>25</v>
      </c>
      <c r="D46">
        <f t="shared" si="3"/>
        <v>-14</v>
      </c>
      <c r="E46">
        <f t="shared" si="3"/>
        <v>-39</v>
      </c>
    </row>
    <row r="47" spans="1:5">
      <c r="A47" s="2">
        <v>43929</v>
      </c>
      <c r="B47" s="3">
        <f>Dati!K47</f>
        <v>654</v>
      </c>
      <c r="C47">
        <f t="shared" si="3"/>
        <v>34</v>
      </c>
      <c r="D47">
        <f t="shared" si="3"/>
        <v>9</v>
      </c>
      <c r="E47">
        <f t="shared" si="3"/>
        <v>23</v>
      </c>
    </row>
    <row r="48" spans="1:5">
      <c r="A48" s="2">
        <v>43930</v>
      </c>
      <c r="B48" s="3">
        <f>Dati!K48</f>
        <v>682</v>
      </c>
      <c r="C48">
        <f t="shared" si="3"/>
        <v>28</v>
      </c>
      <c r="D48">
        <f t="shared" si="3"/>
        <v>-6</v>
      </c>
      <c r="E48">
        <f t="shared" si="3"/>
        <v>-15</v>
      </c>
    </row>
    <row r="49" spans="1:5">
      <c r="A49" s="2">
        <v>43931</v>
      </c>
      <c r="B49" s="3">
        <f>Dati!K49</f>
        <v>709</v>
      </c>
      <c r="C49">
        <f t="shared" si="3"/>
        <v>27</v>
      </c>
      <c r="D49">
        <f t="shared" si="3"/>
        <v>-1</v>
      </c>
      <c r="E49">
        <f t="shared" si="3"/>
        <v>5</v>
      </c>
    </row>
    <row r="50" spans="1:5">
      <c r="A50" s="2">
        <v>43932</v>
      </c>
      <c r="B50" s="3">
        <f>Dati!K50</f>
        <v>734</v>
      </c>
      <c r="C50">
        <f t="shared" si="3"/>
        <v>25</v>
      </c>
      <c r="D50">
        <f t="shared" si="3"/>
        <v>-2</v>
      </c>
      <c r="E50">
        <f t="shared" si="3"/>
        <v>-1</v>
      </c>
    </row>
    <row r="51" spans="1:5">
      <c r="A51" s="2">
        <v>43933</v>
      </c>
      <c r="B51" s="3">
        <f>Dati!K51</f>
        <v>749</v>
      </c>
      <c r="C51">
        <f t="shared" si="3"/>
        <v>15</v>
      </c>
      <c r="D51">
        <f t="shared" si="3"/>
        <v>-10</v>
      </c>
      <c r="E51">
        <f t="shared" si="3"/>
        <v>-8</v>
      </c>
    </row>
    <row r="52" spans="1:5">
      <c r="A52" s="2">
        <v>43934</v>
      </c>
      <c r="B52" s="3">
        <f>Dati!K52</f>
        <v>760</v>
      </c>
      <c r="C52">
        <f t="shared" si="3"/>
        <v>11</v>
      </c>
      <c r="D52">
        <f t="shared" si="3"/>
        <v>-4</v>
      </c>
      <c r="E52">
        <f t="shared" si="3"/>
        <v>6</v>
      </c>
    </row>
    <row r="53" spans="1:5">
      <c r="A53" s="2">
        <v>43935</v>
      </c>
      <c r="B53" s="3">
        <f>Dati!K53</f>
        <v>793</v>
      </c>
      <c r="C53">
        <f t="shared" si="3"/>
        <v>33</v>
      </c>
      <c r="D53">
        <f t="shared" si="3"/>
        <v>22</v>
      </c>
      <c r="E53">
        <f t="shared" si="3"/>
        <v>26</v>
      </c>
    </row>
    <row r="54" spans="1:5">
      <c r="A54" s="2">
        <v>43936</v>
      </c>
      <c r="B54" s="3">
        <f>Dati!K54</f>
        <v>807</v>
      </c>
      <c r="C54">
        <f t="shared" si="3"/>
        <v>14</v>
      </c>
      <c r="D54">
        <f t="shared" si="3"/>
        <v>-19</v>
      </c>
      <c r="E54">
        <f t="shared" si="3"/>
        <v>-41</v>
      </c>
    </row>
    <row r="55" spans="1:5">
      <c r="A55" s="2">
        <v>43937</v>
      </c>
      <c r="B55" s="3">
        <f>Dati!K55</f>
        <v>828</v>
      </c>
      <c r="C55">
        <f t="shared" si="3"/>
        <v>21</v>
      </c>
      <c r="D55">
        <f t="shared" si="3"/>
        <v>7</v>
      </c>
      <c r="E55">
        <f t="shared" si="3"/>
        <v>26</v>
      </c>
    </row>
    <row r="56" spans="1:5">
      <c r="A56" s="2">
        <v>43938</v>
      </c>
      <c r="B56" s="3">
        <f>Dati!K56</f>
        <v>866</v>
      </c>
      <c r="C56">
        <f t="shared" si="3"/>
        <v>38</v>
      </c>
      <c r="D56">
        <f t="shared" si="3"/>
        <v>17</v>
      </c>
      <c r="E56">
        <f t="shared" si="3"/>
        <v>10</v>
      </c>
    </row>
    <row r="57" spans="1:5">
      <c r="A57" s="2">
        <v>43939</v>
      </c>
      <c r="B57" s="3">
        <f>Dati!K57</f>
        <v>897</v>
      </c>
      <c r="C57">
        <f t="shared" si="3"/>
        <v>31</v>
      </c>
      <c r="D57">
        <f t="shared" si="3"/>
        <v>-7</v>
      </c>
      <c r="E57">
        <f t="shared" si="3"/>
        <v>-24</v>
      </c>
    </row>
    <row r="58" spans="1:5">
      <c r="A58" s="2">
        <v>43940</v>
      </c>
      <c r="B58" s="3">
        <f>Dati!K58</f>
        <v>928</v>
      </c>
      <c r="C58">
        <f t="shared" si="3"/>
        <v>31</v>
      </c>
      <c r="D58">
        <f t="shared" si="3"/>
        <v>0</v>
      </c>
      <c r="E58">
        <f t="shared" si="3"/>
        <v>7</v>
      </c>
    </row>
    <row r="59" spans="1:5">
      <c r="A59" s="2">
        <v>43941</v>
      </c>
      <c r="B59" s="3">
        <f>Dati!K59</f>
        <v>957</v>
      </c>
      <c r="C59">
        <f t="shared" si="3"/>
        <v>29</v>
      </c>
      <c r="D59">
        <f t="shared" si="3"/>
        <v>-2</v>
      </c>
      <c r="E59">
        <f t="shared" si="3"/>
        <v>-2</v>
      </c>
    </row>
    <row r="60" spans="1:5">
      <c r="A60" s="2">
        <v>43942</v>
      </c>
      <c r="B60" s="3">
        <f>Dati!K60</f>
        <v>990</v>
      </c>
      <c r="C60">
        <f t="shared" si="3"/>
        <v>33</v>
      </c>
      <c r="D60">
        <f t="shared" si="3"/>
        <v>4</v>
      </c>
      <c r="E60">
        <f t="shared" si="3"/>
        <v>6</v>
      </c>
    </row>
    <row r="61" spans="1:5">
      <c r="A61" s="2">
        <v>43943</v>
      </c>
      <c r="B61" s="3">
        <f>Dati!K61</f>
        <v>1022</v>
      </c>
      <c r="C61">
        <f t="shared" si="3"/>
        <v>32</v>
      </c>
      <c r="D61">
        <f t="shared" si="3"/>
        <v>-1</v>
      </c>
      <c r="E61">
        <f t="shared" si="3"/>
        <v>-5</v>
      </c>
    </row>
    <row r="62" spans="1:5">
      <c r="A62" s="2">
        <v>43944</v>
      </c>
      <c r="B62" s="3">
        <f>Dati!K62</f>
        <v>1047</v>
      </c>
      <c r="C62">
        <f t="shared" si="3"/>
        <v>25</v>
      </c>
      <c r="D62">
        <f t="shared" si="3"/>
        <v>-7</v>
      </c>
      <c r="E62">
        <f t="shared" si="3"/>
        <v>-6</v>
      </c>
    </row>
    <row r="63" spans="1:5">
      <c r="A63" s="2">
        <v>43945</v>
      </c>
      <c r="B63" s="3">
        <f>Dati!K63</f>
        <v>1076</v>
      </c>
      <c r="C63">
        <f t="shared" ref="C63" si="4">B63-B62</f>
        <v>29</v>
      </c>
      <c r="D63">
        <f t="shared" ref="D63" si="5">C63-C62</f>
        <v>4</v>
      </c>
      <c r="E63">
        <f t="shared" ref="E63" si="6">D63-D62</f>
        <v>11</v>
      </c>
    </row>
    <row r="64" spans="1:5">
      <c r="A64" s="2">
        <v>43946</v>
      </c>
      <c r="B64" s="3">
        <f>Dati!K64</f>
        <v>1093</v>
      </c>
      <c r="C64">
        <f t="shared" ref="C64" si="7">B64-B63</f>
        <v>17</v>
      </c>
      <c r="D64">
        <f t="shared" ref="D64" si="8">C64-C63</f>
        <v>-12</v>
      </c>
      <c r="E64">
        <f t="shared" ref="E64" si="9">D64-D63</f>
        <v>-16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4"/>
  <sheetViews>
    <sheetView topLeftCell="A46" workbookViewId="0">
      <selection activeCell="A63" sqref="A63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4"/>
  <sheetViews>
    <sheetView topLeftCell="A37" workbookViewId="0">
      <selection activeCell="A64" sqref="A64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64"/>
  <sheetViews>
    <sheetView topLeftCell="A40" workbookViewId="0">
      <selection activeCell="E70" sqref="E70:E71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:E58" si="1">C52-C51</f>
        <v>102</v>
      </c>
      <c r="E52">
        <f t="shared" si="1"/>
        <v>-16</v>
      </c>
    </row>
    <row r="53" spans="1:5">
      <c r="A53" s="2">
        <v>43935</v>
      </c>
      <c r="C53">
        <f>Dati!G53+Dati!J53+Dati!K53</f>
        <v>5808</v>
      </c>
      <c r="D53">
        <f t="shared" si="1"/>
        <v>212</v>
      </c>
      <c r="E53">
        <f t="shared" si="1"/>
        <v>110</v>
      </c>
    </row>
    <row r="54" spans="1:5">
      <c r="A54" s="2">
        <v>43936</v>
      </c>
      <c r="C54">
        <f>Dati!G54+Dati!J54+Dati!K54</f>
        <v>5936</v>
      </c>
      <c r="D54">
        <f t="shared" si="1"/>
        <v>128</v>
      </c>
      <c r="E54">
        <f t="shared" si="1"/>
        <v>-84</v>
      </c>
    </row>
    <row r="55" spans="1:5">
      <c r="A55" s="2">
        <v>43937</v>
      </c>
      <c r="C55">
        <f>Dati!G55+Dati!J55+Dati!K55</f>
        <v>6039</v>
      </c>
      <c r="D55">
        <f t="shared" si="1"/>
        <v>103</v>
      </c>
      <c r="E55">
        <f t="shared" si="1"/>
        <v>-25</v>
      </c>
    </row>
    <row r="56" spans="1:5">
      <c r="A56" s="2">
        <v>43938</v>
      </c>
      <c r="C56">
        <f>Dati!G56+Dati!J56+Dati!K56</f>
        <v>6188</v>
      </c>
      <c r="D56">
        <f t="shared" si="1"/>
        <v>149</v>
      </c>
      <c r="E56">
        <f t="shared" si="1"/>
        <v>46</v>
      </c>
    </row>
    <row r="57" spans="1:5">
      <c r="A57" s="2">
        <v>43939</v>
      </c>
      <c r="C57">
        <f>Dati!G57+Dati!J57+Dati!K57</f>
        <v>6301</v>
      </c>
      <c r="D57">
        <f t="shared" si="1"/>
        <v>113</v>
      </c>
      <c r="E57">
        <f t="shared" si="1"/>
        <v>-36</v>
      </c>
    </row>
    <row r="58" spans="1:5">
      <c r="A58" s="2">
        <v>43940</v>
      </c>
      <c r="C58">
        <f>Dati!G58+Dati!J58+Dati!K58</f>
        <v>6528</v>
      </c>
      <c r="D58">
        <f t="shared" si="1"/>
        <v>227</v>
      </c>
      <c r="E58">
        <f t="shared" si="1"/>
        <v>114</v>
      </c>
    </row>
    <row r="59" spans="1:5">
      <c r="A59" s="2">
        <v>43941</v>
      </c>
      <c r="C59">
        <f>Dati!G59+Dati!J59+Dati!K59</f>
        <v>6669</v>
      </c>
      <c r="D59">
        <f t="shared" ref="D59:E62" si="2">C59-C58</f>
        <v>141</v>
      </c>
      <c r="E59">
        <f t="shared" si="2"/>
        <v>-86</v>
      </c>
    </row>
    <row r="60" spans="1:5">
      <c r="A60" s="2">
        <v>43942</v>
      </c>
      <c r="C60">
        <f>Dati!G60+Dati!J60+Dati!K60</f>
        <v>6764</v>
      </c>
      <c r="D60">
        <f t="shared" si="2"/>
        <v>95</v>
      </c>
      <c r="E60">
        <f t="shared" si="2"/>
        <v>-46</v>
      </c>
    </row>
    <row r="61" spans="1:5">
      <c r="A61" s="2">
        <v>43943</v>
      </c>
      <c r="C61">
        <f>Dati!G61+Dati!J61+Dati!K61</f>
        <v>6918</v>
      </c>
      <c r="D61">
        <f t="shared" si="2"/>
        <v>154</v>
      </c>
      <c r="E61">
        <f t="shared" si="2"/>
        <v>59</v>
      </c>
    </row>
    <row r="62" spans="1:5">
      <c r="A62" s="2">
        <v>43944</v>
      </c>
      <c r="C62">
        <f>Dati!G62+Dati!J62+Dati!K62</f>
        <v>7049</v>
      </c>
      <c r="D62">
        <f t="shared" si="2"/>
        <v>131</v>
      </c>
      <c r="E62">
        <f t="shared" si="2"/>
        <v>-23</v>
      </c>
    </row>
    <row r="63" spans="1:5">
      <c r="A63" s="2">
        <v>43945</v>
      </c>
      <c r="C63">
        <f>Dati!G63+Dati!J63+Dati!K63</f>
        <v>7173</v>
      </c>
      <c r="D63">
        <f t="shared" ref="D63" si="3">C63-C62</f>
        <v>124</v>
      </c>
      <c r="E63">
        <f t="shared" ref="E63" si="4">D63-D62</f>
        <v>-7</v>
      </c>
    </row>
    <row r="64" spans="1:5">
      <c r="A64" s="2">
        <v>43946</v>
      </c>
      <c r="C64">
        <f>Dati!G64+Dati!J64+Dati!K64</f>
        <v>7301</v>
      </c>
      <c r="D64">
        <f t="shared" ref="D64" si="5">C64-C63</f>
        <v>128</v>
      </c>
      <c r="E64">
        <f t="shared" ref="E64" si="6">D64-D63</f>
        <v>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4"/>
  <sheetViews>
    <sheetView topLeftCell="A52" workbookViewId="0">
      <selection activeCell="A64" sqref="A64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2020-04-25T19:52:29Z</dcterms:modified>
</cp:coreProperties>
</file>