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776426D-9591-4D4A-B3E5-FD85EAD01396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1" l="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E65" i="15" s="1"/>
  <c r="F65" i="15" s="1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5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L65" i="18" s="1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E64" i="15" s="1"/>
  <c r="F64" i="15" s="1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H64" i="15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E63" i="15" s="1"/>
  <c r="F63" i="15" s="1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2" i="15"/>
  <c r="F62" i="15"/>
  <c r="E62" i="15"/>
  <c r="G61" i="15"/>
  <c r="F61" i="15"/>
  <c r="E61" i="15"/>
  <c r="C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C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C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C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L18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C14" i="15"/>
  <c r="G13" i="15"/>
  <c r="F13" i="15"/>
  <c r="E13" i="15"/>
  <c r="L12" i="15"/>
  <c r="G12" i="15"/>
  <c r="F12" i="15"/>
  <c r="E12" i="15"/>
  <c r="L11" i="15"/>
  <c r="G11" i="15"/>
  <c r="F11" i="15"/>
  <c r="E11" i="15"/>
  <c r="G10" i="15"/>
  <c r="F10" i="15"/>
  <c r="E10" i="15"/>
  <c r="G9" i="15"/>
  <c r="F9" i="15"/>
  <c r="E9" i="15"/>
  <c r="G8" i="15"/>
  <c r="F8" i="15"/>
  <c r="E8" i="15"/>
  <c r="C8" i="15"/>
  <c r="G7" i="15"/>
  <c r="F7" i="15"/>
  <c r="E7" i="15"/>
  <c r="G6" i="15"/>
  <c r="F6" i="15"/>
  <c r="E6" i="15"/>
  <c r="L5" i="15"/>
  <c r="G5" i="15"/>
  <c r="F5" i="15"/>
  <c r="E5" i="15"/>
  <c r="G4" i="15"/>
  <c r="F4" i="15"/>
  <c r="E4" i="15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D25" i="2" l="1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H8" i="15"/>
  <c r="H14" i="15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H25" i="15"/>
  <c r="H53" i="15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H45" i="15"/>
  <c r="D45" i="15"/>
  <c r="I45" i="15" s="1"/>
  <c r="H61" i="15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H63" i="15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66" i="16"/>
  <c r="E66" i="15"/>
  <c r="E63" i="9" l="1"/>
  <c r="E64" i="9"/>
  <c r="H33" i="15"/>
  <c r="D33" i="15"/>
  <c r="I33" i="15" s="1"/>
  <c r="E63" i="13"/>
  <c r="L63" i="9"/>
  <c r="E64" i="13"/>
  <c r="H54" i="15"/>
  <c r="D54" i="15"/>
  <c r="I54" i="15" s="1"/>
  <c r="H46" i="15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H30" i="15"/>
  <c r="D30" i="15"/>
  <c r="I30" i="15" s="1"/>
  <c r="H22" i="15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H32" i="15"/>
  <c r="D32" i="15"/>
  <c r="I32" i="15" s="1"/>
  <c r="H24" i="14"/>
  <c r="D24" i="14"/>
  <c r="D25" i="14"/>
  <c r="D63" i="5"/>
  <c r="E63" i="5" s="1"/>
  <c r="L31" i="9"/>
  <c r="E31" i="13"/>
  <c r="E32" i="13"/>
  <c r="H23" i="15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H27" i="15"/>
  <c r="D27" i="15"/>
  <c r="I27" i="15" s="1"/>
  <c r="H15" i="14"/>
  <c r="D15" i="14"/>
  <c r="E48" i="8"/>
  <c r="E49" i="8"/>
  <c r="E32" i="8"/>
  <c r="E33" i="8"/>
  <c r="E62" i="2"/>
  <c r="E38" i="2"/>
  <c r="H49" i="15"/>
  <c r="D49" i="15"/>
  <c r="I49" i="15" s="1"/>
  <c r="H5" i="15"/>
  <c r="D5" i="15"/>
  <c r="I5" i="15" s="1"/>
  <c r="H29" i="15"/>
  <c r="D29" i="15"/>
  <c r="I29" i="15" s="1"/>
  <c r="L57" i="9"/>
  <c r="E57" i="13"/>
  <c r="L49" i="9"/>
  <c r="E49" i="13"/>
  <c r="L41" i="9"/>
  <c r="E41" i="13"/>
  <c r="H12" i="15"/>
  <c r="D12" i="15"/>
  <c r="I12" i="15" s="1"/>
  <c r="E26" i="5"/>
  <c r="E27" i="5"/>
  <c r="E30" i="4"/>
  <c r="E31" i="4"/>
  <c r="E40" i="9"/>
  <c r="E41" i="9"/>
  <c r="H37" i="15"/>
  <c r="D37" i="15"/>
  <c r="I37" i="15" s="1"/>
  <c r="L26" i="9"/>
  <c r="E26" i="13"/>
  <c r="H24" i="15"/>
  <c r="D24" i="15"/>
  <c r="I24" i="15" s="1"/>
  <c r="D25" i="15"/>
  <c r="I25" i="15" s="1"/>
  <c r="L23" i="9"/>
  <c r="E23" i="13"/>
  <c r="E24" i="13"/>
  <c r="H19" i="15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H16" i="15"/>
  <c r="D16" i="15"/>
  <c r="I16" i="15" s="1"/>
  <c r="D34" i="4"/>
  <c r="E47" i="8"/>
  <c r="E64" i="6"/>
  <c r="E64" i="7"/>
  <c r="E56" i="9"/>
  <c r="E57" i="9"/>
  <c r="L22" i="9"/>
  <c r="E22" i="13"/>
  <c r="H13" i="14"/>
  <c r="D13" i="14"/>
  <c r="H34" i="15"/>
  <c r="D34" i="15"/>
  <c r="I34" i="15" s="1"/>
  <c r="H62" i="15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H55" i="15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H36" i="15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H41" i="15"/>
  <c r="D41" i="15"/>
  <c r="I41" i="15" s="1"/>
  <c r="H37" i="14"/>
  <c r="D37" i="14"/>
  <c r="L14" i="9"/>
  <c r="E14" i="13"/>
  <c r="H5" i="14"/>
  <c r="D5" i="14"/>
  <c r="H21" i="15"/>
  <c r="D21" i="15"/>
  <c r="I21" i="15" s="1"/>
  <c r="D63" i="14"/>
  <c r="H62" i="14"/>
  <c r="D62" i="14"/>
  <c r="H54" i="14"/>
  <c r="D54" i="14"/>
  <c r="H48" i="15"/>
  <c r="D48" i="15"/>
  <c r="I48" i="15" s="1"/>
  <c r="H40" i="15"/>
  <c r="D40" i="15"/>
  <c r="I40" i="15" s="1"/>
  <c r="H18" i="14"/>
  <c r="D18" i="14"/>
  <c r="H10" i="14"/>
  <c r="D10" i="14"/>
  <c r="H28" i="15"/>
  <c r="D28" i="15"/>
  <c r="I28" i="15" s="1"/>
  <c r="H60" i="15"/>
  <c r="D60" i="15"/>
  <c r="I60" i="15" s="1"/>
  <c r="H32" i="14"/>
  <c r="D32" i="14"/>
  <c r="L35" i="9"/>
  <c r="E35" i="13"/>
  <c r="H31" i="15"/>
  <c r="D31" i="15"/>
  <c r="I31" i="15" s="1"/>
  <c r="E11" i="13"/>
  <c r="E62" i="9"/>
  <c r="H50" i="15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H7" i="15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H57" i="15"/>
  <c r="D57" i="15"/>
  <c r="I57" i="15" s="1"/>
  <c r="L34" i="9"/>
  <c r="E34" i="13"/>
  <c r="L18" i="9"/>
  <c r="E18" i="13"/>
  <c r="H13" i="15"/>
  <c r="D13" i="15"/>
  <c r="I13" i="15" s="1"/>
  <c r="H9" i="14"/>
  <c r="D9" i="14"/>
  <c r="H38" i="15"/>
  <c r="D38" i="15"/>
  <c r="I38" i="15" s="1"/>
  <c r="L62" i="9"/>
  <c r="E62" i="13"/>
  <c r="H59" i="15"/>
  <c r="D59" i="15"/>
  <c r="I59" i="15" s="1"/>
  <c r="H56" i="14"/>
  <c r="D56" i="14"/>
  <c r="H51" i="15"/>
  <c r="D51" i="15"/>
  <c r="I51" i="15" s="1"/>
  <c r="H48" i="14"/>
  <c r="D48" i="14"/>
  <c r="H43" i="15"/>
  <c r="D43" i="15"/>
  <c r="I43" i="15" s="1"/>
  <c r="H40" i="14"/>
  <c r="D40" i="14"/>
  <c r="H26" i="14"/>
  <c r="D26" i="14"/>
  <c r="H18" i="15"/>
  <c r="D18" i="15"/>
  <c r="I18" i="15" s="1"/>
  <c r="H10" i="15"/>
  <c r="D10" i="15"/>
  <c r="I10" i="15" s="1"/>
  <c r="E60" i="9"/>
  <c r="H60" i="14"/>
  <c r="D60" i="14"/>
  <c r="H44" i="15"/>
  <c r="D44" i="15"/>
  <c r="I44" i="15" s="1"/>
  <c r="H39" i="14"/>
  <c r="D39" i="14"/>
  <c r="H47" i="14"/>
  <c r="D47" i="14"/>
  <c r="E51" i="9"/>
  <c r="H35" i="15"/>
  <c r="D35" i="15"/>
  <c r="I35" i="15" s="1"/>
  <c r="H31" i="14"/>
  <c r="D31" i="14"/>
  <c r="L19" i="9"/>
  <c r="E19" i="13"/>
  <c r="H11" i="15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H20" i="15"/>
  <c r="D20" i="15"/>
  <c r="I20" i="15" s="1"/>
  <c r="E7" i="9"/>
  <c r="H52" i="14"/>
  <c r="D52" i="14"/>
  <c r="E17" i="13"/>
  <c r="E55" i="9"/>
  <c r="H58" i="15"/>
  <c r="D58" i="15"/>
  <c r="I58" i="15" s="1"/>
  <c r="H42" i="15"/>
  <c r="D42" i="15"/>
  <c r="I42" i="15" s="1"/>
  <c r="L27" i="9"/>
  <c r="E27" i="13"/>
  <c r="H15" i="15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H17" i="15"/>
  <c r="D17" i="15"/>
  <c r="I17" i="15" s="1"/>
  <c r="L30" i="9"/>
  <c r="E30" i="13"/>
  <c r="H9" i="15"/>
  <c r="D9" i="15"/>
  <c r="I9" i="15" s="1"/>
  <c r="H56" i="15"/>
  <c r="D56" i="15"/>
  <c r="I56" i="15" s="1"/>
  <c r="H46" i="14"/>
  <c r="D46" i="14"/>
  <c r="H26" i="15"/>
  <c r="D26" i="15"/>
  <c r="I26" i="15" s="1"/>
  <c r="H55" i="14"/>
  <c r="D55" i="14"/>
  <c r="H39" i="15"/>
  <c r="D39" i="15"/>
  <c r="I39" i="15" s="1"/>
  <c r="E43" i="9"/>
  <c r="H47" i="15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H52" i="15"/>
  <c r="D52" i="15"/>
  <c r="I52" i="15" s="1"/>
  <c r="H42" i="14"/>
  <c r="D42" i="14"/>
  <c r="N8" i="18"/>
  <c r="N7" i="18"/>
  <c r="G66" i="16"/>
  <c r="F67" i="16"/>
  <c r="F66" i="15"/>
  <c r="E67" i="15"/>
  <c r="K9" i="14" l="1"/>
  <c r="K8" i="14"/>
  <c r="E13" i="5"/>
  <c r="E14" i="5"/>
  <c r="E50" i="2"/>
  <c r="L14" i="15"/>
  <c r="L15" i="15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68" i="16"/>
  <c r="G67" i="16"/>
  <c r="E68" i="15"/>
  <c r="F67" i="15"/>
  <c r="F69" i="16" l="1"/>
  <c r="G68" i="16"/>
  <c r="E69" i="15"/>
  <c r="F68" i="15"/>
  <c r="G69" i="16" l="1"/>
  <c r="F70" i="16"/>
  <c r="E70" i="15"/>
  <c r="F69" i="15"/>
  <c r="F71" i="16" l="1"/>
  <c r="G70" i="16"/>
  <c r="F70" i="15"/>
  <c r="E71" i="15"/>
  <c r="F72" i="16" l="1"/>
  <c r="G71" i="16"/>
  <c r="E72" i="15"/>
  <c r="F71" i="15"/>
  <c r="F73" i="16" l="1"/>
  <c r="G72" i="16"/>
  <c r="E73" i="15"/>
  <c r="F72" i="15"/>
  <c r="G73" i="16" l="1"/>
  <c r="F74" i="16"/>
  <c r="E74" i="15"/>
  <c r="F73" i="15"/>
  <c r="G74" i="16" l="1"/>
  <c r="F75" i="16"/>
  <c r="F74" i="15"/>
  <c r="E75" i="15"/>
  <c r="F76" i="16" l="1"/>
  <c r="G75" i="16"/>
  <c r="E76" i="15"/>
  <c r="F75" i="15"/>
  <c r="G76" i="16" l="1"/>
  <c r="F77" i="16"/>
  <c r="E77" i="15"/>
  <c r="F76" i="15"/>
  <c r="G77" i="16" l="1"/>
  <c r="F78" i="16"/>
  <c r="E78" i="15"/>
  <c r="F77" i="15"/>
  <c r="G78" i="16" l="1"/>
  <c r="F79" i="16"/>
  <c r="F78" i="15"/>
  <c r="E79" i="15"/>
  <c r="F80" i="16" l="1"/>
  <c r="G79" i="16"/>
  <c r="E80" i="15"/>
  <c r="F79" i="15"/>
  <c r="F81" i="16" l="1"/>
  <c r="G80" i="16"/>
  <c r="E81" i="15"/>
  <c r="F80" i="15"/>
  <c r="G81" i="16" l="1"/>
  <c r="F82" i="16"/>
  <c r="E82" i="15"/>
  <c r="F81" i="15"/>
  <c r="F83" i="16" l="1"/>
  <c r="G82" i="16"/>
  <c r="F82" i="15"/>
  <c r="E83" i="15"/>
  <c r="F84" i="16" l="1"/>
  <c r="G83" i="16"/>
  <c r="E84" i="15"/>
  <c r="F83" i="15"/>
  <c r="F85" i="16" l="1"/>
  <c r="G84" i="16"/>
  <c r="E85" i="15"/>
  <c r="F84" i="15"/>
  <c r="G85" i="16" l="1"/>
  <c r="F86" i="16"/>
  <c r="E86" i="15"/>
  <c r="F85" i="15"/>
  <c r="F87" i="16" l="1"/>
  <c r="G86" i="16"/>
  <c r="F86" i="15"/>
  <c r="E87" i="15"/>
  <c r="F88" i="16" l="1"/>
  <c r="G87" i="16"/>
  <c r="E88" i="15"/>
  <c r="F87" i="15"/>
  <c r="F89" i="16" l="1"/>
  <c r="G88" i="16"/>
  <c r="E89" i="15"/>
  <c r="F88" i="15"/>
  <c r="G89" i="16" l="1"/>
  <c r="F90" i="16"/>
  <c r="E90" i="15"/>
  <c r="F89" i="15"/>
  <c r="F91" i="16" l="1"/>
  <c r="G90" i="16"/>
  <c r="F90" i="15"/>
  <c r="E91" i="15"/>
  <c r="F92" i="16" l="1"/>
  <c r="G91" i="16"/>
  <c r="E92" i="15"/>
  <c r="F91" i="15"/>
  <c r="F93" i="16" l="1"/>
  <c r="G92" i="16"/>
  <c r="E93" i="15"/>
  <c r="F92" i="15"/>
  <c r="G93" i="16" l="1"/>
  <c r="F94" i="16"/>
  <c r="E94" i="15"/>
  <c r="F93" i="15"/>
  <c r="G94" i="16" l="1"/>
  <c r="F95" i="16"/>
  <c r="F94" i="15"/>
  <c r="E95" i="15"/>
  <c r="F96" i="16" l="1"/>
  <c r="G95" i="16"/>
  <c r="E96" i="15"/>
  <c r="F95" i="15"/>
  <c r="F97" i="16" l="1"/>
  <c r="G96" i="16"/>
  <c r="F96" i="15"/>
  <c r="L23" i="15"/>
  <c r="G97" i="16" l="1"/>
  <c r="F98" i="16"/>
  <c r="F99" i="16" l="1"/>
  <c r="F100" i="16" s="1"/>
  <c r="G98" i="16"/>
  <c r="F101" i="16" l="1"/>
  <c r="G101" i="16" s="1"/>
  <c r="G100" i="16"/>
  <c r="G99" i="16"/>
  <c r="M22" i="16"/>
</calcChain>
</file>

<file path=xl/sharedStrings.xml><?xml version="1.0" encoding="utf-8"?>
<sst xmlns="http://schemas.openxmlformats.org/spreadsheetml/2006/main" count="237" uniqueCount="58">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</sst>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0" fillId="0" borderId="0" xfId="0" applyAlignment="1">
      <alignment horizontal="center"/>
    </xf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Ospedalizzati!$D$3:$D$70</c:f>
              <c:numCache>
                <c:formatCode>General</c:formatCode>
                <c:ptCount val="6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  <c:pt idx="60">
                  <c:v>51</c:v>
                </c:pt>
                <c:pt idx="61">
                  <c:v>22</c:v>
                </c:pt>
                <c:pt idx="62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Positivi!$C$3:$C$70</c:f>
              <c:numCache>
                <c:formatCode>General</c:formatCode>
                <c:ptCount val="6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Positivi!$C$3:$C$69</c:f>
              <c:numCache>
                <c:formatCode>General</c:formatCode>
                <c:ptCount val="6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Positivi!$D$3:$D$69</c:f>
              <c:numCache>
                <c:formatCode>General</c:formatCode>
                <c:ptCount val="6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  <c:pt idx="60">
                  <c:v>-19</c:v>
                </c:pt>
                <c:pt idx="61">
                  <c:v>25</c:v>
                </c:pt>
                <c:pt idx="62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'Nuovi positivi'!$C$3:$C$69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  <c:pt idx="6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Casi_totali!$D$3:$D$73</c:f>
              <c:numCache>
                <c:formatCode>General</c:formatCode>
                <c:ptCount val="7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  <c:pt idx="58">
                  <c:v>59</c:v>
                </c:pt>
                <c:pt idx="59">
                  <c:v>-23</c:v>
                </c:pt>
                <c:pt idx="60">
                  <c:v>-7</c:v>
                </c:pt>
                <c:pt idx="61">
                  <c:v>4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49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2.6139356095618001E-4</c:v>
                </c:pt>
                <c:pt idx="2">
                  <c:v>3.9462072071053522E-3</c:v>
                </c:pt>
                <c:pt idx="3">
                  <c:v>2.6721738443556083E-2</c:v>
                </c:pt>
                <c:pt idx="4">
                  <c:v>0.1163243024026375</c:v>
                </c:pt>
                <c:pt idx="5">
                  <c:v>0.38121761221462291</c:v>
                </c:pt>
                <c:pt idx="6">
                  <c:v>1.0241722711776393</c:v>
                </c:pt>
                <c:pt idx="7">
                  <c:v>2.3750181646738451</c:v>
                </c:pt>
                <c:pt idx="8">
                  <c:v>4.9168996302176584</c:v>
                </c:pt>
                <c:pt idx="9">
                  <c:v>9.3015963423639327</c:v>
                </c:pt>
                <c:pt idx="10">
                  <c:v>16.351289026051873</c:v>
                </c:pt>
                <c:pt idx="11">
                  <c:v>27.046071160352813</c:v>
                </c:pt>
                <c:pt idx="12">
                  <c:v>42.498206955142884</c:v>
                </c:pt>
                <c:pt idx="13">
                  <c:v>63.915428547590729</c:v>
                </c:pt>
                <c:pt idx="14">
                  <c:v>92.556385474993618</c:v>
                </c:pt>
                <c:pt idx="15">
                  <c:v>129.68172377202245</c:v>
                </c:pt>
                <c:pt idx="16">
                  <c:v>176.50424780342894</c:v>
                </c:pt>
                <c:pt idx="17">
                  <c:v>234.14129690159513</c:v>
                </c:pt>
                <c:pt idx="18">
                  <c:v>303.5719481759337</c:v>
                </c:pt>
                <c:pt idx="19">
                  <c:v>385.60102660796082</c:v>
                </c:pt>
                <c:pt idx="20">
                  <c:v>480.83123974249122</c:v>
                </c:pt>
                <c:pt idx="21">
                  <c:v>589.64411578982754</c:v>
                </c:pt>
                <c:pt idx="22">
                  <c:v>712.18985224616472</c:v>
                </c:pt>
                <c:pt idx="23">
                  <c:v>848.38570284554282</c:v>
                </c:pt>
                <c:pt idx="24">
                  <c:v>997.92215602568228</c:v>
                </c:pt>
                <c:pt idx="25">
                  <c:v>1160.2758898434922</c:v>
                </c:pt>
                <c:pt idx="26">
                  <c:v>1334.7283204362793</c:v>
                </c:pt>
                <c:pt idx="27">
                  <c:v>1520.3884825812288</c:v>
                </c:pt>
                <c:pt idx="28">
                  <c:v>1716.2189775925729</c:v>
                </c:pt>
                <c:pt idx="29">
                  <c:v>1921.0637804327653</c:v>
                </c:pt>
                <c:pt idx="30">
                  <c:v>2133.6767993187095</c:v>
                </c:pt>
                <c:pt idx="31">
                  <c:v>2352.7502131149495</c:v>
                </c:pt>
                <c:pt idx="32">
                  <c:v>2576.9417618707876</c:v>
                </c:pt>
                <c:pt idx="33">
                  <c:v>2804.9003233539502</c:v>
                </c:pt>
                <c:pt idx="34">
                  <c:v>3035.2892647738809</c:v>
                </c:pt>
                <c:pt idx="35">
                  <c:v>3266.8072074816023</c:v>
                </c:pt>
                <c:pt idx="36">
                  <c:v>3498.2059785354822</c:v>
                </c:pt>
                <c:pt idx="37">
                  <c:v>3728.3056435227604</c:v>
                </c:pt>
                <c:pt idx="38">
                  <c:v>3956.0066182041842</c:v>
                </c:pt>
                <c:pt idx="39">
                  <c:v>4180.2989418177731</c:v>
                </c:pt>
                <c:pt idx="40">
                  <c:v>4400.2688625408136</c:v>
                </c:pt>
                <c:pt idx="41">
                  <c:v>4615.1029366321873</c:v>
                </c:pt>
                <c:pt idx="42">
                  <c:v>4824.0898785870368</c:v>
                </c:pt>
                <c:pt idx="43">
                  <c:v>5026.6204219496931</c:v>
                </c:pt>
                <c:pt idx="44">
                  <c:v>5222.1854611146364</c:v>
                </c:pt>
                <c:pt idx="45">
                  <c:v>5410.3727454013942</c:v>
                </c:pt>
                <c:pt idx="46">
                  <c:v>5590.8623897708458</c:v>
                </c:pt>
                <c:pt idx="47">
                  <c:v>5763.4214534988805</c:v>
                </c:pt>
                <c:pt idx="48">
                  <c:v>5927.897820526885</c:v>
                </c:pt>
                <c:pt idx="49">
                  <c:v>6084.213594476214</c:v>
                </c:pt>
                <c:pt idx="50">
                  <c:v>6232.3581986643976</c:v>
                </c:pt>
                <c:pt idx="51">
                  <c:v>6372.3813479211058</c:v>
                </c:pt>
                <c:pt idx="52">
                  <c:v>6504.386035413384</c:v>
                </c:pt>
                <c:pt idx="53">
                  <c:v>6628.521654720782</c:v>
                </c:pt>
                <c:pt idx="54">
                  <c:v>6744.9773555626689</c:v>
                </c:pt>
                <c:pt idx="55">
                  <c:v>6853.9757112435782</c:v>
                </c:pt>
                <c:pt idx="56">
                  <c:v>6955.7667572982627</c:v>
                </c:pt>
                <c:pt idx="57">
                  <c:v>7050.622444134242</c:v>
                </c:pt>
                <c:pt idx="58">
                  <c:v>7138.8315317493534</c:v>
                </c:pt>
                <c:pt idx="59">
                  <c:v>7220.694941840522</c:v>
                </c:pt>
                <c:pt idx="60">
                  <c:v>7296.521571759873</c:v>
                </c:pt>
                <c:pt idx="61">
                  <c:v>7366.6245657178379</c:v>
                </c:pt>
                <c:pt idx="62">
                  <c:v>7431.3180312542236</c:v>
                </c:pt>
                <c:pt idx="63">
                  <c:v>7490.9141831529487</c:v>
                </c:pt>
                <c:pt idx="64">
                  <c:v>7545.7208925094992</c:v>
                </c:pt>
                <c:pt idx="65">
                  <c:v>7596.0396154136124</c:v>
                </c:pt>
                <c:pt idx="66">
                  <c:v>7642.1636735260308</c:v>
                </c:pt>
                <c:pt idx="67">
                  <c:v>7684.3768575556633</c:v>
                </c:pt>
                <c:pt idx="68">
                  <c:v>7722.9523241387196</c:v>
                </c:pt>
                <c:pt idx="69">
                  <c:v>7758.1517567512128</c:v>
                </c:pt>
                <c:pt idx="70">
                  <c:v>7790.2247619293166</c:v>
                </c:pt>
                <c:pt idx="71">
                  <c:v>7819.4084731191824</c:v>
                </c:pt>
                <c:pt idx="72">
                  <c:v>7845.9273358323971</c:v>
                </c:pt>
                <c:pt idx="73">
                  <c:v>7869.993049360809</c:v>
                </c:pt>
                <c:pt idx="74">
                  <c:v>7891.8046420324326</c:v>
                </c:pt>
                <c:pt idx="75">
                  <c:v>7911.5486588069534</c:v>
                </c:pt>
                <c:pt idx="76">
                  <c:v>7929.3994418636748</c:v>
                </c:pt>
                <c:pt idx="77">
                  <c:v>7945.5194866846314</c:v>
                </c:pt>
                <c:pt idx="78">
                  <c:v>7960.0598579473326</c:v>
                </c:pt>
                <c:pt idx="79">
                  <c:v>7973.1606512889948</c:v>
                </c:pt>
                <c:pt idx="80">
                  <c:v>7984.951488667386</c:v>
                </c:pt>
                <c:pt idx="81">
                  <c:v>7995.5520366083192</c:v>
                </c:pt>
                <c:pt idx="82">
                  <c:v>8005.0725380869389</c:v>
                </c:pt>
                <c:pt idx="83">
                  <c:v>8013.6143501337565</c:v>
                </c:pt>
                <c:pt idx="84">
                  <c:v>8021.2704804846326</c:v>
                </c:pt>
                <c:pt idx="85">
                  <c:v>8028.126117707081</c:v>
                </c:pt>
                <c:pt idx="86">
                  <c:v>8034.2591502358191</c:v>
                </c:pt>
                <c:pt idx="87">
                  <c:v>8039.7406706426145</c:v>
                </c:pt>
                <c:pt idx="88">
                  <c:v>8044.6354622544759</c:v>
                </c:pt>
                <c:pt idx="89">
                  <c:v>8049.0024659263381</c:v>
                </c:pt>
                <c:pt idx="90">
                  <c:v>8052.8952253763209</c:v>
                </c:pt>
                <c:pt idx="91">
                  <c:v>8056.3623100104178</c:v>
                </c:pt>
                <c:pt idx="92">
                  <c:v>8059.4477146063264</c:v>
                </c:pt>
                <c:pt idx="93">
                  <c:v>8062.1912356000912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2.6139356095617999E-3</c:v>
                </c:pt>
                <c:pt idx="2">
                  <c:v>3.6848136461491723E-2</c:v>
                </c:pt>
                <c:pt idx="3">
                  <c:v>0.2277553123645073</c:v>
                </c:pt>
                <c:pt idx="4">
                  <c:v>0.89602563959081416</c:v>
                </c:pt>
                <c:pt idx="5">
                  <c:v>2.6489330981198544</c:v>
                </c:pt>
                <c:pt idx="6">
                  <c:v>6.4295465896301636</c:v>
                </c:pt>
                <c:pt idx="7">
                  <c:v>13.508458934962057</c:v>
                </c:pt>
                <c:pt idx="8">
                  <c:v>25.418814655438133</c:v>
                </c:pt>
                <c:pt idx="9">
                  <c:v>43.84696712146274</c:v>
                </c:pt>
                <c:pt idx="10">
                  <c:v>70.496926836879396</c:v>
                </c:pt>
                <c:pt idx="11">
                  <c:v>106.94782134300939</c:v>
                </c:pt>
                <c:pt idx="12">
                  <c:v>154.5213579479007</c:v>
                </c:pt>
                <c:pt idx="13">
                  <c:v>214.17221592447845</c:v>
                </c:pt>
                <c:pt idx="14">
                  <c:v>286.40956927402891</c:v>
                </c:pt>
                <c:pt idx="15">
                  <c:v>371.25338297028833</c:v>
                </c:pt>
                <c:pt idx="16">
                  <c:v>468.22524031406488</c:v>
                </c:pt>
                <c:pt idx="17">
                  <c:v>576.37049098166187</c:v>
                </c:pt>
                <c:pt idx="18">
                  <c:v>694.30651274338572</c:v>
                </c:pt>
                <c:pt idx="19">
                  <c:v>820.2907843202712</c:v>
                </c:pt>
                <c:pt idx="20">
                  <c:v>952.30213134530402</c:v>
                </c:pt>
                <c:pt idx="21">
                  <c:v>1088.1287604733632</c:v>
                </c:pt>
                <c:pt idx="22">
                  <c:v>1225.4573645633718</c:v>
                </c:pt>
                <c:pt idx="23">
                  <c:v>1361.958505993781</c:v>
                </c:pt>
                <c:pt idx="24">
                  <c:v>1495.3645318013946</c:v>
                </c:pt>
                <c:pt idx="25">
                  <c:v>1623.5373381780994</c:v>
                </c:pt>
                <c:pt idx="26">
                  <c:v>1744.524305927871</c:v>
                </c:pt>
                <c:pt idx="27">
                  <c:v>1856.6016214494948</c:v>
                </c:pt>
                <c:pt idx="28">
                  <c:v>1958.3049501134406</c:v>
                </c:pt>
                <c:pt idx="29">
                  <c:v>2048.4480284019241</c:v>
                </c:pt>
                <c:pt idx="30">
                  <c:v>2126.1301888594426</c:v>
                </c:pt>
                <c:pt idx="31">
                  <c:v>2190.7341379623995</c:v>
                </c:pt>
                <c:pt idx="32">
                  <c:v>2241.9154875583808</c:v>
                </c:pt>
                <c:pt idx="33">
                  <c:v>2279.5856148316261</c:v>
                </c:pt>
                <c:pt idx="34">
                  <c:v>2303.8894141993069</c:v>
                </c:pt>
                <c:pt idx="35">
                  <c:v>2315.1794270772143</c:v>
                </c:pt>
                <c:pt idx="36">
                  <c:v>2313.9877105387995</c:v>
                </c:pt>
                <c:pt idx="37">
                  <c:v>2300.9966498727817</c:v>
                </c:pt>
                <c:pt idx="38">
                  <c:v>2277.0097468142376</c:v>
                </c:pt>
                <c:pt idx="39">
                  <c:v>2242.9232361358891</c:v>
                </c:pt>
                <c:pt idx="40">
                  <c:v>2199.6992072304056</c:v>
                </c:pt>
                <c:pt idx="41">
                  <c:v>2148.3407409137362</c:v>
                </c:pt>
                <c:pt idx="42">
                  <c:v>2089.869419548495</c:v>
                </c:pt>
                <c:pt idx="43">
                  <c:v>2025.3054336265632</c:v>
                </c:pt>
                <c:pt idx="44">
                  <c:v>1955.650391649433</c:v>
                </c:pt>
                <c:pt idx="45">
                  <c:v>1881.8728428675786</c:v>
                </c:pt>
                <c:pt idx="46">
                  <c:v>1804.8964436945153</c:v>
                </c:pt>
                <c:pt idx="47">
                  <c:v>1725.5906372803474</c:v>
                </c:pt>
                <c:pt idx="48">
                  <c:v>1644.7636702800446</c:v>
                </c:pt>
                <c:pt idx="49">
                  <c:v>1563.1577394932901</c:v>
                </c:pt>
                <c:pt idx="50">
                  <c:v>1481.4460418818362</c:v>
                </c:pt>
                <c:pt idx="51">
                  <c:v>1400.2314925670817</c:v>
                </c:pt>
                <c:pt idx="52">
                  <c:v>1320.0468749227821</c:v>
                </c:pt>
                <c:pt idx="53">
                  <c:v>1241.3561930739797</c:v>
                </c:pt>
                <c:pt idx="54">
                  <c:v>1164.5570084188694</c:v>
                </c:pt>
                <c:pt idx="55">
                  <c:v>1089.983556809093</c:v>
                </c:pt>
                <c:pt idx="56">
                  <c:v>1017.9104605468456</c:v>
                </c:pt>
                <c:pt idx="57">
                  <c:v>948.55686835979213</c:v>
                </c:pt>
                <c:pt idx="58">
                  <c:v>882.09087615111457</c:v>
                </c:pt>
                <c:pt idx="59">
                  <c:v>818.63410091168589</c:v>
                </c:pt>
                <c:pt idx="60">
                  <c:v>758.26629919351035</c:v>
                </c:pt>
                <c:pt idx="61">
                  <c:v>701.02993957964827</c:v>
                </c:pt>
                <c:pt idx="62">
                  <c:v>646.93465536385702</c:v>
                </c:pt>
                <c:pt idx="63">
                  <c:v>595.96151898725111</c:v>
                </c:pt>
                <c:pt idx="64">
                  <c:v>548.06709356550527</c:v>
                </c:pt>
                <c:pt idx="65">
                  <c:v>503.18722904113201</c:v>
                </c:pt>
                <c:pt idx="66">
                  <c:v>461.24058112418425</c:v>
                </c:pt>
                <c:pt idx="67">
                  <c:v>422.1318402963243</c:v>
                </c:pt>
                <c:pt idx="68">
                  <c:v>385.75466583056368</c:v>
                </c:pt>
                <c:pt idx="69">
                  <c:v>351.99432612493183</c:v>
                </c:pt>
                <c:pt idx="70">
                  <c:v>320.73005178103813</c:v>
                </c:pt>
                <c:pt idx="71">
                  <c:v>291.83711189865789</c:v>
                </c:pt>
                <c:pt idx="72">
                  <c:v>265.1886271321473</c:v>
                </c:pt>
                <c:pt idx="73">
                  <c:v>240.65713528411834</c:v>
                </c:pt>
                <c:pt idx="74">
                  <c:v>218.11592671623657</c:v>
                </c:pt>
                <c:pt idx="75">
                  <c:v>197.44016774520787</c:v>
                </c:pt>
                <c:pt idx="76">
                  <c:v>178.50783056721411</c:v>
                </c:pt>
                <c:pt idx="77">
                  <c:v>161.20044820956537</c:v>
                </c:pt>
                <c:pt idx="78">
                  <c:v>145.40371262701228</c:v>
                </c:pt>
                <c:pt idx="79">
                  <c:v>131.00793341662211</c:v>
                </c:pt>
                <c:pt idx="80">
                  <c:v>117.90837378391188</c:v>
                </c:pt>
                <c:pt idx="81">
                  <c:v>106.00547940933211</c:v>
                </c:pt>
                <c:pt idx="82">
                  <c:v>95.205014786197353</c:v>
                </c:pt>
                <c:pt idx="83">
                  <c:v>85.418120468175402</c:v>
                </c:pt>
                <c:pt idx="84">
                  <c:v>76.56130350876083</c:v>
                </c:pt>
                <c:pt idx="85">
                  <c:v>68.556372224484221</c:v>
                </c:pt>
                <c:pt idx="86">
                  <c:v>61.330325287381129</c:v>
                </c:pt>
                <c:pt idx="87">
                  <c:v>54.815204067954255</c:v>
                </c:pt>
                <c:pt idx="88">
                  <c:v>48.947916118613648</c:v>
                </c:pt>
                <c:pt idx="89">
                  <c:v>43.670036718622214</c:v>
                </c:pt>
                <c:pt idx="90">
                  <c:v>38.927594499828047</c:v>
                </c:pt>
                <c:pt idx="91">
                  <c:v>34.670846340968637</c:v>
                </c:pt>
                <c:pt idx="92">
                  <c:v>30.854045959085852</c:v>
                </c:pt>
                <c:pt idx="93">
                  <c:v>27.435209937648324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0.99973860643904378</c:v>
                </c:pt>
                <c:pt idx="2">
                  <c:v>10.996053792792894</c:v>
                </c:pt>
                <c:pt idx="3">
                  <c:v>18.973278261556445</c:v>
                </c:pt>
                <c:pt idx="4">
                  <c:v>18.883675697597361</c:v>
                </c:pt>
                <c:pt idx="5">
                  <c:v>41.61878238778538</c:v>
                </c:pt>
                <c:pt idx="6">
                  <c:v>23.97582772882236</c:v>
                </c:pt>
                <c:pt idx="7">
                  <c:v>19.624981835326153</c:v>
                </c:pt>
                <c:pt idx="8">
                  <c:v>19.083100369782343</c:v>
                </c:pt>
                <c:pt idx="9">
                  <c:v>16.698403657636067</c:v>
                </c:pt>
                <c:pt idx="10">
                  <c:v>11.648710973948127</c:v>
                </c:pt>
                <c:pt idx="11">
                  <c:v>4.9539288396471868</c:v>
                </c:pt>
                <c:pt idx="12">
                  <c:v>8.5017930448571164</c:v>
                </c:pt>
                <c:pt idx="13">
                  <c:v>14.084571452409271</c:v>
                </c:pt>
                <c:pt idx="14">
                  <c:v>16.443614525006382</c:v>
                </c:pt>
                <c:pt idx="15">
                  <c:v>11.318276227977549</c:v>
                </c:pt>
                <c:pt idx="16">
                  <c:v>17.495752196571061</c:v>
                </c:pt>
                <c:pt idx="17">
                  <c:v>39.858703098404874</c:v>
                </c:pt>
                <c:pt idx="18">
                  <c:v>41.428051824066301</c:v>
                </c:pt>
                <c:pt idx="19">
                  <c:v>77.398973392039181</c:v>
                </c:pt>
                <c:pt idx="20">
                  <c:v>78.168760257508779</c:v>
                </c:pt>
                <c:pt idx="21">
                  <c:v>77.355884210172462</c:v>
                </c:pt>
                <c:pt idx="22">
                  <c:v>65.810147753835281</c:v>
                </c:pt>
                <c:pt idx="23">
                  <c:v>38.614297154457176</c:v>
                </c:pt>
                <c:pt idx="24">
                  <c:v>61.077843974317716</c:v>
                </c:pt>
                <c:pt idx="25">
                  <c:v>60.724110156507777</c:v>
                </c:pt>
                <c:pt idx="26">
                  <c:v>101.27167956372068</c:v>
                </c:pt>
                <c:pt idx="27">
                  <c:v>144.6115174187712</c:v>
                </c:pt>
                <c:pt idx="28">
                  <c:v>207.78102240742714</c:v>
                </c:pt>
                <c:pt idx="29">
                  <c:v>194.93621956723473</c:v>
                </c:pt>
                <c:pt idx="30">
                  <c:v>171.32320068129047</c:v>
                </c:pt>
                <c:pt idx="31">
                  <c:v>214.24978688505053</c:v>
                </c:pt>
                <c:pt idx="32">
                  <c:v>119.05823812921244</c:v>
                </c:pt>
                <c:pt idx="33">
                  <c:v>17.099676646049829</c:v>
                </c:pt>
                <c:pt idx="34">
                  <c:v>40.710735226119141</c:v>
                </c:pt>
                <c:pt idx="35">
                  <c:v>-49.80720748160229</c:v>
                </c:pt>
                <c:pt idx="36">
                  <c:v>-82.205978535482245</c:v>
                </c:pt>
                <c:pt idx="37">
                  <c:v>-68.30564352276042</c:v>
                </c:pt>
                <c:pt idx="38">
                  <c:v>-174.00661820418418</c:v>
                </c:pt>
                <c:pt idx="39">
                  <c:v>-215.29894181777308</c:v>
                </c:pt>
                <c:pt idx="40">
                  <c:v>-197.26886254081364</c:v>
                </c:pt>
                <c:pt idx="41">
                  <c:v>-166.10293663218727</c:v>
                </c:pt>
                <c:pt idx="42">
                  <c:v>-275.08987858703676</c:v>
                </c:pt>
                <c:pt idx="43">
                  <c:v>-269.62042194969308</c:v>
                </c:pt>
                <c:pt idx="44">
                  <c:v>-316.18546111463638</c:v>
                </c:pt>
                <c:pt idx="45">
                  <c:v>-390.37274540139424</c:v>
                </c:pt>
                <c:pt idx="46">
                  <c:v>-399.86238977084577</c:v>
                </c:pt>
                <c:pt idx="47">
                  <c:v>-387.42145349888051</c:v>
                </c:pt>
                <c:pt idx="48">
                  <c:v>-433.89782052688497</c:v>
                </c:pt>
                <c:pt idx="49">
                  <c:v>-488.21359447621398</c:v>
                </c:pt>
                <c:pt idx="50">
                  <c:v>-424.35819866439761</c:v>
                </c:pt>
                <c:pt idx="51">
                  <c:v>-436.38134792110577</c:v>
                </c:pt>
                <c:pt idx="52">
                  <c:v>-465.38603541338398</c:v>
                </c:pt>
                <c:pt idx="53">
                  <c:v>-440.52165472078195</c:v>
                </c:pt>
                <c:pt idx="54">
                  <c:v>-443.97735556266889</c:v>
                </c:pt>
                <c:pt idx="55">
                  <c:v>-325.97571124357819</c:v>
                </c:pt>
                <c:pt idx="56">
                  <c:v>-286.76675729826275</c:v>
                </c:pt>
                <c:pt idx="57">
                  <c:v>-286.62244413424196</c:v>
                </c:pt>
                <c:pt idx="58">
                  <c:v>-220.83153174935342</c:v>
                </c:pt>
                <c:pt idx="59">
                  <c:v>-171.69494184052201</c:v>
                </c:pt>
                <c:pt idx="60">
                  <c:v>-123.52157175987304</c:v>
                </c:pt>
                <c:pt idx="61">
                  <c:v>-65.624565717837868</c:v>
                </c:pt>
                <c:pt idx="62">
                  <c:v>56.68196874577643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2.6139356095618001E-4</c:v>
                </c:pt>
                <c:pt idx="2">
                  <c:v>3.6848136461491723E-3</c:v>
                </c:pt>
                <c:pt idx="3">
                  <c:v>2.2775531236450732E-2</c:v>
                </c:pt>
                <c:pt idx="4">
                  <c:v>8.9602563959081408E-2</c:v>
                </c:pt>
                <c:pt idx="5">
                  <c:v>0.26489330981198539</c:v>
                </c:pt>
                <c:pt idx="6">
                  <c:v>0.6429546589630164</c:v>
                </c:pt>
                <c:pt idx="7">
                  <c:v>1.3508458934962055</c:v>
                </c:pt>
                <c:pt idx="8">
                  <c:v>2.5418814655438129</c:v>
                </c:pt>
                <c:pt idx="9">
                  <c:v>4.3846967121462752</c:v>
                </c:pt>
                <c:pt idx="10">
                  <c:v>7.0496926836879412</c:v>
                </c:pt>
                <c:pt idx="11">
                  <c:v>10.69478213430094</c:v>
                </c:pt>
                <c:pt idx="12">
                  <c:v>15.452135794790072</c:v>
                </c:pt>
                <c:pt idx="13">
                  <c:v>21.417221592447845</c:v>
                </c:pt>
                <c:pt idx="14">
                  <c:v>28.640956927402893</c:v>
                </c:pt>
                <c:pt idx="15">
                  <c:v>37.125338297028847</c:v>
                </c:pt>
                <c:pt idx="16">
                  <c:v>46.822524031406473</c:v>
                </c:pt>
                <c:pt idx="17">
                  <c:v>57.637049098166194</c:v>
                </c:pt>
                <c:pt idx="18">
                  <c:v>69.430651274338544</c:v>
                </c:pt>
                <c:pt idx="19">
                  <c:v>82.02907843202712</c:v>
                </c:pt>
                <c:pt idx="20">
                  <c:v>95.230213134530416</c:v>
                </c:pt>
                <c:pt idx="21">
                  <c:v>108.81287604733632</c:v>
                </c:pt>
                <c:pt idx="22">
                  <c:v>122.54573645633712</c:v>
                </c:pt>
                <c:pt idx="23">
                  <c:v>136.19585059937813</c:v>
                </c:pt>
                <c:pt idx="24">
                  <c:v>149.53645318013943</c:v>
                </c:pt>
                <c:pt idx="25">
                  <c:v>162.35373381780997</c:v>
                </c:pt>
                <c:pt idx="26">
                  <c:v>174.45243059278704</c:v>
                </c:pt>
                <c:pt idx="27">
                  <c:v>185.66016214494937</c:v>
                </c:pt>
                <c:pt idx="28">
                  <c:v>195.83049501134397</c:v>
                </c:pt>
                <c:pt idx="29">
                  <c:v>204.84480284019241</c:v>
                </c:pt>
                <c:pt idx="30">
                  <c:v>212.61301888594417</c:v>
                </c:pt>
                <c:pt idx="31">
                  <c:v>219.07341379623995</c:v>
                </c:pt>
                <c:pt idx="32">
                  <c:v>224.19154875583814</c:v>
                </c:pt>
                <c:pt idx="33">
                  <c:v>227.9585614831625</c:v>
                </c:pt>
                <c:pt idx="34">
                  <c:v>230.38894141993083</c:v>
                </c:pt>
                <c:pt idx="35">
                  <c:v>231.51794270772126</c:v>
                </c:pt>
                <c:pt idx="36">
                  <c:v>231.3987710538799</c:v>
                </c:pt>
                <c:pt idx="37">
                  <c:v>230.09966498727829</c:v>
                </c:pt>
                <c:pt idx="38">
                  <c:v>227.70097468142359</c:v>
                </c:pt>
                <c:pt idx="39">
                  <c:v>224.29232361358854</c:v>
                </c:pt>
                <c:pt idx="40">
                  <c:v>219.96992072304059</c:v>
                </c:pt>
                <c:pt idx="41">
                  <c:v>214.83407409137391</c:v>
                </c:pt>
                <c:pt idx="42">
                  <c:v>208.98694195484913</c:v>
                </c:pt>
                <c:pt idx="43">
                  <c:v>202.53054336265595</c:v>
                </c:pt>
                <c:pt idx="44">
                  <c:v>195.56503916494304</c:v>
                </c:pt>
                <c:pt idx="45">
                  <c:v>188.18728428675817</c:v>
                </c:pt>
                <c:pt idx="46">
                  <c:v>180.48964436945133</c:v>
                </c:pt>
                <c:pt idx="47">
                  <c:v>172.55906372803491</c:v>
                </c:pt>
                <c:pt idx="48">
                  <c:v>164.47636702800474</c:v>
                </c:pt>
                <c:pt idx="49">
                  <c:v>156.31577394932901</c:v>
                </c:pt>
                <c:pt idx="50">
                  <c:v>148.14460418818371</c:v>
                </c:pt>
                <c:pt idx="51">
                  <c:v>140.02314925670828</c:v>
                </c:pt>
                <c:pt idx="52">
                  <c:v>132.00468749227815</c:v>
                </c:pt>
                <c:pt idx="53">
                  <c:v>124.13561930739809</c:v>
                </c:pt>
                <c:pt idx="54">
                  <c:v>116.45570084188738</c:v>
                </c:pt>
                <c:pt idx="55">
                  <c:v>108.99835568090936</c:v>
                </c:pt>
                <c:pt idx="56">
                  <c:v>101.79104605468447</c:v>
                </c:pt>
                <c:pt idx="57">
                  <c:v>94.855686835979668</c:v>
                </c:pt>
                <c:pt idx="58">
                  <c:v>88.209087615111557</c:v>
                </c:pt>
                <c:pt idx="59">
                  <c:v>81.86341009116866</c:v>
                </c:pt>
                <c:pt idx="60">
                  <c:v>75.826629919351262</c:v>
                </c:pt>
                <c:pt idx="61">
                  <c:v>70.102993957964699</c:v>
                </c:pt>
                <c:pt idx="62">
                  <c:v>64.693465536385915</c:v>
                </c:pt>
                <c:pt idx="63">
                  <c:v>59.596151898725061</c:v>
                </c:pt>
                <c:pt idx="64">
                  <c:v>54.806709356550563</c:v>
                </c:pt>
                <c:pt idx="65">
                  <c:v>50.318722904113642</c:v>
                </c:pt>
                <c:pt idx="66">
                  <c:v>46.12405811241802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-2.6139356095618001E-4</c:v>
                </c:pt>
                <c:pt idx="2">
                  <c:v>9.9963151863538506</c:v>
                </c:pt>
                <c:pt idx="3">
                  <c:v>7.9772244687635494</c:v>
                </c:pt>
                <c:pt idx="4">
                  <c:v>-8.9602563959081408E-2</c:v>
                </c:pt>
                <c:pt idx="5">
                  <c:v>22.735106690188015</c:v>
                </c:pt>
                <c:pt idx="6">
                  <c:v>-17.642954658963017</c:v>
                </c:pt>
                <c:pt idx="7">
                  <c:v>-4.3508458934962055</c:v>
                </c:pt>
                <c:pt idx="8">
                  <c:v>-0.54188146554381289</c:v>
                </c:pt>
                <c:pt idx="9">
                  <c:v>-2.3846967121462752</c:v>
                </c:pt>
                <c:pt idx="10">
                  <c:v>-5.0496926836879412</c:v>
                </c:pt>
                <c:pt idx="11">
                  <c:v>-6.6947821343009402</c:v>
                </c:pt>
                <c:pt idx="12">
                  <c:v>3.5478642052099278</c:v>
                </c:pt>
                <c:pt idx="13">
                  <c:v>5.5827784075521549</c:v>
                </c:pt>
                <c:pt idx="14">
                  <c:v>2.3590430725971068</c:v>
                </c:pt>
                <c:pt idx="15">
                  <c:v>-5.125338297028847</c:v>
                </c:pt>
                <c:pt idx="16">
                  <c:v>6.1774759685935265</c:v>
                </c:pt>
                <c:pt idx="17">
                  <c:v>22.362950901833806</c:v>
                </c:pt>
                <c:pt idx="18">
                  <c:v>1.569348725661456</c:v>
                </c:pt>
                <c:pt idx="19">
                  <c:v>35.97092156797288</c:v>
                </c:pt>
                <c:pt idx="20">
                  <c:v>0.76978686546958386</c:v>
                </c:pt>
                <c:pt idx="21">
                  <c:v>-0.81287604733631724</c:v>
                </c:pt>
                <c:pt idx="22">
                  <c:v>-11.545736456337124</c:v>
                </c:pt>
                <c:pt idx="23">
                  <c:v>-27.195850599378133</c:v>
                </c:pt>
                <c:pt idx="24">
                  <c:v>22.463546819860568</c:v>
                </c:pt>
                <c:pt idx="25">
                  <c:v>-0.35373381780996738</c:v>
                </c:pt>
                <c:pt idx="26">
                  <c:v>40.547569407212961</c:v>
                </c:pt>
                <c:pt idx="27">
                  <c:v>43.339837855050632</c:v>
                </c:pt>
                <c:pt idx="28">
                  <c:v>63.16950498865603</c:v>
                </c:pt>
                <c:pt idx="29">
                  <c:v>-12.844802840192415</c:v>
                </c:pt>
                <c:pt idx="30">
                  <c:v>-23.613018885944172</c:v>
                </c:pt>
                <c:pt idx="31">
                  <c:v>42.926586203760053</c:v>
                </c:pt>
                <c:pt idx="32">
                  <c:v>-95.191548755838141</c:v>
                </c:pt>
                <c:pt idx="33">
                  <c:v>-101.9585614831625</c:v>
                </c:pt>
                <c:pt idx="34">
                  <c:v>23.611058580069169</c:v>
                </c:pt>
                <c:pt idx="35">
                  <c:v>-90.517942707721261</c:v>
                </c:pt>
                <c:pt idx="36">
                  <c:v>-32.398771053879898</c:v>
                </c:pt>
                <c:pt idx="37">
                  <c:v>13.900335012721712</c:v>
                </c:pt>
                <c:pt idx="38">
                  <c:v>-105.70097468142359</c:v>
                </c:pt>
                <c:pt idx="39">
                  <c:v>-41.292323613588536</c:v>
                </c:pt>
                <c:pt idx="40">
                  <c:v>18.030079276959412</c:v>
                </c:pt>
                <c:pt idx="41">
                  <c:v>31.165925908626093</c:v>
                </c:pt>
                <c:pt idx="42">
                  <c:v>-108.98694195484913</c:v>
                </c:pt>
                <c:pt idx="43">
                  <c:v>5.4694566373440523</c:v>
                </c:pt>
                <c:pt idx="44">
                  <c:v>-46.565039164943045</c:v>
                </c:pt>
                <c:pt idx="45">
                  <c:v>-74.187284286758171</c:v>
                </c:pt>
                <c:pt idx="46">
                  <c:v>-9.4896443694513266</c:v>
                </c:pt>
                <c:pt idx="47">
                  <c:v>12.440936271965086</c:v>
                </c:pt>
                <c:pt idx="48">
                  <c:v>-46.476367028004745</c:v>
                </c:pt>
                <c:pt idx="49">
                  <c:v>-54.315773949329014</c:v>
                </c:pt>
                <c:pt idx="50">
                  <c:v>63.855395811816294</c:v>
                </c:pt>
                <c:pt idx="51">
                  <c:v>-12.02314925670828</c:v>
                </c:pt>
                <c:pt idx="52">
                  <c:v>-29.004687492278151</c:v>
                </c:pt>
                <c:pt idx="53">
                  <c:v>24.864380692601912</c:v>
                </c:pt>
                <c:pt idx="54">
                  <c:v>-3.4557008418873778</c:v>
                </c:pt>
                <c:pt idx="55">
                  <c:v>118.00164431909064</c:v>
                </c:pt>
                <c:pt idx="56">
                  <c:v>39.208953945315528</c:v>
                </c:pt>
                <c:pt idx="57">
                  <c:v>0.1443131640203319</c:v>
                </c:pt>
                <c:pt idx="58">
                  <c:v>65.790912384888443</c:v>
                </c:pt>
                <c:pt idx="59">
                  <c:v>49.13658990883134</c:v>
                </c:pt>
                <c:pt idx="60">
                  <c:v>48.173370080648738</c:v>
                </c:pt>
                <c:pt idx="61">
                  <c:v>57.897006042035301</c:v>
                </c:pt>
                <c:pt idx="62">
                  <c:v>122.30653446361408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v>Stima R0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tx>
            <c:v>Stima 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R0!$B$21:$B$94</c:f>
              <c:numCache>
                <c:formatCode>General</c:formatCode>
                <c:ptCount val="7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</c:numCache>
            </c:numRef>
          </c:xVal>
          <c:yVal>
            <c:numRef>
              <c:f>R0!$K$20:$K$94</c:f>
              <c:numCache>
                <c:formatCode>0.00</c:formatCode>
                <c:ptCount val="75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Terapia_inten!$B$3:$B$68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Guariti!$D$3:$D$70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  <c:pt idx="59">
                  <c:v>7</c:v>
                </c:pt>
                <c:pt idx="60">
                  <c:v>8</c:v>
                </c:pt>
                <c:pt idx="61">
                  <c:v>-9</c:v>
                </c:pt>
                <c:pt idx="6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Deceduti!$D$3:$D$71</c:f>
              <c:numCache>
                <c:formatCode>General</c:formatCode>
                <c:ptCount val="6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  <c:pt idx="58">
                  <c:v>-1</c:v>
                </c:pt>
                <c:pt idx="59">
                  <c:v>-7</c:v>
                </c:pt>
                <c:pt idx="60">
                  <c:v>4</c:v>
                </c:pt>
                <c:pt idx="61">
                  <c:v>-12</c:v>
                </c:pt>
                <c:pt idx="6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55" workbookViewId="0">
      <selection activeCell="C66" sqref="C6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5"/>
  <sheetViews>
    <sheetView topLeftCell="A49" workbookViewId="0">
      <selection activeCell="A65" sqref="A65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31" zoomScaleNormal="100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2.6139356095618001E-4</v>
      </c>
      <c r="F4" s="11">
        <f t="shared" ref="F4:F67" si="0">(E4-E3)*10</f>
        <v>2.6139356095617999E-3</v>
      </c>
      <c r="G4" s="11">
        <f t="shared" ref="G4:G35" si="1">$L$5*B4^$L$6*EXP(-B4/$L$7)</f>
        <v>2.6139356095618001E-4</v>
      </c>
      <c r="H4" s="11">
        <f t="shared" ref="H4:H52" si="2">C4-E4</f>
        <v>0.99973860643904378</v>
      </c>
      <c r="I4" s="11">
        <f>D4-G4</f>
        <v>-2.6139356095618001E-4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3.9462072071053522E-3</v>
      </c>
      <c r="F5" s="11">
        <f t="shared" si="0"/>
        <v>3.6848136461491723E-2</v>
      </c>
      <c r="G5" s="11">
        <f t="shared" si="1"/>
        <v>3.6848136461491723E-3</v>
      </c>
      <c r="H5" s="11">
        <f t="shared" si="2"/>
        <v>10.996053792792894</v>
      </c>
      <c r="I5" s="11">
        <f t="shared" ref="I5:I52" si="5">D5-G5</f>
        <v>9.9963151863538506</v>
      </c>
      <c r="K5" s="4" t="s">
        <v>22</v>
      </c>
      <c r="L5" s="20">
        <f>0.000003</f>
        <v>3.0000000000000001E-6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2.6721738443556083E-2</v>
      </c>
      <c r="F6" s="11">
        <f t="shared" si="0"/>
        <v>0.2277553123645073</v>
      </c>
      <c r="G6" s="11">
        <f t="shared" si="1"/>
        <v>2.2775531236450732E-2</v>
      </c>
      <c r="H6" s="11">
        <f t="shared" si="2"/>
        <v>18.973278261556445</v>
      </c>
      <c r="I6" s="11">
        <f t="shared" si="5"/>
        <v>7.9772244687635494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0.1163243024026375</v>
      </c>
      <c r="F7" s="11">
        <f t="shared" si="0"/>
        <v>0.89602563959081416</v>
      </c>
      <c r="G7" s="11">
        <f t="shared" si="1"/>
        <v>8.9602563959081408E-2</v>
      </c>
      <c r="H7" s="11">
        <f t="shared" si="2"/>
        <v>18.883675697597361</v>
      </c>
      <c r="I7" s="11">
        <f t="shared" si="5"/>
        <v>-8.9602563959081408E-2</v>
      </c>
      <c r="K7" s="4" t="s">
        <v>41</v>
      </c>
      <c r="L7" s="9">
        <v>5.2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0.38121761221462291</v>
      </c>
      <c r="F8" s="11">
        <f t="shared" si="0"/>
        <v>2.6489330981198544</v>
      </c>
      <c r="G8" s="11">
        <f t="shared" si="1"/>
        <v>0.26489330981198539</v>
      </c>
      <c r="H8" s="11">
        <f t="shared" si="2"/>
        <v>41.61878238778538</v>
      </c>
      <c r="I8" s="11">
        <f t="shared" si="5"/>
        <v>22.735106690188015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1.0241722711776393</v>
      </c>
      <c r="F9" s="11">
        <f t="shared" si="0"/>
        <v>6.4295465896301636</v>
      </c>
      <c r="G9" s="11">
        <f t="shared" si="1"/>
        <v>0.6429546589630164</v>
      </c>
      <c r="H9" s="11">
        <f t="shared" si="2"/>
        <v>23.97582772882236</v>
      </c>
      <c r="I9" s="11">
        <f t="shared" si="5"/>
        <v>-17.642954658963017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2.3750181646738451</v>
      </c>
      <c r="F10" s="11">
        <f t="shared" si="0"/>
        <v>13.508458934962057</v>
      </c>
      <c r="G10" s="11">
        <f t="shared" si="1"/>
        <v>1.3508458934962055</v>
      </c>
      <c r="H10" s="11">
        <f t="shared" si="2"/>
        <v>19.624981835326153</v>
      </c>
      <c r="I10" s="11">
        <f t="shared" si="5"/>
        <v>-4.3508458934962055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4.9168996302176584</v>
      </c>
      <c r="F11" s="11">
        <f t="shared" si="0"/>
        <v>25.418814655438133</v>
      </c>
      <c r="G11" s="11">
        <f t="shared" si="1"/>
        <v>2.5418814655438129</v>
      </c>
      <c r="H11" s="11">
        <f t="shared" si="2"/>
        <v>19.083100369782343</v>
      </c>
      <c r="I11" s="11">
        <f t="shared" si="5"/>
        <v>-0.54188146554381289</v>
      </c>
      <c r="K11" s="4" t="s">
        <v>30</v>
      </c>
      <c r="L11" s="11">
        <f>AVERAGE(G3:G36)</f>
        <v>84.996979495574251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9.3015963423639327</v>
      </c>
      <c r="F12" s="11">
        <f t="shared" si="0"/>
        <v>43.84696712146274</v>
      </c>
      <c r="G12" s="11">
        <f t="shared" si="1"/>
        <v>4.3846967121462752</v>
      </c>
      <c r="H12" s="11">
        <f t="shared" si="2"/>
        <v>16.698403657636067</v>
      </c>
      <c r="I12" s="11">
        <f t="shared" si="5"/>
        <v>-2.3846967121462752</v>
      </c>
      <c r="K12" s="4" t="s">
        <v>31</v>
      </c>
      <c r="L12" s="6">
        <f>STDEVP(G3:G36)</f>
        <v>82.678323842117351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16.351289026051873</v>
      </c>
      <c r="F13" s="11">
        <f t="shared" si="0"/>
        <v>70.496926836879396</v>
      </c>
      <c r="G13" s="11">
        <f t="shared" si="1"/>
        <v>7.0496926836879412</v>
      </c>
      <c r="H13" s="11">
        <f t="shared" si="2"/>
        <v>11.648710973948127</v>
      </c>
      <c r="I13" s="11">
        <f t="shared" si="5"/>
        <v>-5.0496926836879412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27.046071160352813</v>
      </c>
      <c r="F14" s="11">
        <f t="shared" si="0"/>
        <v>106.94782134300939</v>
      </c>
      <c r="G14" s="11">
        <f t="shared" si="1"/>
        <v>10.69478213430094</v>
      </c>
      <c r="H14" s="11">
        <f t="shared" si="2"/>
        <v>4.9539288396471868</v>
      </c>
      <c r="I14" s="11">
        <f t="shared" si="5"/>
        <v>-6.6947821343009402</v>
      </c>
      <c r="K14" s="4" t="s">
        <v>42</v>
      </c>
      <c r="L14" s="11">
        <f>AVERAGE(H4:H39)</f>
        <v>52.076837553534887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42.498206955142884</v>
      </c>
      <c r="F15" s="11">
        <f t="shared" si="0"/>
        <v>154.5213579479007</v>
      </c>
      <c r="G15" s="11">
        <f t="shared" si="1"/>
        <v>15.452135794790072</v>
      </c>
      <c r="H15" s="11">
        <f t="shared" si="2"/>
        <v>8.5017930448571164</v>
      </c>
      <c r="I15" s="11">
        <f t="shared" si="5"/>
        <v>3.5478642052099278</v>
      </c>
      <c r="K15" s="4" t="s">
        <v>31</v>
      </c>
      <c r="L15" s="5">
        <f>STDEVP(H4:H39)</f>
        <v>65.673092756479846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63.915428547590729</v>
      </c>
      <c r="F16" s="11">
        <f t="shared" si="0"/>
        <v>214.17221592447845</v>
      </c>
      <c r="G16" s="11">
        <f t="shared" si="1"/>
        <v>21.417221592447845</v>
      </c>
      <c r="H16" s="11">
        <f t="shared" si="2"/>
        <v>14.084571452409271</v>
      </c>
      <c r="I16" s="11">
        <f t="shared" si="5"/>
        <v>5.5827784075521549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92.556385474993618</v>
      </c>
      <c r="F17" s="11">
        <f t="shared" si="0"/>
        <v>286.40956927402891</v>
      </c>
      <c r="G17" s="11">
        <f t="shared" si="1"/>
        <v>28.640956927402893</v>
      </c>
      <c r="H17" s="11">
        <f t="shared" si="2"/>
        <v>16.443614525006382</v>
      </c>
      <c r="I17" s="11">
        <f t="shared" si="5"/>
        <v>2.3590430725971068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129.68172377202245</v>
      </c>
      <c r="F18" s="11">
        <f t="shared" si="0"/>
        <v>371.25338297028833</v>
      </c>
      <c r="G18" s="11">
        <f t="shared" si="1"/>
        <v>37.125338297028847</v>
      </c>
      <c r="H18" s="11">
        <f t="shared" si="2"/>
        <v>11.318276227977549</v>
      </c>
      <c r="I18" s="11">
        <f t="shared" si="5"/>
        <v>-5.125338297028847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176.50424780342894</v>
      </c>
      <c r="F19" s="11">
        <f t="shared" si="0"/>
        <v>468.22524031406488</v>
      </c>
      <c r="G19" s="11">
        <f t="shared" si="1"/>
        <v>46.822524031406473</v>
      </c>
      <c r="H19" s="11">
        <f t="shared" si="2"/>
        <v>17.495752196571061</v>
      </c>
      <c r="I19" s="11">
        <f t="shared" si="5"/>
        <v>6.1774759685935265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234.14129690159513</v>
      </c>
      <c r="F20" s="11">
        <f t="shared" si="0"/>
        <v>576.37049098166187</v>
      </c>
      <c r="G20" s="11">
        <f t="shared" si="1"/>
        <v>57.637049098166194</v>
      </c>
      <c r="H20" s="11">
        <f t="shared" si="2"/>
        <v>39.858703098404874</v>
      </c>
      <c r="I20" s="11">
        <f t="shared" si="5"/>
        <v>22.362950901833806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303.5719481759337</v>
      </c>
      <c r="F21" s="11">
        <f t="shared" si="0"/>
        <v>694.30651274338572</v>
      </c>
      <c r="G21" s="11">
        <f t="shared" si="1"/>
        <v>69.430651274338544</v>
      </c>
      <c r="H21" s="11">
        <f t="shared" si="2"/>
        <v>41.428051824066301</v>
      </c>
      <c r="I21" s="11">
        <f t="shared" si="5"/>
        <v>1.569348725661456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385.60102660796082</v>
      </c>
      <c r="F22" s="11">
        <f t="shared" si="0"/>
        <v>820.2907843202712</v>
      </c>
      <c r="G22" s="11">
        <f t="shared" si="1"/>
        <v>82.02907843202712</v>
      </c>
      <c r="H22" s="11">
        <f t="shared" si="2"/>
        <v>77.398973392039181</v>
      </c>
      <c r="I22" s="11">
        <f t="shared" si="5"/>
        <v>35.97092156797288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480.83123974249122</v>
      </c>
      <c r="F23" s="11">
        <f t="shared" si="0"/>
        <v>952.30213134530402</v>
      </c>
      <c r="G23" s="11">
        <f t="shared" si="1"/>
        <v>95.230213134530416</v>
      </c>
      <c r="H23" s="11">
        <f t="shared" si="2"/>
        <v>78.168760257508779</v>
      </c>
      <c r="I23" s="11">
        <f t="shared" si="5"/>
        <v>0.76978686546958386</v>
      </c>
      <c r="K23" t="s">
        <v>43</v>
      </c>
      <c r="L23" s="11">
        <f>MAX(E3:E115)</f>
        <v>8062.1912356000912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589.64411578982754</v>
      </c>
      <c r="F24" s="11">
        <f t="shared" si="0"/>
        <v>1088.1287604733632</v>
      </c>
      <c r="G24" s="11">
        <f t="shared" si="1"/>
        <v>108.81287604733632</v>
      </c>
      <c r="H24" s="11">
        <f t="shared" si="2"/>
        <v>77.355884210172462</v>
      </c>
      <c r="I24" s="11">
        <f t="shared" si="5"/>
        <v>-0.81287604733631724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712.18985224616472</v>
      </c>
      <c r="F25" s="11">
        <f t="shared" si="0"/>
        <v>1225.4573645633718</v>
      </c>
      <c r="G25" s="11">
        <f t="shared" si="1"/>
        <v>122.54573645633712</v>
      </c>
      <c r="H25" s="11">
        <f t="shared" si="2"/>
        <v>65.810147753835281</v>
      </c>
      <c r="I25" s="11">
        <f t="shared" si="5"/>
        <v>-11.545736456337124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848.38570284554282</v>
      </c>
      <c r="F26" s="11">
        <f t="shared" si="0"/>
        <v>1361.958505993781</v>
      </c>
      <c r="G26" s="11">
        <f t="shared" si="1"/>
        <v>136.19585059937813</v>
      </c>
      <c r="H26" s="11">
        <f t="shared" si="2"/>
        <v>38.614297154457176</v>
      </c>
      <c r="I26" s="11">
        <f t="shared" si="5"/>
        <v>-27.195850599378133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997.92215602568228</v>
      </c>
      <c r="F27" s="11">
        <f t="shared" si="0"/>
        <v>1495.3645318013946</v>
      </c>
      <c r="G27" s="11">
        <f t="shared" si="1"/>
        <v>149.53645318013943</v>
      </c>
      <c r="H27" s="11">
        <f t="shared" si="2"/>
        <v>61.077843974317716</v>
      </c>
      <c r="I27" s="11">
        <f t="shared" si="5"/>
        <v>22.463546819860568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1160.2758898434922</v>
      </c>
      <c r="F28" s="11">
        <f t="shared" si="0"/>
        <v>1623.5373381780994</v>
      </c>
      <c r="G28" s="11">
        <f t="shared" si="1"/>
        <v>162.35373381780997</v>
      </c>
      <c r="H28" s="11">
        <f t="shared" si="2"/>
        <v>60.724110156507777</v>
      </c>
      <c r="I28" s="11">
        <f t="shared" si="5"/>
        <v>-0.35373381780996738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1334.7283204362793</v>
      </c>
      <c r="F29" s="11">
        <f t="shared" si="0"/>
        <v>1744.524305927871</v>
      </c>
      <c r="G29" s="11">
        <f t="shared" si="1"/>
        <v>174.45243059278704</v>
      </c>
      <c r="H29" s="11">
        <f t="shared" si="2"/>
        <v>101.27167956372068</v>
      </c>
      <c r="I29" s="11">
        <f t="shared" si="5"/>
        <v>40.547569407212961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1520.3884825812288</v>
      </c>
      <c r="F30" s="11">
        <f t="shared" si="0"/>
        <v>1856.6016214494948</v>
      </c>
      <c r="G30" s="11">
        <f t="shared" si="1"/>
        <v>185.66016214494937</v>
      </c>
      <c r="H30" s="11">
        <f t="shared" si="2"/>
        <v>144.6115174187712</v>
      </c>
      <c r="I30" s="11">
        <f t="shared" si="5"/>
        <v>43.339837855050632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1716.2189775925729</v>
      </c>
      <c r="F31" s="11">
        <f t="shared" si="0"/>
        <v>1958.3049501134406</v>
      </c>
      <c r="G31" s="11">
        <f t="shared" si="1"/>
        <v>195.83049501134397</v>
      </c>
      <c r="H31" s="11">
        <f t="shared" si="2"/>
        <v>207.78102240742714</v>
      </c>
      <c r="I31" s="11">
        <f t="shared" si="5"/>
        <v>63.16950498865603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1921.0637804327653</v>
      </c>
      <c r="F32" s="11">
        <f t="shared" si="0"/>
        <v>2048.4480284019241</v>
      </c>
      <c r="G32" s="11">
        <f t="shared" si="1"/>
        <v>204.84480284019241</v>
      </c>
      <c r="H32" s="11">
        <f t="shared" si="2"/>
        <v>194.93621956723473</v>
      </c>
      <c r="I32" s="11">
        <f t="shared" si="5"/>
        <v>-12.844802840192415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2133.6767993187095</v>
      </c>
      <c r="F33" s="11">
        <f t="shared" si="0"/>
        <v>2126.1301888594426</v>
      </c>
      <c r="G33" s="11">
        <f t="shared" si="1"/>
        <v>212.61301888594417</v>
      </c>
      <c r="H33" s="11">
        <f t="shared" si="2"/>
        <v>171.32320068129047</v>
      </c>
      <c r="I33" s="11">
        <f t="shared" si="5"/>
        <v>-23.613018885944172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2352.7502131149495</v>
      </c>
      <c r="F34" s="11">
        <f t="shared" si="0"/>
        <v>2190.7341379623995</v>
      </c>
      <c r="G34" s="11">
        <f t="shared" si="1"/>
        <v>219.07341379623995</v>
      </c>
      <c r="H34" s="11">
        <f t="shared" si="2"/>
        <v>214.24978688505053</v>
      </c>
      <c r="I34" s="11">
        <f t="shared" si="5"/>
        <v>42.926586203760053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2576.9417618707876</v>
      </c>
      <c r="F35" s="11">
        <f t="shared" si="0"/>
        <v>2241.9154875583808</v>
      </c>
      <c r="G35" s="11">
        <f t="shared" si="1"/>
        <v>224.19154875583814</v>
      </c>
      <c r="H35" s="11">
        <f t="shared" si="2"/>
        <v>119.05823812921244</v>
      </c>
      <c r="I35" s="11">
        <f t="shared" si="5"/>
        <v>-95.191548755838141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2804.9003233539502</v>
      </c>
      <c r="F36" s="11">
        <f t="shared" si="0"/>
        <v>2279.5856148316261</v>
      </c>
      <c r="G36" s="11">
        <f t="shared" ref="G36:G67" si="6">$L$5*B36^$L$6*EXP(-B36/$L$7)</f>
        <v>227.9585614831625</v>
      </c>
      <c r="H36" s="11">
        <f t="shared" si="2"/>
        <v>17.099676646049829</v>
      </c>
      <c r="I36" s="11">
        <f t="shared" si="5"/>
        <v>-101.9585614831625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3035.2892647738809</v>
      </c>
      <c r="F37" s="11">
        <f t="shared" si="0"/>
        <v>2303.8894141993069</v>
      </c>
      <c r="G37" s="11">
        <f t="shared" si="6"/>
        <v>230.38894141993083</v>
      </c>
      <c r="H37" s="11">
        <f t="shared" si="2"/>
        <v>40.710735226119141</v>
      </c>
      <c r="I37" s="11">
        <f t="shared" si="5"/>
        <v>23.611058580069169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3266.8072074816023</v>
      </c>
      <c r="F38" s="11">
        <f t="shared" si="0"/>
        <v>2315.1794270772143</v>
      </c>
      <c r="G38" s="11">
        <f t="shared" si="6"/>
        <v>231.51794270772126</v>
      </c>
      <c r="H38" s="11">
        <f t="shared" si="2"/>
        <v>-49.80720748160229</v>
      </c>
      <c r="I38" s="11">
        <f t="shared" si="5"/>
        <v>-90.517942707721261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3498.2059785354822</v>
      </c>
      <c r="F39" s="11">
        <f t="shared" si="0"/>
        <v>2313.9877105387995</v>
      </c>
      <c r="G39" s="11">
        <f t="shared" si="6"/>
        <v>231.3987710538799</v>
      </c>
      <c r="H39" s="11">
        <f t="shared" si="2"/>
        <v>-82.205978535482245</v>
      </c>
      <c r="I39" s="11">
        <f t="shared" si="5"/>
        <v>-32.398771053879898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3728.3056435227604</v>
      </c>
      <c r="F40" s="11">
        <f t="shared" si="0"/>
        <v>2300.9966498727817</v>
      </c>
      <c r="G40" s="11">
        <f t="shared" si="6"/>
        <v>230.09966498727829</v>
      </c>
      <c r="H40" s="11">
        <f t="shared" si="2"/>
        <v>-68.30564352276042</v>
      </c>
      <c r="I40" s="11">
        <f t="shared" si="5"/>
        <v>13.900335012721712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3956.0066182041842</v>
      </c>
      <c r="F41" s="11">
        <f t="shared" si="0"/>
        <v>2277.0097468142376</v>
      </c>
      <c r="G41" s="11">
        <f t="shared" si="6"/>
        <v>227.70097468142359</v>
      </c>
      <c r="H41" s="11">
        <f t="shared" si="2"/>
        <v>-174.00661820418418</v>
      </c>
      <c r="I41" s="11">
        <f t="shared" si="5"/>
        <v>-105.70097468142359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4180.2989418177731</v>
      </c>
      <c r="F42" s="11">
        <f t="shared" si="0"/>
        <v>2242.9232361358891</v>
      </c>
      <c r="G42" s="11">
        <f t="shared" si="6"/>
        <v>224.29232361358854</v>
      </c>
      <c r="H42" s="11">
        <f t="shared" si="2"/>
        <v>-215.29894181777308</v>
      </c>
      <c r="I42" s="11">
        <f t="shared" si="5"/>
        <v>-41.292323613588536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4400.2688625408136</v>
      </c>
      <c r="F43" s="11">
        <f t="shared" si="0"/>
        <v>2199.6992072304056</v>
      </c>
      <c r="G43" s="11">
        <f t="shared" si="6"/>
        <v>219.96992072304059</v>
      </c>
      <c r="H43" s="11">
        <f t="shared" si="2"/>
        <v>-197.26886254081364</v>
      </c>
      <c r="I43" s="11">
        <f t="shared" si="5"/>
        <v>18.030079276959412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4615.1029366321873</v>
      </c>
      <c r="F44" s="11">
        <f t="shared" si="0"/>
        <v>2148.3407409137362</v>
      </c>
      <c r="G44" s="11">
        <f t="shared" si="6"/>
        <v>214.83407409137391</v>
      </c>
      <c r="H44" s="11">
        <f t="shared" si="2"/>
        <v>-166.10293663218727</v>
      </c>
      <c r="I44" s="11">
        <f t="shared" si="5"/>
        <v>31.165925908626093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4824.0898785870368</v>
      </c>
      <c r="F45" s="11">
        <f t="shared" si="0"/>
        <v>2089.869419548495</v>
      </c>
      <c r="G45" s="11">
        <f t="shared" si="6"/>
        <v>208.98694195484913</v>
      </c>
      <c r="H45" s="11">
        <f t="shared" si="2"/>
        <v>-275.08987858703676</v>
      </c>
      <c r="I45" s="11">
        <f t="shared" si="5"/>
        <v>-108.98694195484913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5026.6204219496931</v>
      </c>
      <c r="F46" s="11">
        <f t="shared" si="0"/>
        <v>2025.3054336265632</v>
      </c>
      <c r="G46" s="11">
        <f t="shared" si="6"/>
        <v>202.53054336265595</v>
      </c>
      <c r="H46" s="11">
        <f t="shared" si="2"/>
        <v>-269.62042194969308</v>
      </c>
      <c r="I46" s="11">
        <f t="shared" si="5"/>
        <v>5.4694566373440523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5222.1854611146364</v>
      </c>
      <c r="F47" s="11">
        <f t="shared" si="0"/>
        <v>1955.650391649433</v>
      </c>
      <c r="G47" s="11">
        <f t="shared" si="6"/>
        <v>195.56503916494304</v>
      </c>
      <c r="H47" s="11">
        <f t="shared" si="2"/>
        <v>-316.18546111463638</v>
      </c>
      <c r="I47" s="11">
        <f t="shared" si="5"/>
        <v>-46.565039164943045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5410.3727454013942</v>
      </c>
      <c r="F48" s="11">
        <f t="shared" si="0"/>
        <v>1881.8728428675786</v>
      </c>
      <c r="G48" s="11">
        <f t="shared" si="6"/>
        <v>188.18728428675817</v>
      </c>
      <c r="H48" s="11">
        <f t="shared" si="2"/>
        <v>-390.37274540139424</v>
      </c>
      <c r="I48" s="11">
        <f t="shared" si="5"/>
        <v>-74.187284286758171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5590.8623897708458</v>
      </c>
      <c r="F49" s="11">
        <f t="shared" si="0"/>
        <v>1804.8964436945153</v>
      </c>
      <c r="G49" s="11">
        <f t="shared" si="6"/>
        <v>180.48964436945133</v>
      </c>
      <c r="H49" s="11">
        <f t="shared" si="2"/>
        <v>-399.86238977084577</v>
      </c>
      <c r="I49" s="11">
        <f t="shared" si="5"/>
        <v>-9.4896443694513266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5763.4214534988805</v>
      </c>
      <c r="F50" s="11">
        <f t="shared" si="0"/>
        <v>1725.5906372803474</v>
      </c>
      <c r="G50" s="11">
        <f t="shared" si="6"/>
        <v>172.55906372803491</v>
      </c>
      <c r="H50" s="11">
        <f t="shared" si="2"/>
        <v>-387.42145349888051</v>
      </c>
      <c r="I50" s="11">
        <f t="shared" si="5"/>
        <v>12.440936271965086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5927.897820526885</v>
      </c>
      <c r="F51" s="11">
        <f t="shared" si="0"/>
        <v>1644.7636702800446</v>
      </c>
      <c r="G51" s="11">
        <f t="shared" si="6"/>
        <v>164.47636702800474</v>
      </c>
      <c r="H51" s="11">
        <f t="shared" si="2"/>
        <v>-433.89782052688497</v>
      </c>
      <c r="I51" s="11">
        <f t="shared" si="5"/>
        <v>-46.476367028004745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6084.213594476214</v>
      </c>
      <c r="F52" s="11">
        <f t="shared" si="0"/>
        <v>1563.1577394932901</v>
      </c>
      <c r="G52" s="11">
        <f t="shared" si="6"/>
        <v>156.31577394932901</v>
      </c>
      <c r="H52" s="11">
        <f t="shared" si="2"/>
        <v>-488.21359447621398</v>
      </c>
      <c r="I52" s="11">
        <f t="shared" si="5"/>
        <v>-54.315773949329014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6232.3581986643976</v>
      </c>
      <c r="F53" s="11">
        <f t="shared" si="0"/>
        <v>1481.4460418818362</v>
      </c>
      <c r="G53" s="11">
        <f t="shared" si="6"/>
        <v>148.14460418818371</v>
      </c>
      <c r="H53" s="11">
        <f t="shared" ref="H53:H62" si="8">C53-E53</f>
        <v>-424.35819866439761</v>
      </c>
      <c r="I53" s="11">
        <f t="shared" ref="I53:I62" si="9">D53-G53</f>
        <v>63.855395811816294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6372.3813479211058</v>
      </c>
      <c r="F54" s="11">
        <f t="shared" si="0"/>
        <v>1400.2314925670817</v>
      </c>
      <c r="G54" s="11">
        <f t="shared" si="6"/>
        <v>140.02314925670828</v>
      </c>
      <c r="H54" s="11">
        <f t="shared" si="8"/>
        <v>-436.38134792110577</v>
      </c>
      <c r="I54" s="11">
        <f t="shared" si="9"/>
        <v>-12.02314925670828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6504.386035413384</v>
      </c>
      <c r="F55" s="11">
        <f t="shared" si="0"/>
        <v>1320.0468749227821</v>
      </c>
      <c r="G55" s="11">
        <f t="shared" si="6"/>
        <v>132.00468749227815</v>
      </c>
      <c r="H55" s="11">
        <f t="shared" si="8"/>
        <v>-465.38603541338398</v>
      </c>
      <c r="I55" s="11">
        <f t="shared" si="9"/>
        <v>-29.004687492278151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6628.521654720782</v>
      </c>
      <c r="F56" s="11">
        <f t="shared" si="0"/>
        <v>1241.3561930739797</v>
      </c>
      <c r="G56" s="11">
        <f t="shared" si="6"/>
        <v>124.13561930739809</v>
      </c>
      <c r="H56" s="11">
        <f t="shared" si="8"/>
        <v>-440.52165472078195</v>
      </c>
      <c r="I56" s="11">
        <f t="shared" si="9"/>
        <v>24.864380692601912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6744.9773555626689</v>
      </c>
      <c r="F57" s="11">
        <f t="shared" si="0"/>
        <v>1164.5570084188694</v>
      </c>
      <c r="G57" s="11">
        <f t="shared" si="6"/>
        <v>116.45570084188738</v>
      </c>
      <c r="H57" s="11">
        <f t="shared" si="8"/>
        <v>-443.97735556266889</v>
      </c>
      <c r="I57" s="11">
        <f t="shared" si="9"/>
        <v>-3.4557008418873778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6853.9757112435782</v>
      </c>
      <c r="F58" s="11">
        <f t="shared" si="0"/>
        <v>1089.983556809093</v>
      </c>
      <c r="G58" s="11">
        <f t="shared" si="6"/>
        <v>108.99835568090936</v>
      </c>
      <c r="H58" s="11">
        <f t="shared" si="8"/>
        <v>-325.97571124357819</v>
      </c>
      <c r="I58" s="11">
        <f t="shared" si="9"/>
        <v>118.00164431909064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6955.7667572982627</v>
      </c>
      <c r="F59" s="11">
        <f t="shared" si="0"/>
        <v>1017.9104605468456</v>
      </c>
      <c r="G59" s="11">
        <f t="shared" si="6"/>
        <v>101.79104605468447</v>
      </c>
      <c r="H59" s="11">
        <f t="shared" si="8"/>
        <v>-286.76675729826275</v>
      </c>
      <c r="I59" s="11">
        <f t="shared" si="9"/>
        <v>39.208953945315528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7050.622444134242</v>
      </c>
      <c r="F60" s="11">
        <f t="shared" si="0"/>
        <v>948.55686835979213</v>
      </c>
      <c r="G60" s="11">
        <f t="shared" si="6"/>
        <v>94.855686835979668</v>
      </c>
      <c r="H60" s="11">
        <f t="shared" si="8"/>
        <v>-286.62244413424196</v>
      </c>
      <c r="I60" s="11">
        <f t="shared" si="9"/>
        <v>0.1443131640203319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>E60+G61</f>
        <v>7138.8315317493534</v>
      </c>
      <c r="F61" s="11">
        <f>(E61-E60)*10</f>
        <v>882.09087615111457</v>
      </c>
      <c r="G61" s="11">
        <f>$L$5*B61^$L$6*EXP(-B61/$L$7)</f>
        <v>88.209087615111557</v>
      </c>
      <c r="H61" s="11">
        <f t="shared" si="8"/>
        <v>-220.83153174935342</v>
      </c>
      <c r="I61" s="11">
        <f t="shared" si="9"/>
        <v>65.790912384888443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>E61+G62</f>
        <v>7220.694941840522</v>
      </c>
      <c r="F62" s="11">
        <f>(E62-E61)*10</f>
        <v>818.63410091168589</v>
      </c>
      <c r="G62" s="11">
        <f>$L$5*B62^$L$6*EXP(-B62/$L$7)</f>
        <v>81.86341009116866</v>
      </c>
      <c r="H62" s="11">
        <f t="shared" si="8"/>
        <v>-171.69494184052201</v>
      </c>
      <c r="I62" s="11">
        <f t="shared" si="9"/>
        <v>49.13658990883134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>E62+G63</f>
        <v>7296.521571759873</v>
      </c>
      <c r="F63" s="11">
        <f>(E63-E62)*10</f>
        <v>758.26629919351035</v>
      </c>
      <c r="G63" s="11">
        <f>$L$5*B63^$L$6*EXP(-B63/$L$7)</f>
        <v>75.826629919351262</v>
      </c>
      <c r="H63" s="11">
        <f t="shared" ref="H63" si="11">C63-E63</f>
        <v>-123.52157175987304</v>
      </c>
      <c r="I63" s="11">
        <f t="shared" ref="I63" si="12">D63-G63</f>
        <v>48.173370080648738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3">C64-C63</f>
        <v>128</v>
      </c>
      <c r="E64" s="11">
        <f>E63+G64</f>
        <v>7366.6245657178379</v>
      </c>
      <c r="F64" s="11">
        <f>(E64-E63)*10</f>
        <v>701.02993957964827</v>
      </c>
      <c r="G64" s="11">
        <f>$L$5*B64^$L$6*EXP(-B64/$L$7)</f>
        <v>70.102993957964699</v>
      </c>
      <c r="H64" s="11">
        <f t="shared" ref="H64" si="14">C64-E64</f>
        <v>-65.624565717837868</v>
      </c>
      <c r="I64" s="11">
        <f t="shared" ref="I64" si="15">D64-G64</f>
        <v>57.897006042035301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6">C65-C64</f>
        <v>187</v>
      </c>
      <c r="E65" s="11">
        <f>E64+G65</f>
        <v>7431.3180312542236</v>
      </c>
      <c r="F65" s="11">
        <f>(E65-E64)*10</f>
        <v>646.93465536385702</v>
      </c>
      <c r="G65" s="11">
        <f>$L$5*B65^$L$6*EXP(-B65/$L$7)</f>
        <v>64.693465536385915</v>
      </c>
      <c r="H65" s="11">
        <f t="shared" ref="H65" si="17">C65-E65</f>
        <v>56.68196874577643</v>
      </c>
      <c r="I65" s="11">
        <f t="shared" ref="I65" si="18">D65-G65</f>
        <v>122.30653446361408</v>
      </c>
    </row>
    <row r="66" spans="1:9">
      <c r="A66" s="2">
        <v>43948</v>
      </c>
      <c r="B66" s="10">
        <v>64</v>
      </c>
      <c r="E66" s="11">
        <f t="shared" si="4"/>
        <v>7490.9141831529487</v>
      </c>
      <c r="F66" s="11">
        <f t="shared" si="0"/>
        <v>595.96151898725111</v>
      </c>
      <c r="G66" s="11">
        <f t="shared" si="6"/>
        <v>59.596151898725061</v>
      </c>
      <c r="I66" s="11"/>
    </row>
    <row r="67" spans="1:9">
      <c r="A67" s="2">
        <v>43949</v>
      </c>
      <c r="B67" s="10">
        <v>65</v>
      </c>
      <c r="E67" s="11">
        <f t="shared" si="4"/>
        <v>7545.7208925094992</v>
      </c>
      <c r="F67" s="11">
        <f t="shared" si="0"/>
        <v>548.06709356550527</v>
      </c>
      <c r="G67" s="11">
        <f t="shared" si="6"/>
        <v>54.806709356550563</v>
      </c>
      <c r="I67" s="11"/>
    </row>
    <row r="68" spans="1:9">
      <c r="A68" s="2">
        <v>43950</v>
      </c>
      <c r="B68" s="10">
        <v>66</v>
      </c>
      <c r="E68" s="11">
        <f t="shared" si="4"/>
        <v>7596.0396154136124</v>
      </c>
      <c r="F68" s="11">
        <f t="shared" ref="F68:F96" si="19">(E68-E67)*10</f>
        <v>503.18722904113201</v>
      </c>
      <c r="G68" s="11">
        <f t="shared" ref="G68:G96" si="20">$L$5*B68^$L$6*EXP(-B68/$L$7)</f>
        <v>50.318722904113642</v>
      </c>
      <c r="I68" s="11"/>
    </row>
    <row r="69" spans="1:9">
      <c r="A69" s="2">
        <v>43951</v>
      </c>
      <c r="B69" s="10">
        <v>67</v>
      </c>
      <c r="E69" s="11">
        <f t="shared" ref="E69:E96" si="21">E68+G69</f>
        <v>7642.1636735260308</v>
      </c>
      <c r="F69" s="11">
        <f t="shared" si="19"/>
        <v>461.24058112418425</v>
      </c>
      <c r="G69" s="11">
        <f t="shared" si="20"/>
        <v>46.12405811241802</v>
      </c>
      <c r="I69" s="11"/>
    </row>
    <row r="70" spans="1:9">
      <c r="A70" s="2">
        <v>43952</v>
      </c>
      <c r="B70" s="10">
        <v>68</v>
      </c>
      <c r="E70" s="11">
        <f t="shared" si="21"/>
        <v>7684.3768575556633</v>
      </c>
      <c r="F70" s="11">
        <f t="shared" si="19"/>
        <v>422.1318402963243</v>
      </c>
      <c r="G70" s="11">
        <f t="shared" si="20"/>
        <v>42.213184029632664</v>
      </c>
      <c r="I70" s="11"/>
    </row>
    <row r="71" spans="1:9">
      <c r="A71" s="2">
        <v>43953</v>
      </c>
      <c r="B71" s="10">
        <v>69</v>
      </c>
      <c r="E71" s="11">
        <f t="shared" si="21"/>
        <v>7722.9523241387196</v>
      </c>
      <c r="F71" s="11">
        <f t="shared" si="19"/>
        <v>385.75466583056368</v>
      </c>
      <c r="G71" s="11">
        <f t="shared" si="20"/>
        <v>38.575466583056446</v>
      </c>
      <c r="I71" s="11"/>
    </row>
    <row r="72" spans="1:9">
      <c r="A72" s="2">
        <v>43954</v>
      </c>
      <c r="B72" s="10">
        <v>70</v>
      </c>
      <c r="E72" s="11">
        <f t="shared" si="21"/>
        <v>7758.1517567512128</v>
      </c>
      <c r="F72" s="11">
        <f t="shared" si="19"/>
        <v>351.99432612493183</v>
      </c>
      <c r="G72" s="11">
        <f t="shared" si="20"/>
        <v>35.199432612493503</v>
      </c>
      <c r="I72" s="11"/>
    </row>
    <row r="73" spans="1:9">
      <c r="A73" s="2">
        <v>43955</v>
      </c>
      <c r="B73" s="10">
        <v>71</v>
      </c>
      <c r="E73" s="11">
        <f t="shared" si="21"/>
        <v>7790.2247619293166</v>
      </c>
      <c r="F73" s="11">
        <f t="shared" si="19"/>
        <v>320.73005178103813</v>
      </c>
      <c r="G73" s="11">
        <f t="shared" si="20"/>
        <v>32.07300517810345</v>
      </c>
      <c r="I73" s="11"/>
    </row>
    <row r="74" spans="1:9">
      <c r="A74" s="2">
        <v>43956</v>
      </c>
      <c r="B74" s="10">
        <v>72</v>
      </c>
      <c r="E74" s="11">
        <f t="shared" si="21"/>
        <v>7819.4084731191824</v>
      </c>
      <c r="F74" s="11">
        <f t="shared" si="19"/>
        <v>291.83711189865789</v>
      </c>
      <c r="G74" s="11">
        <f t="shared" si="20"/>
        <v>29.183711189866084</v>
      </c>
      <c r="I74" s="11"/>
    </row>
    <row r="75" spans="1:9">
      <c r="A75" s="2">
        <v>43957</v>
      </c>
      <c r="B75" s="10">
        <v>73</v>
      </c>
      <c r="E75" s="11">
        <f t="shared" si="21"/>
        <v>7845.9273358323971</v>
      </c>
      <c r="F75" s="11">
        <f t="shared" si="19"/>
        <v>265.1886271321473</v>
      </c>
      <c r="G75" s="11">
        <f t="shared" si="20"/>
        <v>26.518862713215128</v>
      </c>
      <c r="I75" s="11"/>
    </row>
    <row r="76" spans="1:9">
      <c r="A76" s="2">
        <v>43958</v>
      </c>
      <c r="B76" s="10">
        <v>74</v>
      </c>
      <c r="E76" s="11">
        <f t="shared" si="21"/>
        <v>7869.993049360809</v>
      </c>
      <c r="F76" s="11">
        <f t="shared" si="19"/>
        <v>240.65713528411834</v>
      </c>
      <c r="G76" s="11">
        <f t="shared" si="20"/>
        <v>24.065713528411745</v>
      </c>
      <c r="I76" s="11"/>
    </row>
    <row r="77" spans="1:9">
      <c r="A77" s="2">
        <v>43959</v>
      </c>
      <c r="B77" s="10">
        <v>75</v>
      </c>
      <c r="E77" s="11">
        <f t="shared" si="21"/>
        <v>7891.8046420324326</v>
      </c>
      <c r="F77" s="11">
        <f t="shared" si="19"/>
        <v>218.11592671623657</v>
      </c>
      <c r="G77" s="11">
        <f t="shared" si="20"/>
        <v>21.811592671623675</v>
      </c>
      <c r="I77" s="11"/>
    </row>
    <row r="78" spans="1:9">
      <c r="A78" s="2">
        <v>43960</v>
      </c>
      <c r="B78" s="10">
        <v>76</v>
      </c>
      <c r="E78" s="11">
        <f t="shared" si="21"/>
        <v>7911.5486588069534</v>
      </c>
      <c r="F78" s="11">
        <f t="shared" si="19"/>
        <v>197.44016774520787</v>
      </c>
      <c r="G78" s="11">
        <f t="shared" si="20"/>
        <v>19.744016774520599</v>
      </c>
      <c r="I78" s="11"/>
    </row>
    <row r="79" spans="1:9">
      <c r="A79" s="2">
        <v>43961</v>
      </c>
      <c r="B79" s="10">
        <v>77</v>
      </c>
      <c r="E79" s="11">
        <f t="shared" si="21"/>
        <v>7929.3994418636748</v>
      </c>
      <c r="F79" s="11">
        <f t="shared" si="19"/>
        <v>178.50783056721411</v>
      </c>
      <c r="G79" s="11">
        <f t="shared" si="20"/>
        <v>17.850783056721117</v>
      </c>
      <c r="I79" s="11"/>
    </row>
    <row r="80" spans="1:9">
      <c r="A80" s="2">
        <v>43962</v>
      </c>
      <c r="B80" s="10">
        <v>78</v>
      </c>
      <c r="E80" s="11">
        <f t="shared" si="21"/>
        <v>7945.5194866846314</v>
      </c>
      <c r="F80" s="11">
        <f t="shared" si="19"/>
        <v>161.20044820956537</v>
      </c>
      <c r="G80" s="11">
        <f t="shared" si="20"/>
        <v>16.12004482095654</v>
      </c>
      <c r="I80" s="11"/>
    </row>
    <row r="81" spans="1:9">
      <c r="A81" s="2">
        <v>43963</v>
      </c>
      <c r="B81" s="10">
        <v>79</v>
      </c>
      <c r="E81" s="11">
        <f t="shared" si="21"/>
        <v>7960.0598579473326</v>
      </c>
      <c r="F81" s="11">
        <f t="shared" si="19"/>
        <v>145.40371262701228</v>
      </c>
      <c r="G81" s="11">
        <f t="shared" si="20"/>
        <v>14.540371262701061</v>
      </c>
      <c r="I81" s="11"/>
    </row>
    <row r="82" spans="1:9">
      <c r="A82" s="2">
        <v>43964</v>
      </c>
      <c r="B82" s="10">
        <v>80</v>
      </c>
      <c r="E82" s="11">
        <f t="shared" si="21"/>
        <v>7973.1606512889948</v>
      </c>
      <c r="F82" s="11">
        <f t="shared" si="19"/>
        <v>131.00793341662211</v>
      </c>
      <c r="G82" s="11">
        <f t="shared" si="20"/>
        <v>13.10079334166217</v>
      </c>
      <c r="I82" s="11"/>
    </row>
    <row r="83" spans="1:9">
      <c r="A83" s="2">
        <v>43965</v>
      </c>
      <c r="B83" s="10">
        <v>81</v>
      </c>
      <c r="E83" s="11">
        <f t="shared" si="21"/>
        <v>7984.951488667386</v>
      </c>
      <c r="F83" s="11">
        <f t="shared" si="19"/>
        <v>117.90837378391188</v>
      </c>
      <c r="G83" s="11">
        <f t="shared" si="20"/>
        <v>11.790837378391281</v>
      </c>
      <c r="I83" s="11"/>
    </row>
    <row r="84" spans="1:9">
      <c r="A84" s="2">
        <v>43966</v>
      </c>
      <c r="B84" s="10">
        <v>82</v>
      </c>
      <c r="E84" s="11">
        <f t="shared" si="21"/>
        <v>7995.5520366083192</v>
      </c>
      <c r="F84" s="11">
        <f t="shared" si="19"/>
        <v>106.00547940933211</v>
      </c>
      <c r="G84" s="11">
        <f t="shared" si="20"/>
        <v>10.600547940932808</v>
      </c>
      <c r="I84" s="11"/>
    </row>
    <row r="85" spans="1:9">
      <c r="A85" s="2">
        <v>43967</v>
      </c>
      <c r="B85" s="10">
        <v>83</v>
      </c>
      <c r="E85" s="11">
        <f t="shared" si="21"/>
        <v>8005.0725380869389</v>
      </c>
      <c r="F85" s="11">
        <f t="shared" si="19"/>
        <v>95.205014786197353</v>
      </c>
      <c r="G85" s="11">
        <f t="shared" si="20"/>
        <v>9.5205014786200373</v>
      </c>
      <c r="I85" s="11"/>
    </row>
    <row r="86" spans="1:9">
      <c r="A86" s="2">
        <v>43968</v>
      </c>
      <c r="B86" s="10">
        <v>84</v>
      </c>
      <c r="E86" s="11">
        <f t="shared" si="21"/>
        <v>8013.6143501337565</v>
      </c>
      <c r="F86" s="11">
        <f t="shared" si="19"/>
        <v>85.418120468175402</v>
      </c>
      <c r="G86" s="11">
        <f t="shared" si="20"/>
        <v>8.5418120468178085</v>
      </c>
      <c r="I86" s="11"/>
    </row>
    <row r="87" spans="1:9">
      <c r="A87" s="2">
        <v>43969</v>
      </c>
      <c r="B87" s="10">
        <v>85</v>
      </c>
      <c r="E87" s="11">
        <f t="shared" si="21"/>
        <v>8021.2704804846326</v>
      </c>
      <c r="F87" s="11">
        <f t="shared" si="19"/>
        <v>76.56130350876083</v>
      </c>
      <c r="G87" s="11">
        <f t="shared" si="20"/>
        <v>7.6561303508760172</v>
      </c>
      <c r="I87" s="11"/>
    </row>
    <row r="88" spans="1:9">
      <c r="A88" s="2">
        <v>43970</v>
      </c>
      <c r="B88" s="10">
        <v>86</v>
      </c>
      <c r="E88" s="11">
        <f t="shared" si="21"/>
        <v>8028.126117707081</v>
      </c>
      <c r="F88" s="11">
        <f t="shared" si="19"/>
        <v>68.556372224484221</v>
      </c>
      <c r="G88" s="11">
        <f t="shared" si="20"/>
        <v>6.8556372224480659</v>
      </c>
      <c r="I88" s="11"/>
    </row>
    <row r="89" spans="1:9">
      <c r="A89" s="2">
        <v>43971</v>
      </c>
      <c r="B89" s="10">
        <v>87</v>
      </c>
      <c r="E89" s="11">
        <f t="shared" si="21"/>
        <v>8034.2591502358191</v>
      </c>
      <c r="F89" s="11">
        <f t="shared" si="19"/>
        <v>61.330325287381129</v>
      </c>
      <c r="G89" s="11">
        <f t="shared" si="20"/>
        <v>6.1330325287384229</v>
      </c>
      <c r="I89" s="11"/>
    </row>
    <row r="90" spans="1:9">
      <c r="A90" s="2">
        <v>43972</v>
      </c>
      <c r="B90" s="10">
        <v>88</v>
      </c>
      <c r="E90" s="11">
        <f t="shared" si="21"/>
        <v>8039.7406706426145</v>
      </c>
      <c r="F90" s="11">
        <f t="shared" si="19"/>
        <v>54.815204067954255</v>
      </c>
      <c r="G90" s="11">
        <f t="shared" si="20"/>
        <v>5.4815204067958598</v>
      </c>
      <c r="I90" s="11"/>
    </row>
    <row r="91" spans="1:9">
      <c r="A91" s="2">
        <v>43973</v>
      </c>
      <c r="B91" s="10">
        <v>89</v>
      </c>
      <c r="E91" s="11">
        <f t="shared" si="21"/>
        <v>8044.6354622544759</v>
      </c>
      <c r="F91" s="11">
        <f t="shared" si="19"/>
        <v>48.947916118613648</v>
      </c>
      <c r="G91" s="11">
        <f t="shared" si="20"/>
        <v>4.8947916118609944</v>
      </c>
      <c r="I91" s="11"/>
    </row>
    <row r="92" spans="1:9">
      <c r="A92" s="2">
        <v>43974</v>
      </c>
      <c r="B92" s="10">
        <v>90</v>
      </c>
      <c r="E92" s="11">
        <f t="shared" si="21"/>
        <v>8049.0024659263381</v>
      </c>
      <c r="F92" s="11">
        <f t="shared" si="19"/>
        <v>43.670036718622214</v>
      </c>
      <c r="G92" s="11">
        <f t="shared" si="20"/>
        <v>4.367003671862312</v>
      </c>
      <c r="I92" s="11"/>
    </row>
    <row r="93" spans="1:9">
      <c r="A93" s="2">
        <v>43975</v>
      </c>
      <c r="B93" s="10">
        <v>91</v>
      </c>
      <c r="E93" s="11">
        <f t="shared" si="21"/>
        <v>8052.8952253763209</v>
      </c>
      <c r="F93" s="11">
        <f t="shared" si="19"/>
        <v>38.927594499828047</v>
      </c>
      <c r="G93" s="11">
        <f t="shared" si="20"/>
        <v>3.8927594499828149</v>
      </c>
      <c r="I93" s="11"/>
    </row>
    <row r="94" spans="1:9">
      <c r="A94" s="2">
        <v>43976</v>
      </c>
      <c r="B94" s="10">
        <v>92</v>
      </c>
      <c r="E94" s="11">
        <f t="shared" si="21"/>
        <v>8056.3623100104178</v>
      </c>
      <c r="F94" s="11">
        <f t="shared" si="19"/>
        <v>34.670846340968637</v>
      </c>
      <c r="G94" s="11">
        <f t="shared" si="20"/>
        <v>3.4670846340966759</v>
      </c>
      <c r="I94" s="11"/>
    </row>
    <row r="95" spans="1:9">
      <c r="A95" s="2">
        <v>43977</v>
      </c>
      <c r="B95" s="10">
        <v>93</v>
      </c>
      <c r="E95" s="11">
        <f t="shared" si="21"/>
        <v>8059.4477146063264</v>
      </c>
      <c r="F95" s="11">
        <f t="shared" si="19"/>
        <v>30.854045959085852</v>
      </c>
      <c r="G95" s="11">
        <f t="shared" si="20"/>
        <v>3.0854045959089458</v>
      </c>
      <c r="I95" s="11"/>
    </row>
    <row r="96" spans="1:9">
      <c r="A96" s="2">
        <v>43978</v>
      </c>
      <c r="B96" s="10">
        <v>94</v>
      </c>
      <c r="E96" s="11">
        <f t="shared" si="21"/>
        <v>8062.1912356000912</v>
      </c>
      <c r="F96" s="11">
        <f t="shared" si="19"/>
        <v>27.435209937648324</v>
      </c>
      <c r="G96" s="11">
        <f t="shared" si="20"/>
        <v>2.7435209937645295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A4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/>
      <c r="F66" s="11">
        <f t="shared" si="4"/>
        <v>1198.5220588242635</v>
      </c>
      <c r="G66" s="11">
        <f t="shared" si="0"/>
        <v>162.56327077539027</v>
      </c>
      <c r="H66" s="11">
        <f t="shared" si="7"/>
        <v>16.256327077539002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1213.8169669679435</v>
      </c>
      <c r="G67" s="11">
        <f t="shared" si="0"/>
        <v>152.94908143680004</v>
      </c>
      <c r="H67" s="11">
        <f t="shared" si="7"/>
        <v>15.294908143680068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27">F67+H68</f>
        <v>1228.1834905862981</v>
      </c>
      <c r="G68" s="11">
        <f t="shared" ref="G68:G84" si="28">(F68-F67)*10</f>
        <v>143.66523618354677</v>
      </c>
      <c r="H68" s="11">
        <f t="shared" ref="H68:H99" si="29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27"/>
        <v>1241.6563111916316</v>
      </c>
      <c r="G69" s="11">
        <f t="shared" si="28"/>
        <v>134.72820605333482</v>
      </c>
      <c r="H69" s="11">
        <f t="shared" si="29"/>
        <v>13.472820605333586</v>
      </c>
    </row>
    <row r="70" spans="1:11">
      <c r="A70" s="2">
        <v>43952</v>
      </c>
      <c r="B70" s="10">
        <v>68</v>
      </c>
      <c r="C70" s="3"/>
      <c r="F70" s="11">
        <f t="shared" si="27"/>
        <v>1254.2713346623686</v>
      </c>
      <c r="G70" s="11">
        <f t="shared" si="28"/>
        <v>126.15023470737015</v>
      </c>
      <c r="H70" s="11">
        <f t="shared" si="29"/>
        <v>12.615023470736986</v>
      </c>
    </row>
    <row r="71" spans="1:11">
      <c r="A71" s="2">
        <v>43953</v>
      </c>
      <c r="B71" s="10">
        <v>69</v>
      </c>
      <c r="C71" s="3"/>
      <c r="F71" s="11">
        <f t="shared" si="27"/>
        <v>1266.0653061867251</v>
      </c>
      <c r="G71" s="11">
        <f t="shared" si="28"/>
        <v>117.93971524356493</v>
      </c>
      <c r="H71" s="11">
        <f t="shared" si="29"/>
        <v>11.793971524356536</v>
      </c>
    </row>
    <row r="72" spans="1:11">
      <c r="A72" s="2">
        <v>43954</v>
      </c>
      <c r="B72" s="10">
        <v>70</v>
      </c>
      <c r="C72" s="3"/>
      <c r="F72" s="11">
        <f t="shared" si="27"/>
        <v>1277.0754625206305</v>
      </c>
      <c r="G72" s="11">
        <f t="shared" si="28"/>
        <v>110.10156333905343</v>
      </c>
      <c r="H72" s="11">
        <f t="shared" si="29"/>
        <v>11.010156333905364</v>
      </c>
    </row>
    <row r="73" spans="1:11">
      <c r="A73" s="2">
        <v>43955</v>
      </c>
      <c r="B73" s="10">
        <v>71</v>
      </c>
      <c r="C73" s="3"/>
      <c r="F73" s="11">
        <f t="shared" si="27"/>
        <v>1287.3392207252464</v>
      </c>
      <c r="G73" s="11">
        <f t="shared" si="28"/>
        <v>102.63758204615897</v>
      </c>
      <c r="H73" s="11">
        <f t="shared" si="29"/>
        <v>10.263758204615899</v>
      </c>
    </row>
    <row r="74" spans="1:11">
      <c r="A74" s="2">
        <v>43956</v>
      </c>
      <c r="B74" s="10">
        <v>72</v>
      </c>
      <c r="C74" s="3"/>
      <c r="F74" s="11">
        <f t="shared" si="27"/>
        <v>1296.8939021680583</v>
      </c>
      <c r="G74" s="11">
        <f t="shared" si="28"/>
        <v>95.546814428118978</v>
      </c>
      <c r="H74" s="11">
        <f t="shared" si="29"/>
        <v>9.5546814428119173</v>
      </c>
    </row>
    <row r="75" spans="1:11">
      <c r="A75" s="2">
        <v>43957</v>
      </c>
      <c r="B75" s="10">
        <v>73</v>
      </c>
      <c r="C75" s="3"/>
      <c r="F75" s="11">
        <f t="shared" si="27"/>
        <v>1305.7764902687504</v>
      </c>
      <c r="G75" s="11">
        <f t="shared" si="28"/>
        <v>88.825881006921463</v>
      </c>
      <c r="H75" s="11">
        <f t="shared" si="29"/>
        <v>8.882588100692109</v>
      </c>
    </row>
    <row r="76" spans="1:11">
      <c r="A76" s="2">
        <v>43958</v>
      </c>
      <c r="B76" s="10">
        <v>74</v>
      </c>
      <c r="C76" s="3"/>
      <c r="F76" s="11">
        <f t="shared" si="27"/>
        <v>1314.0234202391205</v>
      </c>
      <c r="G76" s="11">
        <f t="shared" si="28"/>
        <v>82.469299703700472</v>
      </c>
      <c r="H76" s="11">
        <f t="shared" si="29"/>
        <v>8.2469299703699637</v>
      </c>
    </row>
    <row r="77" spans="1:11">
      <c r="A77" s="2">
        <v>43959</v>
      </c>
      <c r="B77" s="10">
        <v>75</v>
      </c>
      <c r="C77" s="3"/>
      <c r="F77" s="11">
        <f t="shared" si="27"/>
        <v>1321.6703988973406</v>
      </c>
      <c r="G77" s="11">
        <f t="shared" si="28"/>
        <v>76.469786582201777</v>
      </c>
      <c r="H77" s="11">
        <f t="shared" si="29"/>
        <v>7.64697865822012</v>
      </c>
    </row>
    <row r="78" spans="1:11">
      <c r="A78" s="2">
        <v>43960</v>
      </c>
      <c r="B78" s="10">
        <v>76</v>
      </c>
      <c r="C78" s="3"/>
      <c r="F78" s="11">
        <f t="shared" si="27"/>
        <v>1328.7522525232991</v>
      </c>
      <c r="G78" s="11">
        <f t="shared" si="28"/>
        <v>70.818536259585017</v>
      </c>
      <c r="H78" s="11">
        <f t="shared" si="29"/>
        <v>7.081853625958396</v>
      </c>
    </row>
    <row r="79" spans="1:11">
      <c r="A79" s="2">
        <v>43961</v>
      </c>
      <c r="B79" s="10">
        <v>77</v>
      </c>
      <c r="C79" s="3"/>
      <c r="F79" s="11">
        <f t="shared" si="27"/>
        <v>1335.3028006562301</v>
      </c>
      <c r="G79" s="11">
        <f t="shared" si="28"/>
        <v>65.505481329309987</v>
      </c>
      <c r="H79" s="11">
        <f t="shared" si="29"/>
        <v>6.5505481329308859</v>
      </c>
    </row>
    <row r="80" spans="1:11">
      <c r="A80" s="2">
        <v>43962</v>
      </c>
      <c r="B80" s="10">
        <v>78</v>
      </c>
      <c r="C80" s="3"/>
      <c r="F80" s="11">
        <f t="shared" si="27"/>
        <v>1341.3547537114371</v>
      </c>
      <c r="G80" s="11">
        <f t="shared" si="28"/>
        <v>60.519530552069227</v>
      </c>
      <c r="H80" s="11">
        <f t="shared" si="29"/>
        <v>6.0519530552069858</v>
      </c>
    </row>
    <row r="81" spans="1:8">
      <c r="A81" s="2">
        <v>43963</v>
      </c>
      <c r="B81" s="10">
        <v>79</v>
      </c>
      <c r="C81" s="3"/>
      <c r="F81" s="11">
        <f t="shared" si="27"/>
        <v>1346.9396323031642</v>
      </c>
      <c r="G81" s="11">
        <f t="shared" si="28"/>
        <v>55.848785917271471</v>
      </c>
      <c r="H81" s="11">
        <f t="shared" si="29"/>
        <v>5.5848785917272279</v>
      </c>
    </row>
    <row r="82" spans="1:8">
      <c r="A82" s="2">
        <v>43964</v>
      </c>
      <c r="B82" s="10">
        <v>80</v>
      </c>
      <c r="C82" s="3"/>
      <c r="F82" s="11">
        <f t="shared" si="27"/>
        <v>1352.0877061996262</v>
      </c>
      <c r="G82" s="11">
        <f t="shared" si="28"/>
        <v>51.480738964619377</v>
      </c>
      <c r="H82" s="11">
        <f t="shared" si="29"/>
        <v>5.1480738964619341</v>
      </c>
    </row>
    <row r="83" spans="1:8">
      <c r="A83" s="2">
        <v>43965</v>
      </c>
      <c r="B83" s="10">
        <v>81</v>
      </c>
      <c r="C83" s="3"/>
      <c r="F83" s="11">
        <f t="shared" si="27"/>
        <v>1356.8279508984508</v>
      </c>
      <c r="G83" s="11">
        <f t="shared" si="28"/>
        <v>47.402446988246538</v>
      </c>
      <c r="H83" s="11">
        <f t="shared" si="29"/>
        <v>4.7402446988246645</v>
      </c>
    </row>
    <row r="84" spans="1:8">
      <c r="A84" s="2">
        <v>43966</v>
      </c>
      <c r="B84" s="10">
        <v>82</v>
      </c>
      <c r="C84" s="3"/>
      <c r="F84" s="11">
        <f t="shared" si="27"/>
        <v>1361.1880198914498</v>
      </c>
      <c r="G84" s="11">
        <f t="shared" si="28"/>
        <v>43.60068992999004</v>
      </c>
      <c r="H84" s="11">
        <f t="shared" si="29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30">F84+H85</f>
        <v>1365.1942307823635</v>
      </c>
      <c r="G85" s="11">
        <f t="shared" ref="G85:G99" si="31">(F85-F84)*10</f>
        <v>40.062108909137351</v>
      </c>
      <c r="H85" s="11">
        <f t="shared" si="29"/>
        <v>4.0062108909136835</v>
      </c>
    </row>
    <row r="86" spans="1:8">
      <c r="A86" s="2">
        <v>43968</v>
      </c>
      <c r="B86" s="10">
        <v>84</v>
      </c>
      <c r="C86" s="3"/>
      <c r="F86" s="11">
        <f t="shared" si="30"/>
        <v>1368.8715635262247</v>
      </c>
      <c r="G86" s="11">
        <f t="shared" si="31"/>
        <v>36.773327438611432</v>
      </c>
      <c r="H86" s="11">
        <f t="shared" si="29"/>
        <v>3.6773327438611112</v>
      </c>
    </row>
    <row r="87" spans="1:8">
      <c r="A87" s="2">
        <v>43969</v>
      </c>
      <c r="B87" s="10">
        <v>85</v>
      </c>
      <c r="C87" s="3"/>
      <c r="F87" s="11">
        <f t="shared" si="30"/>
        <v>1372.243669170919</v>
      </c>
      <c r="G87" s="11">
        <f t="shared" si="31"/>
        <v>33.721056446943294</v>
      </c>
      <c r="H87" s="11">
        <f t="shared" si="29"/>
        <v>3.3721056446942685</v>
      </c>
    </row>
    <row r="88" spans="1:8">
      <c r="A88" s="2">
        <v>43970</v>
      </c>
      <c r="B88" s="10">
        <v>86</v>
      </c>
      <c r="C88" s="3"/>
      <c r="F88" s="11">
        <f t="shared" si="30"/>
        <v>1375.3328875975421</v>
      </c>
      <c r="G88" s="11">
        <f t="shared" si="31"/>
        <v>30.892184266231197</v>
      </c>
      <c r="H88" s="11">
        <f t="shared" si="29"/>
        <v>3.0892184266231792</v>
      </c>
    </row>
    <row r="89" spans="1:8">
      <c r="A89" s="2">
        <v>43971</v>
      </c>
      <c r="B89" s="10">
        <v>87</v>
      </c>
      <c r="C89" s="3"/>
      <c r="F89" s="11">
        <f t="shared" si="30"/>
        <v>1378.1602728738412</v>
      </c>
      <c r="G89" s="11">
        <f t="shared" si="31"/>
        <v>28.273852762990828</v>
      </c>
      <c r="H89" s="11">
        <f t="shared" si="29"/>
        <v>2.8273852762990015</v>
      </c>
    </row>
    <row r="90" spans="1:8">
      <c r="A90" s="2">
        <v>43972</v>
      </c>
      <c r="B90" s="10">
        <v>88</v>
      </c>
      <c r="C90" s="3"/>
      <c r="F90" s="11">
        <f t="shared" si="30"/>
        <v>1380.7456249523598</v>
      </c>
      <c r="G90" s="11">
        <f t="shared" si="31"/>
        <v>25.853520785185538</v>
      </c>
      <c r="H90" s="11">
        <f t="shared" si="29"/>
        <v>2.5853520785185604</v>
      </c>
    </row>
    <row r="91" spans="1:8">
      <c r="A91" s="2">
        <v>43973</v>
      </c>
      <c r="B91" s="10">
        <v>89</v>
      </c>
      <c r="C91" s="3"/>
      <c r="F91" s="11">
        <f t="shared" si="30"/>
        <v>1383.1075265602256</v>
      </c>
      <c r="G91" s="11">
        <f t="shared" si="31"/>
        <v>23.619016078657751</v>
      </c>
      <c r="H91" s="11">
        <f t="shared" si="29"/>
        <v>2.3619016078658532</v>
      </c>
    </row>
    <row r="92" spans="1:8">
      <c r="A92" s="2">
        <v>43974</v>
      </c>
      <c r="B92" s="10">
        <v>90</v>
      </c>
      <c r="C92" s="3"/>
      <c r="F92" s="11">
        <f t="shared" si="30"/>
        <v>1385.26338423948</v>
      </c>
      <c r="G92" s="11">
        <f t="shared" si="31"/>
        <v>21.558576792544955</v>
      </c>
      <c r="H92" s="11">
        <f t="shared" si="29"/>
        <v>2.155857679254384</v>
      </c>
    </row>
    <row r="93" spans="1:8">
      <c r="A93" s="2">
        <v>43975</v>
      </c>
      <c r="B93" s="10">
        <v>91</v>
      </c>
      <c r="C93" s="3"/>
      <c r="F93" s="11">
        <f t="shared" si="30"/>
        <v>1387.2294726044126</v>
      </c>
      <c r="G93" s="11">
        <f t="shared" si="31"/>
        <v>19.660883649326024</v>
      </c>
      <c r="H93" s="11">
        <f t="shared" si="29"/>
        <v>1.9660883649326248</v>
      </c>
    </row>
    <row r="94" spans="1:8">
      <c r="A94" s="2">
        <v>43976</v>
      </c>
      <c r="B94" s="10">
        <v>92</v>
      </c>
      <c r="C94" s="3"/>
      <c r="F94" s="11">
        <f t="shared" si="30"/>
        <v>1389.0209809847315</v>
      </c>
      <c r="G94" s="11">
        <f t="shared" si="31"/>
        <v>17.915083803188736</v>
      </c>
      <c r="H94" s="11">
        <f t="shared" si="29"/>
        <v>1.7915083803187877</v>
      </c>
    </row>
    <row r="95" spans="1:8">
      <c r="A95" s="2">
        <v>43977</v>
      </c>
      <c r="B95" s="10">
        <v>93</v>
      </c>
      <c r="C95" s="3"/>
      <c r="F95" s="11">
        <f t="shared" si="30"/>
        <v>1390.6520617199922</v>
      </c>
      <c r="G95" s="11">
        <f t="shared" si="31"/>
        <v>16.310807352606389</v>
      </c>
      <c r="H95" s="11">
        <f t="shared" si="29"/>
        <v>1.6310807352605661</v>
      </c>
    </row>
    <row r="96" spans="1:8">
      <c r="A96" s="2">
        <v>43978</v>
      </c>
      <c r="B96" s="10">
        <v>94</v>
      </c>
      <c r="C96" s="3"/>
      <c r="F96" s="11">
        <f t="shared" si="30"/>
        <v>1392.1358794611533</v>
      </c>
      <c r="G96" s="11">
        <f t="shared" si="31"/>
        <v>14.838177411611468</v>
      </c>
      <c r="H96" s="11">
        <f t="shared" si="29"/>
        <v>1.4838177411612163</v>
      </c>
    </row>
    <row r="97" spans="1:8">
      <c r="A97" s="2">
        <v>43979</v>
      </c>
      <c r="B97" s="10">
        <v>95</v>
      </c>
      <c r="C97" s="3"/>
      <c r="F97" s="11">
        <f t="shared" si="30"/>
        <v>1393.4846609191898</v>
      </c>
      <c r="G97" s="11">
        <f t="shared" si="31"/>
        <v>13.487814580364557</v>
      </c>
      <c r="H97" s="11">
        <f t="shared" si="29"/>
        <v>1.3487814580365034</v>
      </c>
    </row>
    <row r="98" spans="1:8">
      <c r="A98" s="2">
        <v>43980</v>
      </c>
      <c r="B98" s="10">
        <v>96</v>
      </c>
      <c r="C98" s="3"/>
      <c r="F98" s="11">
        <f t="shared" si="30"/>
        <v>1394.7097445782938</v>
      </c>
      <c r="G98" s="11">
        <f t="shared" si="31"/>
        <v>12.250836591040297</v>
      </c>
      <c r="H98" s="11">
        <f t="shared" si="29"/>
        <v>1.2250836591040259</v>
      </c>
    </row>
    <row r="99" spans="1:8">
      <c r="A99" s="2">
        <v>43981</v>
      </c>
      <c r="B99" s="10">
        <v>97</v>
      </c>
      <c r="C99" s="3"/>
      <c r="F99" s="11">
        <f t="shared" si="30"/>
        <v>1395.8216299623632</v>
      </c>
      <c r="G99" s="11">
        <f t="shared" si="31"/>
        <v>11.118853840694101</v>
      </c>
      <c r="H99" s="11">
        <f t="shared" si="29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32">F99+H100</f>
        <v>1396.8300261083173</v>
      </c>
      <c r="G100" s="11">
        <f t="shared" ref="G100:G101" si="33">(F100-F99)*10</f>
        <v>10.08396145954066</v>
      </c>
      <c r="H100" s="11">
        <f t="shared" ref="H100:H101" si="34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32"/>
        <v>1397.743898958498</v>
      </c>
      <c r="G101" s="11">
        <f t="shared" si="33"/>
        <v>9.1387285018072362</v>
      </c>
      <c r="H101" s="11">
        <f t="shared" si="34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5"/>
  <sheetViews>
    <sheetView topLeftCell="A49" workbookViewId="0">
      <selection activeCell="A65" sqref="A65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94"/>
  <sheetViews>
    <sheetView topLeftCell="A40" workbookViewId="0">
      <selection activeCell="E11" sqref="E11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9" t="s">
        <v>49</v>
      </c>
      <c r="H1" s="1" t="s">
        <v>50</v>
      </c>
      <c r="I1" s="1" t="s">
        <v>46</v>
      </c>
      <c r="J1" s="29" t="s">
        <v>45</v>
      </c>
      <c r="K1" s="26" t="s">
        <v>45</v>
      </c>
      <c r="L1" s="26" t="s">
        <v>56</v>
      </c>
    </row>
    <row r="2" spans="1:15">
      <c r="H2" s="21"/>
      <c r="I2" s="21"/>
      <c r="J2" s="31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30"/>
      <c r="H3" s="22"/>
      <c r="I3" s="22"/>
      <c r="J3" s="32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30"/>
      <c r="H4" s="22"/>
      <c r="I4" s="22"/>
      <c r="J4" s="32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30"/>
      <c r="H5" s="22"/>
      <c r="I5" s="22"/>
      <c r="J5" s="32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30"/>
      <c r="H6" s="22"/>
      <c r="I6" s="22"/>
      <c r="J6" s="32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30"/>
      <c r="H7" s="22"/>
      <c r="I7" s="22"/>
      <c r="J7" s="32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30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2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30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2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30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2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30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2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30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2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30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2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30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2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30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2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30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2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30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2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30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2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30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2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30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2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30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2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30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2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30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2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30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2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30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2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30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2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30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2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30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2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30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2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30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2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30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2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30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2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30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2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30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2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30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2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30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2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30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2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30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2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30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2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30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2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30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2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30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2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30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2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30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2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30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2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30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2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30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2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30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2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30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2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30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2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30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2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30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2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30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2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30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2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30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2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30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2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30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2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30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2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30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2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30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2">
        <f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30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2">
        <f>(C61-C60)/(E61-E60+F61-F60)</f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30">
        <f t="shared" ref="G62" si="9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2">
        <f>(C62-C61)/(E62-E61+F62-F61)</f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30">
        <f t="shared" ref="G63" si="10">C63/(E63+F63)</f>
        <v>1.919967880085653</v>
      </c>
      <c r="H63" s="22">
        <f t="shared" ref="H63" si="11">$N$3*EXP($N$4*B63)</f>
        <v>1.7748725975234974</v>
      </c>
      <c r="I63" s="22">
        <f t="shared" ref="I63" si="12">G63-H63</f>
        <v>0.14509528256215565</v>
      </c>
      <c r="J63" s="32">
        <f>(C63-C62)/(E63-E62+F63-F62)</f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30">
        <f t="shared" ref="G64" si="13">C64/(E64+F64)</f>
        <v>1.8875387797311272</v>
      </c>
      <c r="H64" s="22">
        <f t="shared" ref="H64" si="14">$N$3*EXP($N$4*B64)</f>
        <v>1.7189757930535094</v>
      </c>
      <c r="I64" s="22">
        <f t="shared" ref="I64" si="15">G64-H64</f>
        <v>0.16856298667761771</v>
      </c>
      <c r="J64" s="32">
        <f>(C64-C63)/(E64-E63+F64-F63)</f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H65" s="22">
        <f t="shared" si="2"/>
        <v>1.6648393700071324</v>
      </c>
      <c r="I65" s="21"/>
      <c r="J65" s="32"/>
      <c r="K65" s="22">
        <f t="shared" si="3"/>
        <v>0.7339815729234036</v>
      </c>
      <c r="L65" s="22">
        <f t="shared" si="5"/>
        <v>-0.7339815729234036</v>
      </c>
    </row>
    <row r="66" spans="1:12">
      <c r="A66" s="2">
        <v>43948</v>
      </c>
      <c r="B66" s="3">
        <v>64</v>
      </c>
      <c r="H66" s="22">
        <f t="shared" si="2"/>
        <v>1.6124078879564925</v>
      </c>
      <c r="I66" s="21"/>
      <c r="J66" s="32"/>
      <c r="K66" s="22">
        <f t="shared" si="3"/>
        <v>0.70168453542667153</v>
      </c>
      <c r="L66" s="22">
        <f t="shared" si="5"/>
        <v>-0.70168453542667153</v>
      </c>
    </row>
    <row r="67" spans="1:12">
      <c r="A67" s="2">
        <v>43949</v>
      </c>
      <c r="B67" s="3">
        <v>65</v>
      </c>
      <c r="H67" s="22">
        <f t="shared" si="2"/>
        <v>1.5616276524822801</v>
      </c>
      <c r="I67" s="21"/>
      <c r="J67" s="32"/>
      <c r="K67" s="22">
        <f t="shared" si="3"/>
        <v>0.67080864890912673</v>
      </c>
      <c r="L67" s="22">
        <f t="shared" si="5"/>
        <v>-0.67080864890912673</v>
      </c>
    </row>
    <row r="68" spans="1:12">
      <c r="A68" s="2">
        <v>43950</v>
      </c>
      <c r="B68" s="3">
        <v>66</v>
      </c>
      <c r="H68" s="22">
        <f t="shared" si="2"/>
        <v>1.5124466601859741</v>
      </c>
      <c r="I68" s="21"/>
      <c r="J68" s="32"/>
      <c r="K68" s="22">
        <f t="shared" si="3"/>
        <v>0.64129137914898915</v>
      </c>
      <c r="L68" s="22">
        <f t="shared" si="5"/>
        <v>-0.64129137914898915</v>
      </c>
    </row>
    <row r="69" spans="1:12">
      <c r="A69" s="2">
        <v>43951</v>
      </c>
      <c r="B69" s="3">
        <v>67</v>
      </c>
      <c r="H69" s="22">
        <f t="shared" si="2"/>
        <v>1.4648145454338153</v>
      </c>
      <c r="I69" s="21"/>
      <c r="J69" s="32"/>
      <c r="K69" s="22">
        <f t="shared" si="3"/>
        <v>0.61307294358770936</v>
      </c>
      <c r="L69" s="22">
        <f t="shared" si="5"/>
        <v>-0.61307294358770936</v>
      </c>
    </row>
    <row r="70" spans="1:12">
      <c r="A70" s="2">
        <v>43952</v>
      </c>
      <c r="B70" s="3">
        <v>68</v>
      </c>
      <c r="H70" s="22">
        <f t="shared" si="2"/>
        <v>1.4186825287779978</v>
      </c>
      <c r="I70" s="21"/>
      <c r="J70" s="32"/>
      <c r="K70" s="22">
        <f t="shared" si="3"/>
        <v>0.58609619024985604</v>
      </c>
      <c r="L70" s="22">
        <f t="shared" si="5"/>
        <v>-0.58609619024985604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2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2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16">$N$3*EXP($N$4*B73)</f>
        <v>1.2888220276201676</v>
      </c>
      <c r="I73" s="21"/>
      <c r="J73" s="32"/>
      <c r="K73" s="22">
        <f t="shared" ref="K73:K94" si="17">$O$3*EXP($O$4*B73)</f>
        <v>0.51208156720103681</v>
      </c>
      <c r="L73" s="22">
        <f t="shared" ref="L73:L94" si="18">J73-K73</f>
        <v>-0.51208156720103681</v>
      </c>
    </row>
    <row r="74" spans="1:12">
      <c r="A74" s="2">
        <v>43956</v>
      </c>
      <c r="B74" s="3">
        <v>72</v>
      </c>
      <c r="H74" s="22">
        <f t="shared" si="16"/>
        <v>1.2482326168787896</v>
      </c>
      <c r="I74" s="21"/>
      <c r="J74" s="32"/>
      <c r="K74" s="22">
        <f t="shared" si="17"/>
        <v>0.48954868873733848</v>
      </c>
      <c r="L74" s="22">
        <f t="shared" si="18"/>
        <v>-0.48954868873733848</v>
      </c>
    </row>
    <row r="75" spans="1:12">
      <c r="A75" s="2">
        <v>43957</v>
      </c>
      <c r="B75" s="3">
        <v>73</v>
      </c>
      <c r="H75" s="22">
        <f t="shared" si="16"/>
        <v>1.2089215054130498</v>
      </c>
      <c r="I75" s="21"/>
      <c r="J75" s="32"/>
      <c r="K75" s="22">
        <f t="shared" si="17"/>
        <v>0.46800731366759168</v>
      </c>
      <c r="L75" s="22">
        <f t="shared" si="18"/>
        <v>-0.46800731366759168</v>
      </c>
    </row>
    <row r="76" spans="1:12">
      <c r="A76" s="2">
        <v>43958</v>
      </c>
      <c r="B76" s="3">
        <v>74</v>
      </c>
      <c r="H76" s="22">
        <f t="shared" si="16"/>
        <v>1.1708484352096309</v>
      </c>
      <c r="I76" s="21"/>
      <c r="J76" s="32"/>
      <c r="K76" s="22">
        <f t="shared" si="17"/>
        <v>0.44741381334569119</v>
      </c>
      <c r="L76" s="22">
        <f t="shared" si="18"/>
        <v>-0.44741381334569119</v>
      </c>
    </row>
    <row r="77" spans="1:12">
      <c r="A77" s="2">
        <v>43959</v>
      </c>
      <c r="B77" s="3">
        <v>75</v>
      </c>
      <c r="H77" s="22">
        <f t="shared" si="16"/>
        <v>1.1339744161176564</v>
      </c>
      <c r="I77" s="21"/>
      <c r="J77" s="32"/>
      <c r="K77" s="22">
        <f t="shared" si="17"/>
        <v>0.42772647889582538</v>
      </c>
      <c r="L77" s="22">
        <f t="shared" si="18"/>
        <v>-0.42772647889582538</v>
      </c>
    </row>
    <row r="78" spans="1:12">
      <c r="A78" s="2">
        <v>43960</v>
      </c>
      <c r="B78" s="3">
        <v>76</v>
      </c>
      <c r="H78" s="22">
        <f t="shared" si="16"/>
        <v>1.098261685919365</v>
      </c>
      <c r="I78" s="21"/>
      <c r="J78" s="32"/>
      <c r="K78" s="22">
        <f t="shared" si="17"/>
        <v>0.40890543673774771</v>
      </c>
      <c r="L78" s="22">
        <f t="shared" si="18"/>
        <v>-0.40890543673774771</v>
      </c>
    </row>
    <row r="79" spans="1:12">
      <c r="A79" s="2">
        <v>43961</v>
      </c>
      <c r="B79" s="3">
        <v>77</v>
      </c>
      <c r="H79" s="22">
        <f t="shared" si="16"/>
        <v>1.0636736716583015</v>
      </c>
      <c r="I79" s="21"/>
      <c r="J79" s="32"/>
      <c r="K79" s="22">
        <f t="shared" si="17"/>
        <v>0.39091256782915074</v>
      </c>
      <c r="L79" s="22">
        <f t="shared" si="18"/>
        <v>-0.39091256782915074</v>
      </c>
    </row>
    <row r="80" spans="1:12">
      <c r="A80" s="2">
        <v>43962</v>
      </c>
      <c r="B80" s="3">
        <v>78</v>
      </c>
      <c r="H80" s="22">
        <f t="shared" si="16"/>
        <v>1.0301749521854122</v>
      </c>
      <c r="I80" s="21"/>
      <c r="J80" s="32"/>
      <c r="K80" s="22">
        <f t="shared" si="17"/>
        <v>0.37371143046157901</v>
      </c>
      <c r="L80" s="22">
        <f t="shared" si="18"/>
        <v>-0.37371143046157901</v>
      </c>
    </row>
    <row r="81" spans="1:12">
      <c r="A81" s="2">
        <v>43963</v>
      </c>
      <c r="B81" s="3">
        <v>79</v>
      </c>
      <c r="H81" s="22">
        <f t="shared" si="16"/>
        <v>0.99773122188469432</v>
      </c>
      <c r="I81" s="21"/>
      <c r="J81" s="32"/>
      <c r="K81" s="22">
        <f t="shared" si="17"/>
        <v>0.35726718645351518</v>
      </c>
      <c r="L81" s="22">
        <f t="shared" si="18"/>
        <v>-0.35726718645351518</v>
      </c>
    </row>
    <row r="82" spans="1:12">
      <c r="A82" s="2">
        <v>43964</v>
      </c>
      <c r="B82" s="3">
        <v>80</v>
      </c>
      <c r="H82" s="22">
        <f t="shared" si="16"/>
        <v>0.9663092555412468</v>
      </c>
      <c r="I82" s="21"/>
      <c r="J82" s="32"/>
      <c r="K82" s="22">
        <f t="shared" si="17"/>
        <v>0.34154653059115714</v>
      </c>
      <c r="L82" s="22">
        <f t="shared" si="18"/>
        <v>-0.34154653059115714</v>
      </c>
    </row>
    <row r="83" spans="1:12">
      <c r="A83" s="2">
        <v>43965</v>
      </c>
      <c r="B83" s="3">
        <v>81</v>
      </c>
      <c r="H83" s="22">
        <f t="shared" si="16"/>
        <v>0.93587687431574673</v>
      </c>
      <c r="I83" s="21"/>
      <c r="J83" s="32"/>
      <c r="K83" s="22">
        <f t="shared" si="17"/>
        <v>0.32651762317397792</v>
      </c>
      <c r="L83" s="22">
        <f t="shared" si="18"/>
        <v>-0.32651762317397792</v>
      </c>
    </row>
    <row r="84" spans="1:12">
      <c r="A84" s="2">
        <v>43966</v>
      </c>
      <c r="B84" s="3">
        <v>82</v>
      </c>
      <c r="H84" s="22">
        <f t="shared" si="16"/>
        <v>0.90640291279050667</v>
      </c>
      <c r="I84" s="21"/>
      <c r="J84" s="32"/>
      <c r="K84" s="22">
        <f t="shared" si="17"/>
        <v>0.31215002552845195</v>
      </c>
      <c r="L84" s="22">
        <f t="shared" si="18"/>
        <v>-0.31215002552845195</v>
      </c>
    </row>
    <row r="85" spans="1:12">
      <c r="A85" s="2">
        <v>43967</v>
      </c>
      <c r="B85" s="3">
        <v>83</v>
      </c>
      <c r="H85" s="22">
        <f t="shared" si="16"/>
        <v>0.87785718705336269</v>
      </c>
      <c r="I85" s="21"/>
      <c r="J85" s="32"/>
      <c r="K85" s="22">
        <f t="shared" si="17"/>
        <v>0.2984146383593379</v>
      </c>
      <c r="L85" s="22">
        <f t="shared" si="18"/>
        <v>-0.2984146383593379</v>
      </c>
    </row>
    <row r="86" spans="1:12">
      <c r="A86" s="2">
        <v>43968</v>
      </c>
      <c r="B86" s="3">
        <v>84</v>
      </c>
      <c r="H86" s="22">
        <f t="shared" si="16"/>
        <v>0.85021046378671095</v>
      </c>
      <c r="I86" s="21"/>
      <c r="J86" s="32"/>
      <c r="K86" s="22">
        <f t="shared" si="17"/>
        <v>0.28528364281366225</v>
      </c>
      <c r="L86" s="22">
        <f t="shared" si="18"/>
        <v>-0.28528364281366225</v>
      </c>
    </row>
    <row r="87" spans="1:12">
      <c r="A87" s="2">
        <v>43969</v>
      </c>
      <c r="B87" s="3">
        <v>85</v>
      </c>
      <c r="H87" s="22">
        <f t="shared" si="16"/>
        <v>0.82343443033003683</v>
      </c>
      <c r="I87" s="21"/>
      <c r="J87" s="32"/>
      <c r="K87" s="22">
        <f t="shared" si="17"/>
        <v>0.27273044413803466</v>
      </c>
      <c r="L87" s="22">
        <f t="shared" si="18"/>
        <v>-0.27273044413803466</v>
      </c>
    </row>
    <row r="88" spans="1:12">
      <c r="A88" s="2">
        <v>43970</v>
      </c>
      <c r="B88" s="3">
        <v>86</v>
      </c>
      <c r="H88" s="22">
        <f t="shared" si="16"/>
        <v>0.79750166568527503</v>
      </c>
      <c r="I88" s="21"/>
      <c r="J88" s="32"/>
      <c r="K88" s="22">
        <f t="shared" si="17"/>
        <v>0.26072961781518406</v>
      </c>
      <c r="L88" s="22">
        <f t="shared" si="18"/>
        <v>-0.26072961781518406</v>
      </c>
    </row>
    <row r="89" spans="1:12">
      <c r="A89" s="2">
        <v>43971</v>
      </c>
      <c r="B89" s="3">
        <v>87</v>
      </c>
      <c r="H89" s="22">
        <f t="shared" si="16"/>
        <v>0.77238561243531267</v>
      </c>
      <c r="I89" s="21"/>
      <c r="J89" s="32"/>
      <c r="K89" s="22">
        <f t="shared" si="17"/>
        <v>0.24925685807062245</v>
      </c>
      <c r="L89" s="22">
        <f t="shared" si="18"/>
        <v>-0.24925685807062245</v>
      </c>
    </row>
    <row r="90" spans="1:12">
      <c r="A90" s="2">
        <v>43972</v>
      </c>
      <c r="B90" s="3">
        <v>88</v>
      </c>
      <c r="H90" s="22">
        <f t="shared" si="16"/>
        <v>0.74806054954687284</v>
      </c>
      <c r="I90" s="21"/>
      <c r="J90" s="32"/>
      <c r="K90" s="22">
        <f t="shared" si="17"/>
        <v>0.23828892864514545</v>
      </c>
      <c r="L90" s="22">
        <f t="shared" si="18"/>
        <v>-0.23828892864514545</v>
      </c>
    </row>
    <row r="91" spans="1:12">
      <c r="A91" s="2">
        <v>43973</v>
      </c>
      <c r="B91" s="3">
        <v>89</v>
      </c>
      <c r="H91" s="22">
        <f t="shared" si="16"/>
        <v>0.72450156602992788</v>
      </c>
      <c r="I91" s="21"/>
      <c r="J91" s="32"/>
      <c r="K91" s="22">
        <f t="shared" si="17"/>
        <v>0.22780361573346627</v>
      </c>
      <c r="L91" s="22">
        <f t="shared" si="18"/>
        <v>-0.22780361573346627</v>
      </c>
    </row>
    <row r="92" spans="1:12">
      <c r="A92" s="2">
        <v>43974</v>
      </c>
      <c r="B92" s="3">
        <v>90</v>
      </c>
      <c r="H92" s="22">
        <f t="shared" si="16"/>
        <v>0.70168453542667153</v>
      </c>
      <c r="I92" s="21"/>
      <c r="J92" s="32"/>
      <c r="K92" s="22">
        <f t="shared" si="17"/>
        <v>0.21777968299366893</v>
      </c>
      <c r="L92" s="22">
        <f t="shared" si="18"/>
        <v>-0.21777968299366893</v>
      </c>
    </row>
    <row r="93" spans="1:12">
      <c r="A93" s="2">
        <v>43975</v>
      </c>
      <c r="B93" s="3">
        <v>91</v>
      </c>
      <c r="H93" s="22">
        <f t="shared" si="16"/>
        <v>0.67958609110391532</v>
      </c>
      <c r="I93" s="21"/>
      <c r="J93" s="32"/>
      <c r="K93" s="22">
        <f t="shared" si="17"/>
        <v>0.20819682853635829</v>
      </c>
      <c r="L93" s="22">
        <f t="shared" si="18"/>
        <v>-0.20819682853635829</v>
      </c>
    </row>
    <row r="94" spans="1:12">
      <c r="A94" s="2">
        <v>43976</v>
      </c>
      <c r="B94" s="3">
        <v>92</v>
      </c>
      <c r="H94" s="22">
        <f t="shared" si="16"/>
        <v>0.65818360232361517</v>
      </c>
      <c r="I94" s="21"/>
      <c r="J94" s="32"/>
      <c r="K94" s="22">
        <f t="shared" si="17"/>
        <v>0.19903564380639621</v>
      </c>
      <c r="L94" s="22">
        <f t="shared" si="18"/>
        <v>-0.19903564380639621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8" t="s">
        <v>36</v>
      </c>
      <c r="B1" s="28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8" t="s">
        <v>37</v>
      </c>
      <c r="B12" s="28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opLeftCell="A55" workbookViewId="0">
      <selection activeCell="A65" sqref="A6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workbookViewId="0">
      <selection activeCell="A65" sqref="A6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"/>
  <sheetViews>
    <sheetView topLeftCell="A49" workbookViewId="0">
      <selection activeCell="A65" sqref="A6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topLeftCell="A43" workbookViewId="0">
      <selection activeCell="A65" sqref="A6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"/>
  <sheetViews>
    <sheetView topLeftCell="A58" workbookViewId="0">
      <selection activeCell="A65" sqref="A6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topLeftCell="A55" workbookViewId="0">
      <selection activeCell="A65" sqref="A6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5"/>
  <sheetViews>
    <sheetView topLeftCell="A64" workbookViewId="0">
      <selection activeCell="A65" sqref="A65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topLeftCell="A52" workbookViewId="0">
      <selection activeCell="A65" sqref="A6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2020-04-26T16:31:51Z</dcterms:modified>
</cp:coreProperties>
</file>