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86965809-D586-47BA-8125-63BF75451EBD}" xr6:coauthVersionLast="45" xr6:coauthVersionMax="45" xr10:uidLastSave="{00000000-0000-0000-0000-000000000000}"/>
  <bookViews>
    <workbookView xWindow="-108" yWindow="-108" windowWidth="23256" windowHeight="12576" firstSheet="2" activeTab="10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  <sheet name="Coeff st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11" l="1"/>
  <c r="C41" i="11"/>
  <c r="D41" i="11" s="1"/>
  <c r="E41" i="11"/>
  <c r="H41" i="10"/>
  <c r="C41" i="10"/>
  <c r="D41" i="10" s="1"/>
  <c r="C41" i="9"/>
  <c r="D41" i="9" s="1"/>
  <c r="E41" i="9" s="1"/>
  <c r="H41" i="9"/>
  <c r="J41" i="9" s="1"/>
  <c r="I41" i="9"/>
  <c r="K41" i="9" s="1"/>
  <c r="B41" i="7"/>
  <c r="C41" i="7" s="1"/>
  <c r="D41" i="7" s="1"/>
  <c r="E41" i="7" s="1"/>
  <c r="B41" i="8"/>
  <c r="C41" i="8" s="1"/>
  <c r="D41" i="8" s="1"/>
  <c r="E41" i="8" s="1"/>
  <c r="B41" i="6"/>
  <c r="C41" i="6"/>
  <c r="D41" i="6" s="1"/>
  <c r="E41" i="6" s="1"/>
  <c r="B41" i="5"/>
  <c r="C41" i="5" s="1"/>
  <c r="D41" i="5" s="1"/>
  <c r="E41" i="5" s="1"/>
  <c r="B41" i="4"/>
  <c r="C41" i="4" s="1"/>
  <c r="D41" i="4" s="1"/>
  <c r="E41" i="4" s="1"/>
  <c r="B41" i="3"/>
  <c r="C41" i="3" s="1"/>
  <c r="D41" i="3" s="1"/>
  <c r="E41" i="3" s="1"/>
  <c r="B41" i="2"/>
  <c r="C41" i="2" s="1"/>
  <c r="D41" i="2" s="1"/>
  <c r="E41" i="2" s="1"/>
  <c r="B40" i="2" l="1"/>
  <c r="C40" i="2" s="1"/>
  <c r="D40" i="2" s="1"/>
  <c r="E40" i="2" s="1"/>
  <c r="B40" i="3"/>
  <c r="C40" i="3" s="1"/>
  <c r="D40" i="3" s="1"/>
  <c r="E40" i="3" s="1"/>
  <c r="B40" i="4"/>
  <c r="C40" i="4" s="1"/>
  <c r="D40" i="4" s="1"/>
  <c r="E40" i="4" s="1"/>
  <c r="B40" i="5"/>
  <c r="C40" i="5" s="1"/>
  <c r="D40" i="5" s="1"/>
  <c r="E40" i="5" s="1"/>
  <c r="B40" i="6"/>
  <c r="C40" i="6" s="1"/>
  <c r="D40" i="6" s="1"/>
  <c r="E40" i="6" s="1"/>
  <c r="B40" i="8"/>
  <c r="C40" i="8" s="1"/>
  <c r="D40" i="8" s="1"/>
  <c r="E40" i="8" s="1"/>
  <c r="B40" i="7"/>
  <c r="C40" i="7" s="1"/>
  <c r="D40" i="7" s="1"/>
  <c r="E40" i="7" s="1"/>
  <c r="C40" i="9"/>
  <c r="D40" i="9" s="1"/>
  <c r="E40" i="9" s="1"/>
  <c r="I40" i="9"/>
  <c r="K40" i="9" s="1"/>
  <c r="C40" i="10"/>
  <c r="D40" i="10" s="1"/>
  <c r="C40" i="11"/>
  <c r="D40" i="11" s="1"/>
  <c r="I40" i="11" l="1"/>
  <c r="H40" i="9"/>
  <c r="J40" i="9" s="1"/>
  <c r="E40" i="11"/>
  <c r="I39" i="11"/>
  <c r="C39" i="11"/>
  <c r="D39" i="11"/>
  <c r="E39" i="11"/>
  <c r="C39" i="10"/>
  <c r="D39" i="10" s="1"/>
  <c r="C39" i="9"/>
  <c r="D39" i="9" s="1"/>
  <c r="E39" i="9" s="1"/>
  <c r="H39" i="9"/>
  <c r="J39" i="9" s="1"/>
  <c r="I39" i="9"/>
  <c r="K39" i="9" s="1"/>
  <c r="B39" i="7"/>
  <c r="C39" i="7" s="1"/>
  <c r="D39" i="7" s="1"/>
  <c r="E39" i="7" s="1"/>
  <c r="B39" i="8"/>
  <c r="C39" i="8" s="1"/>
  <c r="D39" i="8" s="1"/>
  <c r="E39" i="8" s="1"/>
  <c r="B39" i="6"/>
  <c r="C39" i="6" s="1"/>
  <c r="D39" i="6" s="1"/>
  <c r="E39" i="6" s="1"/>
  <c r="B39" i="5"/>
  <c r="C39" i="5" s="1"/>
  <c r="D39" i="5" s="1"/>
  <c r="E39" i="5" s="1"/>
  <c r="B39" i="4"/>
  <c r="C39" i="4"/>
  <c r="D39" i="4" s="1"/>
  <c r="E39" i="4" s="1"/>
  <c r="B39" i="3"/>
  <c r="C39" i="3" s="1"/>
  <c r="D39" i="3" s="1"/>
  <c r="E39" i="3" s="1"/>
  <c r="B39" i="2"/>
  <c r="C39" i="2" s="1"/>
  <c r="D39" i="2" s="1"/>
  <c r="E39" i="2" s="1"/>
  <c r="C38" i="11" l="1"/>
  <c r="C38" i="10"/>
  <c r="C38" i="9"/>
  <c r="I38" i="9" s="1"/>
  <c r="K38" i="9" s="1"/>
  <c r="B38" i="7"/>
  <c r="B38" i="8"/>
  <c r="B38" i="6"/>
  <c r="B38" i="5"/>
  <c r="B38" i="4"/>
  <c r="B38" i="3"/>
  <c r="B38" i="2"/>
  <c r="H38" i="9" l="1"/>
  <c r="J38" i="9" s="1"/>
  <c r="I38" i="11"/>
  <c r="C1" i="10" l="1"/>
  <c r="C37" i="11"/>
  <c r="C37" i="10"/>
  <c r="C37" i="9"/>
  <c r="B37" i="7"/>
  <c r="C38" i="7" s="1"/>
  <c r="B3" i="8"/>
  <c r="B37" i="8"/>
  <c r="B37" i="6"/>
  <c r="B37" i="5"/>
  <c r="B37" i="4"/>
  <c r="B37" i="3"/>
  <c r="B37" i="2"/>
  <c r="C38" i="2" l="1"/>
  <c r="H37" i="9"/>
  <c r="J37" i="9" s="1"/>
  <c r="C38" i="8"/>
  <c r="D38" i="10"/>
  <c r="C38" i="6"/>
  <c r="C38" i="3"/>
  <c r="D38" i="9"/>
  <c r="C38" i="4"/>
  <c r="C38" i="5"/>
  <c r="I37" i="9"/>
  <c r="K37" i="9" s="1"/>
  <c r="E38" i="11"/>
  <c r="D38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D37" i="11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D37" i="10" s="1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D37" i="9" s="1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C37" i="7" s="1"/>
  <c r="D38" i="7" s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C37" i="8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C37" i="6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37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C37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7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37" i="2" s="1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K5" i="10"/>
  <c r="D38" i="4" l="1"/>
  <c r="D38" i="3"/>
  <c r="E37" i="11"/>
  <c r="D38" i="5"/>
  <c r="E38" i="9"/>
  <c r="D38" i="6"/>
  <c r="D38" i="2"/>
  <c r="D38" i="8"/>
  <c r="L5" i="11"/>
  <c r="F6" i="11" s="1"/>
  <c r="C3" i="11"/>
  <c r="D34" i="10"/>
  <c r="D22" i="10"/>
  <c r="D18" i="10"/>
  <c r="D14" i="10"/>
  <c r="D10" i="10"/>
  <c r="D6" i="10"/>
  <c r="C3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I6" i="9"/>
  <c r="K6" i="9" s="1"/>
  <c r="I5" i="9"/>
  <c r="K5" i="9" s="1"/>
  <c r="I4" i="9"/>
  <c r="K4" i="9" s="1"/>
  <c r="B1" i="8"/>
  <c r="C36" i="7"/>
  <c r="D37" i="7" s="1"/>
  <c r="C32" i="7"/>
  <c r="C26" i="7"/>
  <c r="C24" i="7"/>
  <c r="C22" i="7"/>
  <c r="C20" i="7"/>
  <c r="C18" i="7"/>
  <c r="C16" i="7"/>
  <c r="C14" i="7"/>
  <c r="C12" i="7"/>
  <c r="C10" i="7"/>
  <c r="C8" i="7"/>
  <c r="C4" i="7"/>
  <c r="B3" i="7"/>
  <c r="C34" i="6"/>
  <c r="C26" i="6"/>
  <c r="C22" i="6"/>
  <c r="C20" i="6"/>
  <c r="C18" i="6"/>
  <c r="C16" i="6"/>
  <c r="C14" i="6"/>
  <c r="C12" i="6"/>
  <c r="C10" i="6"/>
  <c r="C8" i="6"/>
  <c r="C6" i="6"/>
  <c r="B3" i="6"/>
  <c r="C36" i="5"/>
  <c r="D37" i="5" s="1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B3" i="5"/>
  <c r="C4" i="5" s="1"/>
  <c r="C36" i="4"/>
  <c r="D37" i="4" s="1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D37" i="3" s="1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B3" i="3"/>
  <c r="C4" i="3" s="1"/>
  <c r="C36" i="2"/>
  <c r="D37" i="2" s="1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B3" i="2"/>
  <c r="D16" i="9"/>
  <c r="D15" i="9"/>
  <c r="D14" i="9"/>
  <c r="E14" i="9" s="1"/>
  <c r="D13" i="9"/>
  <c r="D12" i="9"/>
  <c r="D11" i="9"/>
  <c r="D10" i="9"/>
  <c r="D9" i="9"/>
  <c r="D8" i="9"/>
  <c r="K7" i="9"/>
  <c r="D7" i="9"/>
  <c r="D6" i="9"/>
  <c r="D5" i="9"/>
  <c r="D4" i="9"/>
  <c r="C36" i="8"/>
  <c r="D37" i="8" s="1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4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38" i="3" l="1"/>
  <c r="E38" i="7"/>
  <c r="E8" i="9"/>
  <c r="E12" i="9"/>
  <c r="E15" i="9"/>
  <c r="E38" i="5"/>
  <c r="E38" i="4"/>
  <c r="E11" i="9"/>
  <c r="E38" i="8"/>
  <c r="E38" i="2"/>
  <c r="E9" i="9"/>
  <c r="E7" i="9"/>
  <c r="E13" i="9"/>
  <c r="E6" i="9"/>
  <c r="E10" i="9"/>
  <c r="E5" i="9"/>
  <c r="D14" i="6"/>
  <c r="D36" i="7"/>
  <c r="E37" i="7" s="1"/>
  <c r="D24" i="7"/>
  <c r="C23" i="6"/>
  <c r="D23" i="6" s="1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E37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D34" i="4"/>
  <c r="D18" i="2"/>
  <c r="D34" i="2"/>
  <c r="E34" i="2" s="1"/>
  <c r="D18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D5" i="5"/>
  <c r="D18" i="5"/>
  <c r="E18" i="5" s="1"/>
  <c r="D34" i="5"/>
  <c r="E34" i="5" s="1"/>
  <c r="D5" i="6"/>
  <c r="D21" i="6"/>
  <c r="D31" i="6"/>
  <c r="D19" i="7"/>
  <c r="D28" i="7"/>
  <c r="D27" i="7"/>
  <c r="D25" i="8"/>
  <c r="E25" i="8" s="1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E37" i="4" s="1"/>
  <c r="D15" i="5"/>
  <c r="D19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H22" i="9"/>
  <c r="J22" i="9" s="1"/>
  <c r="H30" i="9"/>
  <c r="J30" i="9" s="1"/>
  <c r="E17" i="9"/>
  <c r="E64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F42" i="11"/>
  <c r="F38" i="11"/>
  <c r="F65" i="11"/>
  <c r="F62" i="11"/>
  <c r="F56" i="11"/>
  <c r="F52" i="11"/>
  <c r="F49" i="11"/>
  <c r="F45" i="11"/>
  <c r="F41" i="11"/>
  <c r="F37" i="11"/>
  <c r="I37" i="11" s="1"/>
  <c r="F61" i="11"/>
  <c r="F55" i="11"/>
  <c r="F51" i="11"/>
  <c r="F48" i="11"/>
  <c r="F44" i="11"/>
  <c r="F40" i="11"/>
  <c r="F67" i="11"/>
  <c r="F64" i="11"/>
  <c r="F60" i="11"/>
  <c r="F58" i="11"/>
  <c r="F54" i="11"/>
  <c r="F47" i="11"/>
  <c r="F43" i="11"/>
  <c r="F39" i="1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E37" i="3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37" i="5" s="1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D15" i="7"/>
  <c r="D23" i="7"/>
  <c r="D31" i="7"/>
  <c r="D11" i="8"/>
  <c r="E9" i="6"/>
  <c r="E95" i="10"/>
  <c r="E90" i="10"/>
  <c r="E87" i="10"/>
  <c r="E82" i="10"/>
  <c r="E79" i="10"/>
  <c r="E74" i="10"/>
  <c r="E71" i="10"/>
  <c r="E66" i="10"/>
  <c r="E63" i="10"/>
  <c r="E58" i="10"/>
  <c r="E55" i="10"/>
  <c r="E50" i="10"/>
  <c r="E47" i="10"/>
  <c r="E42" i="10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E41" i="10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E43" i="10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E56" i="10"/>
  <c r="E77" i="10"/>
  <c r="E88" i="10"/>
  <c r="E16" i="10"/>
  <c r="E37" i="10"/>
  <c r="H37" i="10" s="1"/>
  <c r="E48" i="10"/>
  <c r="E69" i="10"/>
  <c r="E80" i="10"/>
  <c r="D21" i="9"/>
  <c r="D20" i="9"/>
  <c r="I20" i="9"/>
  <c r="K20" i="9" s="1"/>
  <c r="H20" i="9"/>
  <c r="J20" i="9" s="1"/>
  <c r="N11" i="9" s="1"/>
  <c r="D29" i="9"/>
  <c r="D28" i="9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61" i="10"/>
  <c r="E72" i="10"/>
  <c r="E93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E32" i="6" l="1"/>
  <c r="E21" i="8"/>
  <c r="E33" i="7"/>
  <c r="E21" i="7"/>
  <c r="E17" i="3"/>
  <c r="E30" i="4"/>
  <c r="D12" i="4"/>
  <c r="E12" i="4" s="1"/>
  <c r="E17" i="4"/>
  <c r="E18" i="6"/>
  <c r="E18" i="4"/>
  <c r="E6" i="5"/>
  <c r="D36" i="6"/>
  <c r="D37" i="6"/>
  <c r="F64" i="10"/>
  <c r="F96" i="10"/>
  <c r="G45" i="11"/>
  <c r="E23" i="9"/>
  <c r="E31" i="9"/>
  <c r="E12" i="7"/>
  <c r="D29" i="7"/>
  <c r="D35" i="8"/>
  <c r="D26" i="5"/>
  <c r="E27" i="5" s="1"/>
  <c r="D10" i="5"/>
  <c r="E10" i="5" s="1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D11" i="5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29" i="2"/>
  <c r="D17" i="7"/>
  <c r="E17" i="7" s="1"/>
  <c r="E6" i="8"/>
  <c r="E34" i="6"/>
  <c r="E26" i="5"/>
  <c r="D7" i="6"/>
  <c r="E8" i="6" s="1"/>
  <c r="E9" i="5"/>
  <c r="E15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8" i="5"/>
  <c r="H32" i="11"/>
  <c r="G67" i="11"/>
  <c r="G52" i="11"/>
  <c r="G38" i="11"/>
  <c r="H66" i="11"/>
  <c r="I32" i="11"/>
  <c r="L9" i="11" s="1"/>
  <c r="H15" i="11"/>
  <c r="G66" i="11"/>
  <c r="G53" i="11"/>
  <c r="H45" i="11"/>
  <c r="H12" i="11"/>
  <c r="H29" i="11"/>
  <c r="H23" i="11"/>
  <c r="H26" i="11"/>
  <c r="H11" i="11"/>
  <c r="G56" i="10"/>
  <c r="G40" i="10"/>
  <c r="G72" i="10"/>
  <c r="G88" i="10"/>
  <c r="G43" i="10"/>
  <c r="G59" i="10"/>
  <c r="G75" i="10"/>
  <c r="G91" i="10"/>
  <c r="G49" i="10"/>
  <c r="G9" i="10"/>
  <c r="H9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37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G7" i="10"/>
  <c r="G15" i="10"/>
  <c r="G31" i="10"/>
  <c r="G47" i="10"/>
  <c r="G63" i="10"/>
  <c r="G79" i="10"/>
  <c r="G95" i="10"/>
  <c r="E36" i="4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G18" i="10"/>
  <c r="G34" i="10"/>
  <c r="G50" i="10"/>
  <c r="G66" i="10"/>
  <c r="G82" i="10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D18" i="3"/>
  <c r="E18" i="3" s="1"/>
  <c r="D7" i="8"/>
  <c r="D26" i="3"/>
  <c r="E26" i="3" s="1"/>
  <c r="G62" i="10"/>
  <c r="F36" i="10"/>
  <c r="G36" i="10"/>
  <c r="F52" i="10"/>
  <c r="G52" i="10"/>
  <c r="F68" i="10"/>
  <c r="G68" i="10"/>
  <c r="F84" i="10"/>
  <c r="G84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E30" i="8"/>
  <c r="E30" i="6"/>
  <c r="E31" i="6"/>
  <c r="E7" i="6"/>
  <c r="D22" i="3"/>
  <c r="F77" i="10"/>
  <c r="G77" i="10"/>
  <c r="F14" i="10"/>
  <c r="G14" i="10"/>
  <c r="F46" i="10"/>
  <c r="G46" i="10"/>
  <c r="G78" i="10"/>
  <c r="F20" i="10"/>
  <c r="G20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25" i="10"/>
  <c r="G25" i="10"/>
  <c r="G41" i="10"/>
  <c r="G57" i="10"/>
  <c r="F73" i="10"/>
  <c r="G73" i="10"/>
  <c r="F89" i="10"/>
  <c r="G89" i="10"/>
  <c r="F13" i="10"/>
  <c r="G13" i="10"/>
  <c r="G26" i="10"/>
  <c r="G42" i="10"/>
  <c r="G58" i="10"/>
  <c r="G74" i="10"/>
  <c r="G90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E19" i="8"/>
  <c r="E20" i="8"/>
  <c r="E35" i="6"/>
  <c r="E36" i="6"/>
  <c r="E20" i="6"/>
  <c r="E24" i="9"/>
  <c r="E25" i="9"/>
  <c r="F40" i="10"/>
  <c r="F57" i="10"/>
  <c r="F42" i="10"/>
  <c r="F74" i="10"/>
  <c r="F53" i="10"/>
  <c r="E31" i="7"/>
  <c r="E32" i="7"/>
  <c r="E29" i="5"/>
  <c r="E28" i="5"/>
  <c r="E12" i="3"/>
  <c r="E32" i="4"/>
  <c r="E30" i="9"/>
  <c r="E29" i="9"/>
  <c r="F62" i="10"/>
  <c r="E35" i="8"/>
  <c r="E36" i="8"/>
  <c r="E17" i="5"/>
  <c r="E16" i="5"/>
  <c r="F21" i="10"/>
  <c r="E16" i="3"/>
  <c r="E32" i="9"/>
  <c r="E33" i="9"/>
  <c r="F56" i="10"/>
  <c r="F41" i="10"/>
  <c r="F26" i="10"/>
  <c r="F58" i="10"/>
  <c r="F90" i="10"/>
  <c r="E15" i="7"/>
  <c r="E16" i="7"/>
  <c r="E13" i="5"/>
  <c r="E21" i="2"/>
  <c r="E22" i="9"/>
  <c r="E21" i="9"/>
  <c r="F37" i="10"/>
  <c r="F38" i="10"/>
  <c r="F70" i="10"/>
  <c r="F7" i="10"/>
  <c r="F15" i="10"/>
  <c r="F31" i="10"/>
  <c r="F47" i="10"/>
  <c r="F63" i="10"/>
  <c r="F79" i="10"/>
  <c r="F95" i="10"/>
  <c r="E28" i="8"/>
  <c r="E12" i="8"/>
  <c r="E27" i="6"/>
  <c r="E35" i="9"/>
  <c r="E27" i="9"/>
  <c r="F32" i="10"/>
  <c r="E24" i="5"/>
  <c r="E25" i="5"/>
  <c r="E19" i="9"/>
  <c r="E25" i="4"/>
  <c r="E25" i="3"/>
  <c r="F72" i="10"/>
  <c r="F4" i="10"/>
  <c r="F80" i="10"/>
  <c r="F16" i="10"/>
  <c r="F88" i="10"/>
  <c r="F24" i="10"/>
  <c r="F12" i="10"/>
  <c r="F27" i="10"/>
  <c r="F43" i="10"/>
  <c r="F59" i="10"/>
  <c r="F75" i="10"/>
  <c r="F91" i="10"/>
  <c r="F17" i="10"/>
  <c r="F49" i="10"/>
  <c r="F81" i="10"/>
  <c r="F9" i="10"/>
  <c r="F18" i="10"/>
  <c r="F34" i="10"/>
  <c r="F50" i="10"/>
  <c r="F66" i="10"/>
  <c r="F82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E27" i="3" l="1"/>
  <c r="E13" i="4"/>
  <c r="E16" i="6"/>
  <c r="E36" i="2"/>
  <c r="E37" i="2"/>
  <c r="E37" i="6"/>
  <c r="E38" i="6"/>
  <c r="E9" i="4"/>
  <c r="E28" i="6"/>
  <c r="E11" i="5"/>
  <c r="K12" i="10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L12" i="11"/>
  <c r="L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L13" i="11" l="1"/>
</calcChain>
</file>

<file path=xl/sharedStrings.xml><?xml version="1.0" encoding="utf-8"?>
<sst xmlns="http://schemas.openxmlformats.org/spreadsheetml/2006/main" count="132" uniqueCount="39">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</sst>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1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Casi_totali!$B$3:$B$45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Casi_totali!$C$3:$C$45</c:f>
              <c:numCache>
                <c:formatCode>General</c:formatCode>
                <c:ptCount val="4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Casi_totali!$D$3:$D$45</c:f>
              <c:numCache>
                <c:formatCode>General</c:formatCode>
                <c:ptCount val="43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ser>
          <c:idx val="3"/>
          <c:order val="3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Casi_totali!$A$3:$A$45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Casi_totali!$E$3:$E$45</c:f>
              <c:numCache>
                <c:formatCode>General</c:formatCode>
                <c:ptCount val="43"/>
                <c:pt idx="3">
                  <c:v>-12</c:v>
                </c:pt>
                <c:pt idx="4">
                  <c:v>-6</c:v>
                </c:pt>
                <c:pt idx="5">
                  <c:v>31</c:v>
                </c:pt>
                <c:pt idx="6">
                  <c:v>-63</c:v>
                </c:pt>
                <c:pt idx="7">
                  <c:v>54</c:v>
                </c:pt>
                <c:pt idx="8">
                  <c:v>-9</c:v>
                </c:pt>
                <c:pt idx="9">
                  <c:v>-5</c:v>
                </c:pt>
                <c:pt idx="10">
                  <c:v>0</c:v>
                </c:pt>
                <c:pt idx="11">
                  <c:v>2</c:v>
                </c:pt>
                <c:pt idx="12">
                  <c:v>13</c:v>
                </c:pt>
                <c:pt idx="13">
                  <c:v>-7</c:v>
                </c:pt>
                <c:pt idx="14">
                  <c:v>-4</c:v>
                </c:pt>
                <c:pt idx="15">
                  <c:v>-3</c:v>
                </c:pt>
                <c:pt idx="16">
                  <c:v>20</c:v>
                </c:pt>
                <c:pt idx="17">
                  <c:v>6</c:v>
                </c:pt>
                <c:pt idx="18">
                  <c:v>-36</c:v>
                </c:pt>
                <c:pt idx="19">
                  <c:v>56</c:v>
                </c:pt>
                <c:pt idx="20">
                  <c:v>-69</c:v>
                </c:pt>
                <c:pt idx="21">
                  <c:v>34</c:v>
                </c:pt>
                <c:pt idx="22">
                  <c:v>-9</c:v>
                </c:pt>
                <c:pt idx="23">
                  <c:v>-5</c:v>
                </c:pt>
                <c:pt idx="24">
                  <c:v>65</c:v>
                </c:pt>
                <c:pt idx="25">
                  <c:v>-73</c:v>
                </c:pt>
                <c:pt idx="26">
                  <c:v>63</c:v>
                </c:pt>
                <c:pt idx="27">
                  <c:v>-39</c:v>
                </c:pt>
                <c:pt idx="28">
                  <c:v>16</c:v>
                </c:pt>
                <c:pt idx="29">
                  <c:v>-97</c:v>
                </c:pt>
                <c:pt idx="30">
                  <c:v>64</c:v>
                </c:pt>
                <c:pt idx="31">
                  <c:v>76</c:v>
                </c:pt>
                <c:pt idx="32">
                  <c:v>-206</c:v>
                </c:pt>
                <c:pt idx="33">
                  <c:v>130</c:v>
                </c:pt>
                <c:pt idx="34">
                  <c:v>131</c:v>
                </c:pt>
                <c:pt idx="35">
                  <c:v>-241</c:v>
                </c:pt>
                <c:pt idx="36">
                  <c:v>171</c:v>
                </c:pt>
                <c:pt idx="37">
                  <c:v>-13</c:v>
                </c:pt>
                <c:pt idx="38">
                  <c:v>-167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Ospedalizzati!$C$3:$C$40</c:f>
              <c:numCache>
                <c:formatCode>General</c:formatCode>
                <c:ptCount val="3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Ospedalizzati!$D$3:$D$40</c:f>
              <c:numCache>
                <c:formatCode>General</c:formatCode>
                <c:ptCount val="38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ser>
          <c:idx val="2"/>
          <c:order val="2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Ospedalizzati!$E$3:$E$40</c:f>
              <c:numCache>
                <c:formatCode>General</c:formatCode>
                <c:ptCount val="38"/>
                <c:pt idx="3">
                  <c:v>-6</c:v>
                </c:pt>
                <c:pt idx="4">
                  <c:v>-1</c:v>
                </c:pt>
                <c:pt idx="5">
                  <c:v>-1</c:v>
                </c:pt>
                <c:pt idx="6">
                  <c:v>16</c:v>
                </c:pt>
                <c:pt idx="7">
                  <c:v>-20</c:v>
                </c:pt>
                <c:pt idx="8">
                  <c:v>9</c:v>
                </c:pt>
                <c:pt idx="9">
                  <c:v>-3</c:v>
                </c:pt>
                <c:pt idx="10">
                  <c:v>4</c:v>
                </c:pt>
                <c:pt idx="11">
                  <c:v>0</c:v>
                </c:pt>
                <c:pt idx="12">
                  <c:v>10</c:v>
                </c:pt>
                <c:pt idx="13">
                  <c:v>-9</c:v>
                </c:pt>
                <c:pt idx="14">
                  <c:v>6</c:v>
                </c:pt>
                <c:pt idx="15">
                  <c:v>-27</c:v>
                </c:pt>
                <c:pt idx="16">
                  <c:v>31</c:v>
                </c:pt>
                <c:pt idx="17">
                  <c:v>-7</c:v>
                </c:pt>
                <c:pt idx="18">
                  <c:v>2</c:v>
                </c:pt>
                <c:pt idx="19">
                  <c:v>59</c:v>
                </c:pt>
                <c:pt idx="20">
                  <c:v>-126</c:v>
                </c:pt>
                <c:pt idx="21">
                  <c:v>24</c:v>
                </c:pt>
                <c:pt idx="22">
                  <c:v>82</c:v>
                </c:pt>
                <c:pt idx="23">
                  <c:v>14</c:v>
                </c:pt>
                <c:pt idx="24">
                  <c:v>-76</c:v>
                </c:pt>
                <c:pt idx="25">
                  <c:v>4</c:v>
                </c:pt>
                <c:pt idx="26">
                  <c:v>-47</c:v>
                </c:pt>
                <c:pt idx="27">
                  <c:v>166</c:v>
                </c:pt>
                <c:pt idx="28">
                  <c:v>-223</c:v>
                </c:pt>
                <c:pt idx="29">
                  <c:v>145</c:v>
                </c:pt>
                <c:pt idx="30">
                  <c:v>38</c:v>
                </c:pt>
                <c:pt idx="31">
                  <c:v>-114</c:v>
                </c:pt>
                <c:pt idx="32">
                  <c:v>-4</c:v>
                </c:pt>
                <c:pt idx="33">
                  <c:v>40</c:v>
                </c:pt>
                <c:pt idx="34">
                  <c:v>37</c:v>
                </c:pt>
                <c:pt idx="35">
                  <c:v>2</c:v>
                </c:pt>
                <c:pt idx="36">
                  <c:v>-88</c:v>
                </c:pt>
                <c:pt idx="3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Positivi!$B$3:$B$43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Positivi!$C$3:$C$43</c:f>
              <c:numCache>
                <c:formatCode>General</c:formatCode>
                <c:ptCount val="4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Positivi!$D$3:$D$43</c:f>
              <c:numCache>
                <c:formatCode>General</c:formatCode>
                <c:ptCount val="41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ser>
          <c:idx val="3"/>
          <c:order val="3"/>
          <c:tx>
            <c:strRef>
              <c:f>Positivi!$E$1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Positivi!$E$3:$E$43</c:f>
              <c:numCache>
                <c:formatCode>General</c:formatCode>
                <c:ptCount val="41"/>
                <c:pt idx="3">
                  <c:v>-12</c:v>
                </c:pt>
                <c:pt idx="4">
                  <c:v>-6</c:v>
                </c:pt>
                <c:pt idx="5">
                  <c:v>27</c:v>
                </c:pt>
                <c:pt idx="6">
                  <c:v>-55</c:v>
                </c:pt>
                <c:pt idx="7">
                  <c:v>50</c:v>
                </c:pt>
                <c:pt idx="8">
                  <c:v>-10</c:v>
                </c:pt>
                <c:pt idx="9">
                  <c:v>-3</c:v>
                </c:pt>
                <c:pt idx="10">
                  <c:v>-3</c:v>
                </c:pt>
                <c:pt idx="11">
                  <c:v>5</c:v>
                </c:pt>
                <c:pt idx="12">
                  <c:v>12</c:v>
                </c:pt>
                <c:pt idx="13">
                  <c:v>-8</c:v>
                </c:pt>
                <c:pt idx="14">
                  <c:v>-2</c:v>
                </c:pt>
                <c:pt idx="15">
                  <c:v>-4</c:v>
                </c:pt>
                <c:pt idx="16">
                  <c:v>21</c:v>
                </c:pt>
                <c:pt idx="17">
                  <c:v>-13</c:v>
                </c:pt>
                <c:pt idx="18">
                  <c:v>-10</c:v>
                </c:pt>
                <c:pt idx="19">
                  <c:v>20</c:v>
                </c:pt>
                <c:pt idx="20">
                  <c:v>10</c:v>
                </c:pt>
                <c:pt idx="21">
                  <c:v>-56</c:v>
                </c:pt>
                <c:pt idx="22">
                  <c:v>31</c:v>
                </c:pt>
                <c:pt idx="23">
                  <c:v>-7</c:v>
                </c:pt>
                <c:pt idx="24">
                  <c:v>59</c:v>
                </c:pt>
                <c:pt idx="25">
                  <c:v>-77</c:v>
                </c:pt>
                <c:pt idx="26">
                  <c:v>61</c:v>
                </c:pt>
                <c:pt idx="27">
                  <c:v>-6</c:v>
                </c:pt>
                <c:pt idx="28">
                  <c:v>-24</c:v>
                </c:pt>
                <c:pt idx="29">
                  <c:v>-73</c:v>
                </c:pt>
                <c:pt idx="30">
                  <c:v>58</c:v>
                </c:pt>
                <c:pt idx="31">
                  <c:v>72</c:v>
                </c:pt>
                <c:pt idx="32">
                  <c:v>-235</c:v>
                </c:pt>
                <c:pt idx="33">
                  <c:v>161</c:v>
                </c:pt>
                <c:pt idx="34">
                  <c:v>174</c:v>
                </c:pt>
                <c:pt idx="35">
                  <c:v>-256</c:v>
                </c:pt>
                <c:pt idx="36">
                  <c:v>110</c:v>
                </c:pt>
                <c:pt idx="37">
                  <c:v>-9</c:v>
                </c:pt>
                <c:pt idx="38">
                  <c:v>-134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Positivi!$C$3:$C$43</c:f>
              <c:numCache>
                <c:formatCode>General</c:formatCode>
                <c:ptCount val="4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Positivi!$D$3:$D$43</c:f>
              <c:numCache>
                <c:formatCode>General</c:formatCode>
                <c:ptCount val="41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ser>
          <c:idx val="2"/>
          <c:order val="2"/>
          <c:tx>
            <c:strRef>
              <c:f>Positivi!$E$1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Positivi!$E$3:$E$43</c:f>
              <c:numCache>
                <c:formatCode>General</c:formatCode>
                <c:ptCount val="41"/>
                <c:pt idx="3">
                  <c:v>-12</c:v>
                </c:pt>
                <c:pt idx="4">
                  <c:v>-6</c:v>
                </c:pt>
                <c:pt idx="5">
                  <c:v>27</c:v>
                </c:pt>
                <c:pt idx="6">
                  <c:v>-55</c:v>
                </c:pt>
                <c:pt idx="7">
                  <c:v>50</c:v>
                </c:pt>
                <c:pt idx="8">
                  <c:v>-10</c:v>
                </c:pt>
                <c:pt idx="9">
                  <c:v>-3</c:v>
                </c:pt>
                <c:pt idx="10">
                  <c:v>-3</c:v>
                </c:pt>
                <c:pt idx="11">
                  <c:v>5</c:v>
                </c:pt>
                <c:pt idx="12">
                  <c:v>12</c:v>
                </c:pt>
                <c:pt idx="13">
                  <c:v>-8</c:v>
                </c:pt>
                <c:pt idx="14">
                  <c:v>-2</c:v>
                </c:pt>
                <c:pt idx="15">
                  <c:v>-4</c:v>
                </c:pt>
                <c:pt idx="16">
                  <c:v>21</c:v>
                </c:pt>
                <c:pt idx="17">
                  <c:v>-13</c:v>
                </c:pt>
                <c:pt idx="18">
                  <c:v>-10</c:v>
                </c:pt>
                <c:pt idx="19">
                  <c:v>20</c:v>
                </c:pt>
                <c:pt idx="20">
                  <c:v>10</c:v>
                </c:pt>
                <c:pt idx="21">
                  <c:v>-56</c:v>
                </c:pt>
                <c:pt idx="22">
                  <c:v>31</c:v>
                </c:pt>
                <c:pt idx="23">
                  <c:v>-7</c:v>
                </c:pt>
                <c:pt idx="24">
                  <c:v>59</c:v>
                </c:pt>
                <c:pt idx="25">
                  <c:v>-77</c:v>
                </c:pt>
                <c:pt idx="26">
                  <c:v>61</c:v>
                </c:pt>
                <c:pt idx="27">
                  <c:v>-6</c:v>
                </c:pt>
                <c:pt idx="28">
                  <c:v>-24</c:v>
                </c:pt>
                <c:pt idx="29">
                  <c:v>-73</c:v>
                </c:pt>
                <c:pt idx="30">
                  <c:v>58</c:v>
                </c:pt>
                <c:pt idx="31">
                  <c:v>72</c:v>
                </c:pt>
                <c:pt idx="32">
                  <c:v>-235</c:v>
                </c:pt>
                <c:pt idx="33">
                  <c:v>161</c:v>
                </c:pt>
                <c:pt idx="34">
                  <c:v>174</c:v>
                </c:pt>
                <c:pt idx="35">
                  <c:v>-256</c:v>
                </c:pt>
                <c:pt idx="36">
                  <c:v>110</c:v>
                </c:pt>
                <c:pt idx="37">
                  <c:v>-9</c:v>
                </c:pt>
                <c:pt idx="38">
                  <c:v>-134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Positivi!$B$3:$B$42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Quarantena!$B$3:$B$42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Quarantena!$C$3:$C$42</c:f>
              <c:numCache>
                <c:formatCode>General</c:formatCode>
                <c:ptCount val="40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Quarantena!$D$3:$D$42</c:f>
              <c:numCache>
                <c:formatCode>General</c:formatCode>
                <c:ptCount val="40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ser>
          <c:idx val="3"/>
          <c:order val="3"/>
          <c:tx>
            <c:strRef>
              <c:f>Quarantena!$E$1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Quarantena!$E$3:$E$42</c:f>
              <c:numCache>
                <c:formatCode>General</c:formatCode>
                <c:ptCount val="40"/>
                <c:pt idx="3">
                  <c:v>-5</c:v>
                </c:pt>
                <c:pt idx="4">
                  <c:v>-5</c:v>
                </c:pt>
                <c:pt idx="5">
                  <c:v>28</c:v>
                </c:pt>
                <c:pt idx="6">
                  <c:v>-71</c:v>
                </c:pt>
                <c:pt idx="7">
                  <c:v>70</c:v>
                </c:pt>
                <c:pt idx="8">
                  <c:v>-19</c:v>
                </c:pt>
                <c:pt idx="9">
                  <c:v>0</c:v>
                </c:pt>
                <c:pt idx="10">
                  <c:v>-7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-8</c:v>
                </c:pt>
                <c:pt idx="15">
                  <c:v>23</c:v>
                </c:pt>
                <c:pt idx="16">
                  <c:v>-10</c:v>
                </c:pt>
                <c:pt idx="17">
                  <c:v>-6</c:v>
                </c:pt>
                <c:pt idx="18">
                  <c:v>-12</c:v>
                </c:pt>
                <c:pt idx="19">
                  <c:v>-39</c:v>
                </c:pt>
                <c:pt idx="20">
                  <c:v>136</c:v>
                </c:pt>
                <c:pt idx="21">
                  <c:v>-80</c:v>
                </c:pt>
                <c:pt idx="22">
                  <c:v>-51</c:v>
                </c:pt>
                <c:pt idx="23">
                  <c:v>-21</c:v>
                </c:pt>
                <c:pt idx="24">
                  <c:v>135</c:v>
                </c:pt>
                <c:pt idx="25">
                  <c:v>-81</c:v>
                </c:pt>
                <c:pt idx="26">
                  <c:v>108</c:v>
                </c:pt>
                <c:pt idx="27">
                  <c:v>-172</c:v>
                </c:pt>
                <c:pt idx="28">
                  <c:v>199</c:v>
                </c:pt>
                <c:pt idx="29">
                  <c:v>-218</c:v>
                </c:pt>
                <c:pt idx="30">
                  <c:v>20</c:v>
                </c:pt>
                <c:pt idx="31">
                  <c:v>186</c:v>
                </c:pt>
                <c:pt idx="32">
                  <c:v>-231</c:v>
                </c:pt>
                <c:pt idx="33">
                  <c:v>121</c:v>
                </c:pt>
                <c:pt idx="34">
                  <c:v>137</c:v>
                </c:pt>
                <c:pt idx="35">
                  <c:v>-258</c:v>
                </c:pt>
                <c:pt idx="36">
                  <c:v>198</c:v>
                </c:pt>
                <c:pt idx="37">
                  <c:v>-14</c:v>
                </c:pt>
                <c:pt idx="38">
                  <c:v>-226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Quarantena!$C$3:$C$44</c:f>
              <c:numCache>
                <c:formatCode>General</c:formatCode>
                <c:ptCount val="42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Quarantena!$D$3:$D$44</c:f>
              <c:numCache>
                <c:formatCode>General</c:formatCode>
                <c:ptCount val="42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ser>
          <c:idx val="2"/>
          <c:order val="2"/>
          <c:tx>
            <c:strRef>
              <c:f>Quarantena!$E$1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Quarantena!$E$3:$E$44</c:f>
              <c:numCache>
                <c:formatCode>General</c:formatCode>
                <c:ptCount val="42"/>
                <c:pt idx="3">
                  <c:v>-5</c:v>
                </c:pt>
                <c:pt idx="4">
                  <c:v>-5</c:v>
                </c:pt>
                <c:pt idx="5">
                  <c:v>28</c:v>
                </c:pt>
                <c:pt idx="6">
                  <c:v>-71</c:v>
                </c:pt>
                <c:pt idx="7">
                  <c:v>70</c:v>
                </c:pt>
                <c:pt idx="8">
                  <c:v>-19</c:v>
                </c:pt>
                <c:pt idx="9">
                  <c:v>0</c:v>
                </c:pt>
                <c:pt idx="10">
                  <c:v>-7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-8</c:v>
                </c:pt>
                <c:pt idx="15">
                  <c:v>23</c:v>
                </c:pt>
                <c:pt idx="16">
                  <c:v>-10</c:v>
                </c:pt>
                <c:pt idx="17">
                  <c:v>-6</c:v>
                </c:pt>
                <c:pt idx="18">
                  <c:v>-12</c:v>
                </c:pt>
                <c:pt idx="19">
                  <c:v>-39</c:v>
                </c:pt>
                <c:pt idx="20">
                  <c:v>136</c:v>
                </c:pt>
                <c:pt idx="21">
                  <c:v>-80</c:v>
                </c:pt>
                <c:pt idx="22">
                  <c:v>-51</c:v>
                </c:pt>
                <c:pt idx="23">
                  <c:v>-21</c:v>
                </c:pt>
                <c:pt idx="24">
                  <c:v>135</c:v>
                </c:pt>
                <c:pt idx="25">
                  <c:v>-81</c:v>
                </c:pt>
                <c:pt idx="26">
                  <c:v>108</c:v>
                </c:pt>
                <c:pt idx="27">
                  <c:v>-172</c:v>
                </c:pt>
                <c:pt idx="28">
                  <c:v>199</c:v>
                </c:pt>
                <c:pt idx="29">
                  <c:v>-218</c:v>
                </c:pt>
                <c:pt idx="30">
                  <c:v>20</c:v>
                </c:pt>
                <c:pt idx="31">
                  <c:v>186</c:v>
                </c:pt>
                <c:pt idx="32">
                  <c:v>-231</c:v>
                </c:pt>
                <c:pt idx="33">
                  <c:v>121</c:v>
                </c:pt>
                <c:pt idx="34">
                  <c:v>137</c:v>
                </c:pt>
                <c:pt idx="35">
                  <c:v>-258</c:v>
                </c:pt>
                <c:pt idx="36">
                  <c:v>198</c:v>
                </c:pt>
                <c:pt idx="37">
                  <c:v>-14</c:v>
                </c:pt>
                <c:pt idx="38">
                  <c:v>-226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Tamponi!$A$3:$A$44</c:f>
              <c:numCache>
                <c:formatCode>d/m;@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Tamponi!$C$3:$C$44</c:f>
              <c:numCache>
                <c:formatCode>General</c:formatCode>
                <c:ptCount val="42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Tamponi!$D$3:$D$39</c:f>
              <c:numCache>
                <c:formatCode>General</c:formatCode>
                <c:ptCount val="37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tamponi/casi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Tamponi!$H$1:$H$1</c:f>
              <c:strCache>
                <c:ptCount val="1"/>
                <c:pt idx="0">
                  <c:v>tamp/casi tot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Tamponi!$H$3:$H$41</c:f>
              <c:numCache>
                <c:formatCode>0.00</c:formatCode>
                <c:ptCount val="39"/>
                <c:pt idx="1">
                  <c:v>39</c:v>
                </c:pt>
                <c:pt idx="2">
                  <c:v>6</c:v>
                </c:pt>
                <c:pt idx="3">
                  <c:v>4.1052631578947372</c:v>
                </c:pt>
                <c:pt idx="4">
                  <c:v>5.8947368421052628</c:v>
                </c:pt>
                <c:pt idx="5">
                  <c:v>2.8809523809523809</c:v>
                </c:pt>
                <c:pt idx="6">
                  <c:v>4.84</c:v>
                </c:pt>
                <c:pt idx="7">
                  <c:v>5.5</c:v>
                </c:pt>
                <c:pt idx="8">
                  <c:v>5.041666666666667</c:v>
                </c:pt>
                <c:pt idx="9">
                  <c:v>5.115384615384615</c:v>
                </c:pt>
                <c:pt idx="10">
                  <c:v>5.2142857142857144</c:v>
                </c:pt>
                <c:pt idx="11">
                  <c:v>7.15625</c:v>
                </c:pt>
                <c:pt idx="12">
                  <c:v>6.4901960784313726</c:v>
                </c:pt>
                <c:pt idx="13">
                  <c:v>5.1410256410256414</c:v>
                </c:pt>
                <c:pt idx="14">
                  <c:v>5.6055045871559637</c:v>
                </c:pt>
                <c:pt idx="15">
                  <c:v>4.9219858156028371</c:v>
                </c:pt>
                <c:pt idx="16">
                  <c:v>5.2835051546391751</c:v>
                </c:pt>
                <c:pt idx="17">
                  <c:v>4.2846715328467155</c:v>
                </c:pt>
                <c:pt idx="18">
                  <c:v>4.1797101449275367</c:v>
                </c:pt>
                <c:pt idx="19">
                  <c:v>3.7796976241900646</c:v>
                </c:pt>
                <c:pt idx="20">
                  <c:v>3.5295169946332736</c:v>
                </c:pt>
                <c:pt idx="21">
                  <c:v>3.2818590704647677</c:v>
                </c:pt>
                <c:pt idx="22">
                  <c:v>3.2249357326478147</c:v>
                </c:pt>
                <c:pt idx="23">
                  <c:v>3.2829763246899661</c:v>
                </c:pt>
                <c:pt idx="24">
                  <c:v>3.1614730878186967</c:v>
                </c:pt>
                <c:pt idx="25">
                  <c:v>3.1072891072891071</c:v>
                </c:pt>
                <c:pt idx="26">
                  <c:v>2.9972144846796658</c:v>
                </c:pt>
                <c:pt idx="27">
                  <c:v>3</c:v>
                </c:pt>
                <c:pt idx="28">
                  <c:v>2.8783783783783785</c:v>
                </c:pt>
                <c:pt idx="29">
                  <c:v>2.831758034026465</c:v>
                </c:pt>
                <c:pt idx="30">
                  <c:v>2.8642082429501086</c:v>
                </c:pt>
                <c:pt idx="31">
                  <c:v>2.8453447604207245</c:v>
                </c:pt>
                <c:pt idx="32">
                  <c:v>2.8946587537091988</c:v>
                </c:pt>
                <c:pt idx="33">
                  <c:v>2.8975903614457832</c:v>
                </c:pt>
                <c:pt idx="34">
                  <c:v>2.9583875162548763</c:v>
                </c:pt>
                <c:pt idx="35">
                  <c:v>3.0080820640348152</c:v>
                </c:pt>
                <c:pt idx="36">
                  <c:v>3.0374707259953162</c:v>
                </c:pt>
                <c:pt idx="37">
                  <c:v>3.09672131147541</c:v>
                </c:pt>
                <c:pt idx="38">
                  <c:v>3.1911686938127977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4-4DBA-B24F-D6D01D1CEA98}"/>
            </c:ext>
          </c:extLst>
        </c:ser>
        <c:ser>
          <c:idx val="1"/>
          <c:order val="1"/>
          <c:tx>
            <c:strRef>
              <c:f>Tamponi!$I$1:$I$1</c:f>
              <c:strCache>
                <c:ptCount val="1"/>
                <c:pt idx="0">
                  <c:v>tamp/positivi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Tamponi!$I$3:$I$41</c:f>
              <c:numCache>
                <c:formatCode>0.00</c:formatCode>
                <c:ptCount val="39"/>
                <c:pt idx="1">
                  <c:v>39</c:v>
                </c:pt>
                <c:pt idx="2">
                  <c:v>6</c:v>
                </c:pt>
                <c:pt idx="3">
                  <c:v>4.1052631578947372</c:v>
                </c:pt>
                <c:pt idx="4">
                  <c:v>5.8947368421052628</c:v>
                </c:pt>
                <c:pt idx="5">
                  <c:v>3.1842105263157894</c:v>
                </c:pt>
                <c:pt idx="6">
                  <c:v>5.7619047619047619</c:v>
                </c:pt>
                <c:pt idx="7">
                  <c:v>6.7222222222222223</c:v>
                </c:pt>
                <c:pt idx="8">
                  <c:v>6.3684210526315788</c:v>
                </c:pt>
                <c:pt idx="9">
                  <c:v>6.333333333333333</c:v>
                </c:pt>
                <c:pt idx="10">
                  <c:v>6.9523809523809526</c:v>
                </c:pt>
                <c:pt idx="11">
                  <c:v>9.5416666666666661</c:v>
                </c:pt>
                <c:pt idx="12">
                  <c:v>7.8809523809523814</c:v>
                </c:pt>
                <c:pt idx="13">
                  <c:v>5.9850746268656714</c:v>
                </c:pt>
                <c:pt idx="14">
                  <c:v>6.2989690721649483</c:v>
                </c:pt>
                <c:pt idx="15">
                  <c:v>5.421875</c:v>
                </c:pt>
                <c:pt idx="16">
                  <c:v>5.6629834254143647</c:v>
                </c:pt>
                <c:pt idx="17">
                  <c:v>4.8312757201646095</c:v>
                </c:pt>
                <c:pt idx="18">
                  <c:v>4.7434210526315788</c:v>
                </c:pt>
                <c:pt idx="19">
                  <c:v>4.557291666666667</c:v>
                </c:pt>
                <c:pt idx="20">
                  <c:v>4.0020283975659225</c:v>
                </c:pt>
                <c:pt idx="21">
                  <c:v>3.8069565217391306</c:v>
                </c:pt>
                <c:pt idx="22">
                  <c:v>3.7957639939485626</c:v>
                </c:pt>
                <c:pt idx="23">
                  <c:v>3.913978494623656</c:v>
                </c:pt>
                <c:pt idx="24">
                  <c:v>3.7916194790486974</c:v>
                </c:pt>
                <c:pt idx="25">
                  <c:v>3.7902097902097904</c:v>
                </c:pt>
                <c:pt idx="26">
                  <c:v>3.7135461604831752</c:v>
                </c:pt>
                <c:pt idx="27">
                  <c:v>3.6972612879348632</c:v>
                </c:pt>
                <c:pt idx="28">
                  <c:v>3.5660012878300065</c:v>
                </c:pt>
                <c:pt idx="29">
                  <c:v>3.541371158392435</c:v>
                </c:pt>
                <c:pt idx="30">
                  <c:v>3.6155531215772179</c:v>
                </c:pt>
                <c:pt idx="31">
                  <c:v>3.6033547113961522</c:v>
                </c:pt>
                <c:pt idx="32">
                  <c:v>3.788349514563107</c:v>
                </c:pt>
                <c:pt idx="33">
                  <c:v>3.9199424736337489</c:v>
                </c:pt>
                <c:pt idx="34">
                  <c:v>3.9929793769197017</c:v>
                </c:pt>
                <c:pt idx="35">
                  <c:v>4.0608476710029375</c:v>
                </c:pt>
                <c:pt idx="36">
                  <c:v>4.1371610845295059</c:v>
                </c:pt>
                <c:pt idx="37">
                  <c:v>4.2850661625708888</c:v>
                </c:pt>
                <c:pt idx="38">
                  <c:v>4.5372180451127821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4-4DBA-B24F-D6D01D1C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488"/>
        <c:axId val="450672880"/>
      </c:scatterChart>
      <c:valAx>
        <c:axId val="450672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488"/>
        <c:crosses val="autoZero"/>
        <c:crossBetween val="midCat"/>
      </c:valAx>
      <c:valAx>
        <c:axId val="45067648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28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Tamponi!$A$3:$A$43</c:f>
              <c:numCache>
                <c:formatCode>d/m;@</c:formatCode>
                <c:ptCount val="4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Tamponi!$J$3:$J$43</c:f>
              <c:numCache>
                <c:formatCode>0.0</c:formatCode>
                <c:ptCount val="41"/>
                <c:pt idx="1">
                  <c:v>2.5641025641025643</c:v>
                </c:pt>
                <c:pt idx="2">
                  <c:v>16.666666666666668</c:v>
                </c:pt>
                <c:pt idx="3">
                  <c:v>24.358974358974358</c:v>
                </c:pt>
                <c:pt idx="4">
                  <c:v>16.964285714285715</c:v>
                </c:pt>
                <c:pt idx="5">
                  <c:v>34.710743801652896</c:v>
                </c:pt>
                <c:pt idx="6">
                  <c:v>20.66115702479339</c:v>
                </c:pt>
                <c:pt idx="7">
                  <c:v>18.181818181818183</c:v>
                </c:pt>
                <c:pt idx="8">
                  <c:v>19.834710743801651</c:v>
                </c:pt>
                <c:pt idx="9">
                  <c:v>19.548872180451131</c:v>
                </c:pt>
                <c:pt idx="10">
                  <c:v>19.17808219178082</c:v>
                </c:pt>
                <c:pt idx="11">
                  <c:v>13.973799126637555</c:v>
                </c:pt>
                <c:pt idx="12">
                  <c:v>15.407854984894259</c:v>
                </c:pt>
                <c:pt idx="13">
                  <c:v>19.451371571072318</c:v>
                </c:pt>
                <c:pt idx="14">
                  <c:v>17.839607201309327</c:v>
                </c:pt>
                <c:pt idx="15">
                  <c:v>20.317002881844381</c:v>
                </c:pt>
                <c:pt idx="16">
                  <c:v>18.926829268292682</c:v>
                </c:pt>
                <c:pt idx="17">
                  <c:v>23.339011925042588</c:v>
                </c:pt>
                <c:pt idx="18">
                  <c:v>23.925104022191398</c:v>
                </c:pt>
                <c:pt idx="19">
                  <c:v>26.457142857142859</c:v>
                </c:pt>
                <c:pt idx="20">
                  <c:v>28.33248859604663</c:v>
                </c:pt>
                <c:pt idx="21">
                  <c:v>30.470534490634993</c:v>
                </c:pt>
                <c:pt idx="22">
                  <c:v>31.008369868473498</c:v>
                </c:pt>
                <c:pt idx="23">
                  <c:v>30.460164835164836</c:v>
                </c:pt>
                <c:pt idx="24">
                  <c:v>31.630824372759857</c:v>
                </c:pt>
                <c:pt idx="25">
                  <c:v>32.182393252503957</c:v>
                </c:pt>
                <c:pt idx="26">
                  <c:v>33.364312267657994</c:v>
                </c:pt>
                <c:pt idx="27">
                  <c:v>33.333333333333336</c:v>
                </c:pt>
                <c:pt idx="28">
                  <c:v>34.741784037558681</c:v>
                </c:pt>
                <c:pt idx="29">
                  <c:v>35.313751668891854</c:v>
                </c:pt>
                <c:pt idx="30">
                  <c:v>34.913662526507117</c:v>
                </c:pt>
                <c:pt idx="31">
                  <c:v>35.145125958378969</c:v>
                </c:pt>
                <c:pt idx="32">
                  <c:v>34.546386468477706</c:v>
                </c:pt>
                <c:pt idx="33">
                  <c:v>34.511434511434508</c:v>
                </c:pt>
                <c:pt idx="34">
                  <c:v>33.802197802197803</c:v>
                </c:pt>
                <c:pt idx="35">
                  <c:v>33.243773896868866</c:v>
                </c:pt>
                <c:pt idx="36">
                  <c:v>32.922127987663842</c:v>
                </c:pt>
                <c:pt idx="37">
                  <c:v>32.292218104817366</c:v>
                </c:pt>
                <c:pt idx="38">
                  <c:v>31.33648189576601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Tamponi!$A$2:$A$43</c:f>
              <c:numCache>
                <c:formatCode>d/m;@</c:formatCode>
                <c:ptCount val="42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</c:numCache>
            </c:numRef>
          </c:xVal>
          <c:yVal>
            <c:numRef>
              <c:f>Tamponi!$K$2:$K$43</c:f>
              <c:numCache>
                <c:formatCode>0.0</c:formatCode>
                <c:ptCount val="42"/>
                <c:pt idx="2">
                  <c:v>2.5641025641025643</c:v>
                </c:pt>
                <c:pt idx="3">
                  <c:v>16.666666666666668</c:v>
                </c:pt>
                <c:pt idx="4">
                  <c:v>24.358974358974358</c:v>
                </c:pt>
                <c:pt idx="5">
                  <c:v>16.964285714285715</c:v>
                </c:pt>
                <c:pt idx="6">
                  <c:v>31.404958677685951</c:v>
                </c:pt>
                <c:pt idx="7">
                  <c:v>17.355371900826448</c:v>
                </c:pt>
                <c:pt idx="8">
                  <c:v>14.87603305785124</c:v>
                </c:pt>
                <c:pt idx="9">
                  <c:v>15.702479338842975</c:v>
                </c:pt>
                <c:pt idx="10">
                  <c:v>15.789473684210527</c:v>
                </c:pt>
                <c:pt idx="11">
                  <c:v>14.383561643835616</c:v>
                </c:pt>
                <c:pt idx="12">
                  <c:v>10.480349344978167</c:v>
                </c:pt>
                <c:pt idx="13">
                  <c:v>12.688821752265861</c:v>
                </c:pt>
                <c:pt idx="14">
                  <c:v>16.708229426433917</c:v>
                </c:pt>
                <c:pt idx="15">
                  <c:v>15.875613747954175</c:v>
                </c:pt>
                <c:pt idx="16">
                  <c:v>18.443804034582133</c:v>
                </c:pt>
                <c:pt idx="17">
                  <c:v>17.658536585365855</c:v>
                </c:pt>
                <c:pt idx="18">
                  <c:v>20.698466780238498</c:v>
                </c:pt>
                <c:pt idx="19">
                  <c:v>21.081830790568656</c:v>
                </c:pt>
                <c:pt idx="20">
                  <c:v>21.942857142857143</c:v>
                </c:pt>
                <c:pt idx="21">
                  <c:v>24.987328940699445</c:v>
                </c:pt>
                <c:pt idx="22">
                  <c:v>26.267702147099133</c:v>
                </c:pt>
                <c:pt idx="23">
                  <c:v>26.345157433240335</c:v>
                </c:pt>
                <c:pt idx="24">
                  <c:v>25.549450549450547</c:v>
                </c:pt>
                <c:pt idx="25">
                  <c:v>26.373954599761053</c:v>
                </c:pt>
                <c:pt idx="26">
                  <c:v>26.383763837638377</c:v>
                </c:pt>
                <c:pt idx="27">
                  <c:v>26.928438661710036</c:v>
                </c:pt>
                <c:pt idx="28">
                  <c:v>27.047047047047045</c:v>
                </c:pt>
                <c:pt idx="29">
                  <c:v>28.042614662332973</c:v>
                </c:pt>
                <c:pt idx="30">
                  <c:v>28.237650200267023</c:v>
                </c:pt>
                <c:pt idx="31">
                  <c:v>27.658285368070281</c:v>
                </c:pt>
                <c:pt idx="32">
                  <c:v>27.751916757940851</c:v>
                </c:pt>
                <c:pt idx="33">
                  <c:v>26.396719630958483</c:v>
                </c:pt>
                <c:pt idx="34">
                  <c:v>25.51057845175492</c:v>
                </c:pt>
                <c:pt idx="35">
                  <c:v>25.043956043956044</c:v>
                </c:pt>
                <c:pt idx="36">
                  <c:v>24.625400434018808</c:v>
                </c:pt>
                <c:pt idx="37">
                  <c:v>24.171164225134923</c:v>
                </c:pt>
                <c:pt idx="38">
                  <c:v>23.336862537497794</c:v>
                </c:pt>
                <c:pt idx="39">
                  <c:v>22.039937028751346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Casi_totali!$C$3:$C$45</c:f>
              <c:numCache>
                <c:formatCode>General</c:formatCode>
                <c:ptCount val="4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Casi_totali!$D$3:$D$45</c:f>
              <c:numCache>
                <c:formatCode>General</c:formatCode>
                <c:ptCount val="43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ser>
          <c:idx val="2"/>
          <c:order val="2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xVal>
            <c:numRef>
              <c:f>Casi_totali!$A$3:$A$45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Casi_totali!$E$3:$E$45</c:f>
              <c:numCache>
                <c:formatCode>General</c:formatCode>
                <c:ptCount val="43"/>
                <c:pt idx="3">
                  <c:v>-12</c:v>
                </c:pt>
                <c:pt idx="4">
                  <c:v>-6</c:v>
                </c:pt>
                <c:pt idx="5">
                  <c:v>31</c:v>
                </c:pt>
                <c:pt idx="6">
                  <c:v>-63</c:v>
                </c:pt>
                <c:pt idx="7">
                  <c:v>54</c:v>
                </c:pt>
                <c:pt idx="8">
                  <c:v>-9</c:v>
                </c:pt>
                <c:pt idx="9">
                  <c:v>-5</c:v>
                </c:pt>
                <c:pt idx="10">
                  <c:v>0</c:v>
                </c:pt>
                <c:pt idx="11">
                  <c:v>2</c:v>
                </c:pt>
                <c:pt idx="12">
                  <c:v>13</c:v>
                </c:pt>
                <c:pt idx="13">
                  <c:v>-7</c:v>
                </c:pt>
                <c:pt idx="14">
                  <c:v>-4</c:v>
                </c:pt>
                <c:pt idx="15">
                  <c:v>-3</c:v>
                </c:pt>
                <c:pt idx="16">
                  <c:v>20</c:v>
                </c:pt>
                <c:pt idx="17">
                  <c:v>6</c:v>
                </c:pt>
                <c:pt idx="18">
                  <c:v>-36</c:v>
                </c:pt>
                <c:pt idx="19">
                  <c:v>56</c:v>
                </c:pt>
                <c:pt idx="20">
                  <c:v>-69</c:v>
                </c:pt>
                <c:pt idx="21">
                  <c:v>34</c:v>
                </c:pt>
                <c:pt idx="22">
                  <c:v>-9</c:v>
                </c:pt>
                <c:pt idx="23">
                  <c:v>-5</c:v>
                </c:pt>
                <c:pt idx="24">
                  <c:v>65</c:v>
                </c:pt>
                <c:pt idx="25">
                  <c:v>-73</c:v>
                </c:pt>
                <c:pt idx="26">
                  <c:v>63</c:v>
                </c:pt>
                <c:pt idx="27">
                  <c:v>-39</c:v>
                </c:pt>
                <c:pt idx="28">
                  <c:v>16</c:v>
                </c:pt>
                <c:pt idx="29">
                  <c:v>-97</c:v>
                </c:pt>
                <c:pt idx="30">
                  <c:v>64</c:v>
                </c:pt>
                <c:pt idx="31">
                  <c:v>76</c:v>
                </c:pt>
                <c:pt idx="32">
                  <c:v>-206</c:v>
                </c:pt>
                <c:pt idx="33">
                  <c:v>130</c:v>
                </c:pt>
                <c:pt idx="34">
                  <c:v>131</c:v>
                </c:pt>
                <c:pt idx="35">
                  <c:v>-241</c:v>
                </c:pt>
                <c:pt idx="36">
                  <c:v>171</c:v>
                </c:pt>
                <c:pt idx="37">
                  <c:v>-13</c:v>
                </c:pt>
                <c:pt idx="38">
                  <c:v>-167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'Analisi-pos'!$C$3:$C$44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1.7027130439646405</c:v>
                </c:pt>
                <c:pt idx="1">
                  <c:v>2.2300805773681738</c:v>
                </c:pt>
                <c:pt idx="2">
                  <c:v>2.9206179050889829</c:v>
                </c:pt>
                <c:pt idx="3">
                  <c:v>3.8246907366574119</c:v>
                </c:pt>
                <c:pt idx="4">
                  <c:v>5.0081256636001923</c:v>
                </c:pt>
                <c:pt idx="5">
                  <c:v>6.5568951677420015</c:v>
                </c:pt>
                <c:pt idx="6">
                  <c:v>8.5831787031578202</c:v>
                </c:pt>
                <c:pt idx="7">
                  <c:v>11.233172787849522</c:v>
                </c:pt>
                <c:pt idx="8">
                  <c:v>14.697101369962581</c:v>
                </c:pt>
                <c:pt idx="9">
                  <c:v>19.221955013402173</c:v>
                </c:pt>
                <c:pt idx="10">
                  <c:v>25.127546861134469</c:v>
                </c:pt>
                <c:pt idx="11">
                  <c:v>32.82648299448676</c:v>
                </c:pt>
                <c:pt idx="12">
                  <c:v>42.848548287658716</c:v>
                </c:pt>
                <c:pt idx="13">
                  <c:v>55.869711839393219</c:v>
                </c:pt>
                <c:pt idx="14">
                  <c:v>72.745309729280393</c:v>
                </c:pt>
                <c:pt idx="15">
                  <c:v>94.545748292044593</c:v>
                </c:pt>
                <c:pt idx="16">
                  <c:v>122.59099736478171</c:v>
                </c:pt>
                <c:pt idx="17">
                  <c:v>158.47688724665224</c:v>
                </c:pt>
                <c:pt idx="18">
                  <c:v>204.08156721276592</c:v>
                </c:pt>
                <c:pt idx="19">
                  <c:v>261.53462772724805</c:v>
                </c:pt>
                <c:pt idx="20">
                  <c:v>333.12552139007005</c:v>
                </c:pt>
                <c:pt idx="21">
                  <c:v>421.12500002289858</c:v>
                </c:pt>
                <c:pt idx="22">
                  <c:v>527.49864203549566</c:v>
                </c:pt>
                <c:pt idx="23">
                  <c:v>653.51217135777131</c:v>
                </c:pt>
                <c:pt idx="24">
                  <c:v>799.2691550588238</c:v>
                </c:pt>
                <c:pt idx="25">
                  <c:v>963.27825188923396</c:v>
                </c:pt>
                <c:pt idx="26">
                  <c:v>1142.1972628379146</c:v>
                </c:pt>
                <c:pt idx="27">
                  <c:v>1330.9063027749569</c:v>
                </c:pt>
                <c:pt idx="28">
                  <c:v>1522.9893042239935</c:v>
                </c:pt>
                <c:pt idx="29">
                  <c:v>1711.5599347002089</c:v>
                </c:pt>
                <c:pt idx="30">
                  <c:v>1890.2211609293347</c:v>
                </c:pt>
                <c:pt idx="31">
                  <c:v>2053.8858507168729</c:v>
                </c:pt>
                <c:pt idx="32">
                  <c:v>2199.2500539127318</c:v>
                </c:pt>
                <c:pt idx="33">
                  <c:v>2324.8582985552998</c:v>
                </c:pt>
                <c:pt idx="34">
                  <c:v>2430.8424270086016</c:v>
                </c:pt>
                <c:pt idx="35">
                  <c:v>2518.4868994570184</c:v>
                </c:pt>
                <c:pt idx="36">
                  <c:v>2589.767101663203</c:v>
                </c:pt>
                <c:pt idx="37">
                  <c:v>2646.9566337066594</c:v>
                </c:pt>
                <c:pt idx="38">
                  <c:v>2692.3431378505884</c:v>
                </c:pt>
                <c:pt idx="39">
                  <c:v>2728.0517524875231</c:v>
                </c:pt>
                <c:pt idx="40">
                  <c:v>2755.9550293517373</c:v>
                </c:pt>
                <c:pt idx="41">
                  <c:v>2777.6430303644934</c:v>
                </c:pt>
                <c:pt idx="42">
                  <c:v>2794.4303429215697</c:v>
                </c:pt>
                <c:pt idx="43">
                  <c:v>2807.3826414356249</c:v>
                </c:pt>
                <c:pt idx="44">
                  <c:v>2817.3512614988572</c:v>
                </c:pt>
                <c:pt idx="45">
                  <c:v>2825.008880258883</c:v>
                </c:pt>
                <c:pt idx="46">
                  <c:v>2830.8826253680968</c:v>
                </c:pt>
                <c:pt idx="47">
                  <c:v>2835.3829878790311</c:v>
                </c:pt>
                <c:pt idx="48">
                  <c:v>2838.8281147732514</c:v>
                </c:pt>
                <c:pt idx="49">
                  <c:v>2841.4636941152994</c:v>
                </c:pt>
                <c:pt idx="50">
                  <c:v>2843.4789374930333</c:v>
                </c:pt>
                <c:pt idx="51">
                  <c:v>2845.019257979789</c:v>
                </c:pt>
                <c:pt idx="52">
                  <c:v>2846.1962307222379</c:v>
                </c:pt>
                <c:pt idx="53">
                  <c:v>2847.095363227686</c:v>
                </c:pt>
                <c:pt idx="54">
                  <c:v>2847.7821249940803</c:v>
                </c:pt>
                <c:pt idx="55">
                  <c:v>2848.3066078808056</c:v>
                </c:pt>
                <c:pt idx="56">
                  <c:v>2848.7071174095267</c:v>
                </c:pt>
                <c:pt idx="57">
                  <c:v>2849.0129339889581</c:v>
                </c:pt>
                <c:pt idx="58">
                  <c:v>2849.2464322920637</c:v>
                </c:pt>
                <c:pt idx="59">
                  <c:v>2849.4247058710266</c:v>
                </c:pt>
                <c:pt idx="60">
                  <c:v>2849.5608112814753</c:v>
                </c:pt>
                <c:pt idx="61">
                  <c:v>2849.6647201126466</c:v>
                </c:pt>
                <c:pt idx="62">
                  <c:v>2849.7440470842912</c:v>
                </c:pt>
                <c:pt idx="63">
                  <c:v>2849.8046066404399</c:v>
                </c:pt>
                <c:pt idx="64">
                  <c:v>2849.8508382962091</c:v>
                </c:pt>
                <c:pt idx="65">
                  <c:v>2849.8861316038269</c:v>
                </c:pt>
                <c:pt idx="66">
                  <c:v>2849.9130743795231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5.2736753340353326</c:v>
                </c:pt>
                <c:pt idx="2">
                  <c:v>6.9053732772080911</c:v>
                </c:pt>
                <c:pt idx="3">
                  <c:v>9.0407283156842908</c:v>
                </c:pt>
                <c:pt idx="4">
                  <c:v>11.834349269427804</c:v>
                </c:pt>
                <c:pt idx="5">
                  <c:v>15.487695041418093</c:v>
                </c:pt>
                <c:pt idx="6">
                  <c:v>20.262835354158184</c:v>
                </c:pt>
                <c:pt idx="7">
                  <c:v>26.499940846917021</c:v>
                </c:pt>
                <c:pt idx="8">
                  <c:v>34.639285821130592</c:v>
                </c:pt>
                <c:pt idx="9">
                  <c:v>45.248536434395916</c:v>
                </c:pt>
                <c:pt idx="10">
                  <c:v>59.055918477322962</c:v>
                </c:pt>
                <c:pt idx="11">
                  <c:v>76.989361333522908</c:v>
                </c:pt>
                <c:pt idx="12">
                  <c:v>100.22065293171956</c:v>
                </c:pt>
                <c:pt idx="13">
                  <c:v>130.21163551734503</c:v>
                </c:pt>
                <c:pt idx="14">
                  <c:v>168.75597889887175</c:v>
                </c:pt>
                <c:pt idx="15">
                  <c:v>218.00438562764199</c:v>
                </c:pt>
                <c:pt idx="16">
                  <c:v>280.45249072737124</c:v>
                </c:pt>
                <c:pt idx="17">
                  <c:v>358.85889881870526</c:v>
                </c:pt>
                <c:pt idx="18">
                  <c:v>456.04679966113679</c:v>
                </c:pt>
                <c:pt idx="19">
                  <c:v>574.53060514482127</c:v>
                </c:pt>
                <c:pt idx="20">
                  <c:v>715.90893662821998</c:v>
                </c:pt>
                <c:pt idx="21">
                  <c:v>879.99478632828527</c:v>
                </c:pt>
                <c:pt idx="22">
                  <c:v>1063.7364201259709</c:v>
                </c:pt>
                <c:pt idx="23">
                  <c:v>1260.1352932227564</c:v>
                </c:pt>
                <c:pt idx="24">
                  <c:v>1457.5698370105249</c:v>
                </c:pt>
                <c:pt idx="25">
                  <c:v>1640.0909683041016</c:v>
                </c:pt>
                <c:pt idx="26">
                  <c:v>1789.1901094868069</c:v>
                </c:pt>
                <c:pt idx="27">
                  <c:v>1887.0903993704223</c:v>
                </c:pt>
                <c:pt idx="28">
                  <c:v>1920.830014490366</c:v>
                </c:pt>
                <c:pt idx="29">
                  <c:v>1885.7063047621546</c:v>
                </c:pt>
                <c:pt idx="30">
                  <c:v>1786.6122622912576</c:v>
                </c:pt>
                <c:pt idx="31">
                  <c:v>1636.6468978753824</c:v>
                </c:pt>
                <c:pt idx="32">
                  <c:v>1453.6420319585886</c:v>
                </c:pt>
                <c:pt idx="33">
                  <c:v>1256.0824464256802</c:v>
                </c:pt>
                <c:pt idx="34">
                  <c:v>1059.8412845330176</c:v>
                </c:pt>
                <c:pt idx="35">
                  <c:v>876.44472448416764</c:v>
                </c:pt>
                <c:pt idx="36">
                  <c:v>712.8020220618464</c:v>
                </c:pt>
                <c:pt idx="37">
                  <c:v>571.89532043456438</c:v>
                </c:pt>
                <c:pt idx="38">
                  <c:v>453.8650414392896</c:v>
                </c:pt>
                <c:pt idx="39">
                  <c:v>357.08614636934726</c:v>
                </c:pt>
                <c:pt idx="40">
                  <c:v>279.03276864214149</c:v>
                </c:pt>
                <c:pt idx="41">
                  <c:v>216.88001012756104</c:v>
                </c:pt>
                <c:pt idx="42">
                  <c:v>167.87312557076348</c:v>
                </c:pt>
                <c:pt idx="43">
                  <c:v>129.52298514055201</c:v>
                </c:pt>
                <c:pt idx="44">
                  <c:v>99.686200632322652</c:v>
                </c:pt>
                <c:pt idx="45">
                  <c:v>76.576187600257981</c:v>
                </c:pt>
                <c:pt idx="46">
                  <c:v>58.737451092138144</c:v>
                </c:pt>
                <c:pt idx="47">
                  <c:v>45.003625109343375</c:v>
                </c:pt>
                <c:pt idx="48">
                  <c:v>34.45126894220266</c:v>
                </c:pt>
                <c:pt idx="49">
                  <c:v>26.35579342048004</c:v>
                </c:pt>
                <c:pt idx="50">
                  <c:v>20.152433777338956</c:v>
                </c:pt>
                <c:pt idx="51">
                  <c:v>15.403204867557179</c:v>
                </c:pt>
                <c:pt idx="52">
                  <c:v>11.769727424489247</c:v>
                </c:pt>
                <c:pt idx="53">
                  <c:v>8.9913250544805123</c:v>
                </c:pt>
                <c:pt idx="54">
                  <c:v>6.8676176639428377</c:v>
                </c:pt>
                <c:pt idx="55">
                  <c:v>5.2448288672530907</c:v>
                </c:pt>
                <c:pt idx="56">
                  <c:v>4.0050952872115886</c:v>
                </c:pt>
                <c:pt idx="57">
                  <c:v>3.0581657943139362</c:v>
                </c:pt>
                <c:pt idx="58">
                  <c:v>2.3349830310553443</c:v>
                </c:pt>
                <c:pt idx="59">
                  <c:v>1.7827357896294416</c:v>
                </c:pt>
                <c:pt idx="60">
                  <c:v>1.3610541044863567</c:v>
                </c:pt>
                <c:pt idx="61">
                  <c:v>1.0390883117133853</c:v>
                </c:pt>
                <c:pt idx="62">
                  <c:v>0.79326971644604782</c:v>
                </c:pt>
                <c:pt idx="63">
                  <c:v>0.60559556148746196</c:v>
                </c:pt>
                <c:pt idx="64">
                  <c:v>0.46231655769133795</c:v>
                </c:pt>
                <c:pt idx="65">
                  <c:v>0.35293307617848768</c:v>
                </c:pt>
                <c:pt idx="66">
                  <c:v>0.26942775696170429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'Analisi-pos'!$C$3:$C$42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'Analisi-pos'!$B$3:$B$42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'Analisi-pos'!$C$3:$C$42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1.7027130439646405</c:v>
                </c:pt>
                <c:pt idx="1">
                  <c:v>2.2300805773681738</c:v>
                </c:pt>
                <c:pt idx="2">
                  <c:v>2.9206179050889829</c:v>
                </c:pt>
                <c:pt idx="3">
                  <c:v>3.8246907366574119</c:v>
                </c:pt>
                <c:pt idx="4">
                  <c:v>5.0081256636001923</c:v>
                </c:pt>
                <c:pt idx="5">
                  <c:v>6.5568951677420015</c:v>
                </c:pt>
                <c:pt idx="6">
                  <c:v>8.5831787031578202</c:v>
                </c:pt>
                <c:pt idx="7">
                  <c:v>11.233172787849522</c:v>
                </c:pt>
                <c:pt idx="8">
                  <c:v>14.697101369962581</c:v>
                </c:pt>
                <c:pt idx="9">
                  <c:v>19.221955013402173</c:v>
                </c:pt>
                <c:pt idx="10">
                  <c:v>25.127546861134469</c:v>
                </c:pt>
                <c:pt idx="11">
                  <c:v>32.82648299448676</c:v>
                </c:pt>
                <c:pt idx="12">
                  <c:v>42.848548287658716</c:v>
                </c:pt>
                <c:pt idx="13">
                  <c:v>55.869711839393219</c:v>
                </c:pt>
                <c:pt idx="14">
                  <c:v>72.745309729280393</c:v>
                </c:pt>
                <c:pt idx="15">
                  <c:v>94.545748292044593</c:v>
                </c:pt>
                <c:pt idx="16">
                  <c:v>122.59099736478171</c:v>
                </c:pt>
                <c:pt idx="17">
                  <c:v>158.47688724665224</c:v>
                </c:pt>
                <c:pt idx="18">
                  <c:v>204.08156721276592</c:v>
                </c:pt>
                <c:pt idx="19">
                  <c:v>261.53462772724805</c:v>
                </c:pt>
                <c:pt idx="20">
                  <c:v>333.12552139007005</c:v>
                </c:pt>
                <c:pt idx="21">
                  <c:v>421.12500002289858</c:v>
                </c:pt>
                <c:pt idx="22">
                  <c:v>527.49864203549566</c:v>
                </c:pt>
                <c:pt idx="23">
                  <c:v>653.51217135777131</c:v>
                </c:pt>
                <c:pt idx="24">
                  <c:v>799.2691550588238</c:v>
                </c:pt>
                <c:pt idx="25">
                  <c:v>963.27825188923396</c:v>
                </c:pt>
                <c:pt idx="26">
                  <c:v>1142.1972628379146</c:v>
                </c:pt>
                <c:pt idx="27">
                  <c:v>1330.9063027749569</c:v>
                </c:pt>
                <c:pt idx="28">
                  <c:v>1522.9893042239935</c:v>
                </c:pt>
                <c:pt idx="29">
                  <c:v>1711.5599347002089</c:v>
                </c:pt>
                <c:pt idx="30">
                  <c:v>1890.2211609293347</c:v>
                </c:pt>
                <c:pt idx="31">
                  <c:v>2053.8858507168729</c:v>
                </c:pt>
                <c:pt idx="32">
                  <c:v>2199.2500539127318</c:v>
                </c:pt>
                <c:pt idx="33">
                  <c:v>2324.8582985552998</c:v>
                </c:pt>
                <c:pt idx="34">
                  <c:v>2430.8424270086016</c:v>
                </c:pt>
                <c:pt idx="35">
                  <c:v>2518.4868994570184</c:v>
                </c:pt>
                <c:pt idx="36">
                  <c:v>2589.767101663203</c:v>
                </c:pt>
                <c:pt idx="37">
                  <c:v>2646.9566337066594</c:v>
                </c:pt>
                <c:pt idx="38">
                  <c:v>2692.3431378505884</c:v>
                </c:pt>
                <c:pt idx="39">
                  <c:v>2728.0517524875231</c:v>
                </c:pt>
                <c:pt idx="40">
                  <c:v>2755.9550293517373</c:v>
                </c:pt>
                <c:pt idx="41">
                  <c:v>2777.6430303644934</c:v>
                </c:pt>
                <c:pt idx="42">
                  <c:v>2794.4303429215697</c:v>
                </c:pt>
                <c:pt idx="43">
                  <c:v>2807.3826414356249</c:v>
                </c:pt>
                <c:pt idx="44">
                  <c:v>2817.3512614988572</c:v>
                </c:pt>
                <c:pt idx="45">
                  <c:v>2825.008880258883</c:v>
                </c:pt>
                <c:pt idx="46">
                  <c:v>2830.8826253680968</c:v>
                </c:pt>
                <c:pt idx="47">
                  <c:v>2835.3829878790311</c:v>
                </c:pt>
                <c:pt idx="48">
                  <c:v>2838.8281147732514</c:v>
                </c:pt>
                <c:pt idx="49">
                  <c:v>2841.4636941152994</c:v>
                </c:pt>
                <c:pt idx="50">
                  <c:v>2843.4789374930333</c:v>
                </c:pt>
                <c:pt idx="51">
                  <c:v>2845.019257979789</c:v>
                </c:pt>
                <c:pt idx="52">
                  <c:v>2846.1962307222379</c:v>
                </c:pt>
                <c:pt idx="53">
                  <c:v>2847.095363227686</c:v>
                </c:pt>
                <c:pt idx="54">
                  <c:v>2847.7821249940803</c:v>
                </c:pt>
                <c:pt idx="55">
                  <c:v>2848.3066078808056</c:v>
                </c:pt>
                <c:pt idx="56">
                  <c:v>2848.7071174095267</c:v>
                </c:pt>
                <c:pt idx="57">
                  <c:v>2849.0129339889581</c:v>
                </c:pt>
                <c:pt idx="58">
                  <c:v>2849.2464322920637</c:v>
                </c:pt>
                <c:pt idx="59">
                  <c:v>2849.4247058710266</c:v>
                </c:pt>
                <c:pt idx="60">
                  <c:v>2849.5608112814753</c:v>
                </c:pt>
                <c:pt idx="61">
                  <c:v>2849.6647201126466</c:v>
                </c:pt>
                <c:pt idx="62">
                  <c:v>2849.7440470842912</c:v>
                </c:pt>
                <c:pt idx="63">
                  <c:v>2849.8046066404399</c:v>
                </c:pt>
                <c:pt idx="64">
                  <c:v>2849.8508382962091</c:v>
                </c:pt>
                <c:pt idx="65">
                  <c:v>2849.8861316038269</c:v>
                </c:pt>
                <c:pt idx="66">
                  <c:v>2849.9130743795231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5.2736753340353326</c:v>
                </c:pt>
                <c:pt idx="2">
                  <c:v>6.9053732772080911</c:v>
                </c:pt>
                <c:pt idx="3">
                  <c:v>9.0407283156842908</c:v>
                </c:pt>
                <c:pt idx="4">
                  <c:v>11.834349269427804</c:v>
                </c:pt>
                <c:pt idx="5">
                  <c:v>15.487695041418093</c:v>
                </c:pt>
                <c:pt idx="6">
                  <c:v>20.262835354158184</c:v>
                </c:pt>
                <c:pt idx="7">
                  <c:v>26.499940846917021</c:v>
                </c:pt>
                <c:pt idx="8">
                  <c:v>34.639285821130592</c:v>
                </c:pt>
                <c:pt idx="9">
                  <c:v>45.248536434395916</c:v>
                </c:pt>
                <c:pt idx="10">
                  <c:v>59.055918477322962</c:v>
                </c:pt>
                <c:pt idx="11">
                  <c:v>76.989361333522908</c:v>
                </c:pt>
                <c:pt idx="12">
                  <c:v>100.22065293171956</c:v>
                </c:pt>
                <c:pt idx="13">
                  <c:v>130.21163551734503</c:v>
                </c:pt>
                <c:pt idx="14">
                  <c:v>168.75597889887175</c:v>
                </c:pt>
                <c:pt idx="15">
                  <c:v>218.00438562764199</c:v>
                </c:pt>
                <c:pt idx="16">
                  <c:v>280.45249072737124</c:v>
                </c:pt>
                <c:pt idx="17">
                  <c:v>358.85889881870526</c:v>
                </c:pt>
                <c:pt idx="18">
                  <c:v>456.04679966113679</c:v>
                </c:pt>
                <c:pt idx="19">
                  <c:v>574.53060514482127</c:v>
                </c:pt>
                <c:pt idx="20">
                  <c:v>715.90893662821998</c:v>
                </c:pt>
                <c:pt idx="21">
                  <c:v>879.99478632828527</c:v>
                </c:pt>
                <c:pt idx="22">
                  <c:v>1063.7364201259709</c:v>
                </c:pt>
                <c:pt idx="23">
                  <c:v>1260.1352932227564</c:v>
                </c:pt>
                <c:pt idx="24">
                  <c:v>1457.5698370105249</c:v>
                </c:pt>
                <c:pt idx="25">
                  <c:v>1640.0909683041016</c:v>
                </c:pt>
                <c:pt idx="26">
                  <c:v>1789.1901094868069</c:v>
                </c:pt>
                <c:pt idx="27">
                  <c:v>1887.0903993704223</c:v>
                </c:pt>
                <c:pt idx="28">
                  <c:v>1920.830014490366</c:v>
                </c:pt>
                <c:pt idx="29">
                  <c:v>1885.7063047621546</c:v>
                </c:pt>
                <c:pt idx="30">
                  <c:v>1786.6122622912576</c:v>
                </c:pt>
                <c:pt idx="31">
                  <c:v>1636.6468978753824</c:v>
                </c:pt>
                <c:pt idx="32">
                  <c:v>1453.6420319585886</c:v>
                </c:pt>
                <c:pt idx="33">
                  <c:v>1256.0824464256802</c:v>
                </c:pt>
                <c:pt idx="34">
                  <c:v>1059.8412845330176</c:v>
                </c:pt>
                <c:pt idx="35">
                  <c:v>876.44472448416764</c:v>
                </c:pt>
                <c:pt idx="36">
                  <c:v>712.8020220618464</c:v>
                </c:pt>
                <c:pt idx="37">
                  <c:v>571.89532043456438</c:v>
                </c:pt>
                <c:pt idx="38">
                  <c:v>453.8650414392896</c:v>
                </c:pt>
                <c:pt idx="39">
                  <c:v>357.08614636934726</c:v>
                </c:pt>
                <c:pt idx="40">
                  <c:v>279.03276864214149</c:v>
                </c:pt>
                <c:pt idx="41">
                  <c:v>216.88001012756104</c:v>
                </c:pt>
                <c:pt idx="42">
                  <c:v>167.87312557076348</c:v>
                </c:pt>
                <c:pt idx="43">
                  <c:v>129.52298514055201</c:v>
                </c:pt>
                <c:pt idx="44">
                  <c:v>99.686200632322652</c:v>
                </c:pt>
                <c:pt idx="45">
                  <c:v>76.576187600257981</c:v>
                </c:pt>
                <c:pt idx="46">
                  <c:v>58.737451092138144</c:v>
                </c:pt>
                <c:pt idx="47">
                  <c:v>45.003625109343375</c:v>
                </c:pt>
                <c:pt idx="48">
                  <c:v>34.45126894220266</c:v>
                </c:pt>
                <c:pt idx="49">
                  <c:v>26.35579342048004</c:v>
                </c:pt>
                <c:pt idx="50">
                  <c:v>20.152433777338956</c:v>
                </c:pt>
                <c:pt idx="51">
                  <c:v>15.403204867557179</c:v>
                </c:pt>
                <c:pt idx="52">
                  <c:v>11.769727424489247</c:v>
                </c:pt>
                <c:pt idx="53">
                  <c:v>8.9913250544805123</c:v>
                </c:pt>
                <c:pt idx="54">
                  <c:v>6.8676176639428377</c:v>
                </c:pt>
                <c:pt idx="55">
                  <c:v>5.2448288672530907</c:v>
                </c:pt>
                <c:pt idx="56">
                  <c:v>4.0050952872115886</c:v>
                </c:pt>
                <c:pt idx="57">
                  <c:v>3.0581657943139362</c:v>
                </c:pt>
                <c:pt idx="58">
                  <c:v>2.3349830310553443</c:v>
                </c:pt>
                <c:pt idx="59">
                  <c:v>1.7827357896294416</c:v>
                </c:pt>
                <c:pt idx="60">
                  <c:v>1.3610541044863567</c:v>
                </c:pt>
                <c:pt idx="61">
                  <c:v>1.0390883117133853</c:v>
                </c:pt>
                <c:pt idx="62">
                  <c:v>0.79326971644604782</c:v>
                </c:pt>
                <c:pt idx="63">
                  <c:v>0.60559556148746196</c:v>
                </c:pt>
                <c:pt idx="64">
                  <c:v>0.46231655769133795</c:v>
                </c:pt>
                <c:pt idx="65">
                  <c:v>0.35293307617848768</c:v>
                </c:pt>
                <c:pt idx="66">
                  <c:v>0.26942775696170429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'Analisi-pos'!$H$3:$H$75</c:f>
              <c:numCache>
                <c:formatCode>0</c:formatCode>
                <c:ptCount val="73"/>
                <c:pt idx="0">
                  <c:v>-0.70271304396464052</c:v>
                </c:pt>
                <c:pt idx="1">
                  <c:v>-1.2300805773681738</c:v>
                </c:pt>
                <c:pt idx="2">
                  <c:v>8.0793820949110167</c:v>
                </c:pt>
                <c:pt idx="3">
                  <c:v>15.175309263342587</c:v>
                </c:pt>
                <c:pt idx="4">
                  <c:v>13.991874336399807</c:v>
                </c:pt>
                <c:pt idx="5">
                  <c:v>31.443104832257998</c:v>
                </c:pt>
                <c:pt idx="6">
                  <c:v>12.41682129684218</c:v>
                </c:pt>
                <c:pt idx="7">
                  <c:v>6.7668272121504778</c:v>
                </c:pt>
                <c:pt idx="8">
                  <c:v>4.3028986300374186</c:v>
                </c:pt>
                <c:pt idx="9">
                  <c:v>1.7780449865978269</c:v>
                </c:pt>
                <c:pt idx="10">
                  <c:v>-4.1275468611344692</c:v>
                </c:pt>
                <c:pt idx="11">
                  <c:v>-8.82648299448676</c:v>
                </c:pt>
                <c:pt idx="12">
                  <c:v>-0.84854828765871559</c:v>
                </c:pt>
                <c:pt idx="13">
                  <c:v>11.130288160606781</c:v>
                </c:pt>
                <c:pt idx="14">
                  <c:v>24.254690270719607</c:v>
                </c:pt>
                <c:pt idx="15">
                  <c:v>33.454251707955407</c:v>
                </c:pt>
                <c:pt idx="16">
                  <c:v>58.409002635218286</c:v>
                </c:pt>
                <c:pt idx="17">
                  <c:v>84.52311275334776</c:v>
                </c:pt>
                <c:pt idx="18">
                  <c:v>99.918432787234082</c:v>
                </c:pt>
                <c:pt idx="19">
                  <c:v>122.46537227275195</c:v>
                </c:pt>
                <c:pt idx="20">
                  <c:v>159.87447860992995</c:v>
                </c:pt>
                <c:pt idx="21">
                  <c:v>153.87499997710142</c:v>
                </c:pt>
                <c:pt idx="22">
                  <c:v>133.50135796450434</c:v>
                </c:pt>
                <c:pt idx="23">
                  <c:v>90.487828642228692</c:v>
                </c:pt>
                <c:pt idx="24">
                  <c:v>83.730844941176201</c:v>
                </c:pt>
                <c:pt idx="25">
                  <c:v>37.721748110766043</c:v>
                </c:pt>
                <c:pt idx="26">
                  <c:v>16.80273716208535</c:v>
                </c:pt>
                <c:pt idx="27">
                  <c:v>20.093697225043115</c:v>
                </c:pt>
                <c:pt idx="28">
                  <c:v>30.010695776006514</c:v>
                </c:pt>
                <c:pt idx="29">
                  <c:v>-19.559934700208942</c:v>
                </c:pt>
                <c:pt idx="30">
                  <c:v>-64.221160929334701</c:v>
                </c:pt>
                <c:pt idx="31">
                  <c:v>-26.885850716872937</c:v>
                </c:pt>
                <c:pt idx="32">
                  <c:v>-139.2500539127318</c:v>
                </c:pt>
                <c:pt idx="33">
                  <c:v>-238.85829855529983</c:v>
                </c:pt>
                <c:pt idx="34">
                  <c:v>-151.84242700860159</c:v>
                </c:pt>
                <c:pt idx="35">
                  <c:v>-135.48689945701835</c:v>
                </c:pt>
                <c:pt idx="36">
                  <c:v>-81.767101663202993</c:v>
                </c:pt>
                <c:pt idx="37">
                  <c:v>-1.9566337066594315</c:v>
                </c:pt>
                <c:pt idx="38">
                  <c:v>-32.343137850588391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0.52736753340353326</c:v>
                </c:pt>
                <c:pt idx="2">
                  <c:v>0.69053732772080911</c:v>
                </c:pt>
                <c:pt idx="3">
                  <c:v>0.90407283156842899</c:v>
                </c:pt>
                <c:pt idx="4">
                  <c:v>1.1834349269427804</c:v>
                </c:pt>
                <c:pt idx="5">
                  <c:v>1.5487695041418093</c:v>
                </c:pt>
                <c:pt idx="6">
                  <c:v>2.0262835354158186</c:v>
                </c:pt>
                <c:pt idx="7">
                  <c:v>2.6499940846917021</c:v>
                </c:pt>
                <c:pt idx="8">
                  <c:v>3.4639285821130592</c:v>
                </c:pt>
                <c:pt idx="9">
                  <c:v>4.5248536434395916</c:v>
                </c:pt>
                <c:pt idx="10">
                  <c:v>5.9055918477322962</c:v>
                </c:pt>
                <c:pt idx="11">
                  <c:v>7.6989361333522908</c:v>
                </c:pt>
                <c:pt idx="12">
                  <c:v>10.022065293171956</c:v>
                </c:pt>
                <c:pt idx="13">
                  <c:v>13.021163551734503</c:v>
                </c:pt>
                <c:pt idx="14">
                  <c:v>16.875597889887175</c:v>
                </c:pt>
                <c:pt idx="15">
                  <c:v>21.800438562764199</c:v>
                </c:pt>
                <c:pt idx="16">
                  <c:v>28.045249072737121</c:v>
                </c:pt>
                <c:pt idx="17">
                  <c:v>35.885889881870526</c:v>
                </c:pt>
                <c:pt idx="18">
                  <c:v>45.604679966113679</c:v>
                </c:pt>
                <c:pt idx="19">
                  <c:v>57.453060514482132</c:v>
                </c:pt>
                <c:pt idx="20">
                  <c:v>71.590893662821998</c:v>
                </c:pt>
                <c:pt idx="21">
                  <c:v>87.999478632828527</c:v>
                </c:pt>
                <c:pt idx="22">
                  <c:v>106.37364201259709</c:v>
                </c:pt>
                <c:pt idx="23">
                  <c:v>126.01352932227564</c:v>
                </c:pt>
                <c:pt idx="24">
                  <c:v>145.75698370105249</c:v>
                </c:pt>
                <c:pt idx="25">
                  <c:v>164.00909683041016</c:v>
                </c:pt>
                <c:pt idx="26">
                  <c:v>178.91901094868069</c:v>
                </c:pt>
                <c:pt idx="27">
                  <c:v>188.70903993704223</c:v>
                </c:pt>
                <c:pt idx="28">
                  <c:v>192.0830014490366</c:v>
                </c:pt>
                <c:pt idx="29">
                  <c:v>188.57063047621546</c:v>
                </c:pt>
                <c:pt idx="30">
                  <c:v>178.66122622912576</c:v>
                </c:pt>
                <c:pt idx="31">
                  <c:v>163.66468978753824</c:v>
                </c:pt>
                <c:pt idx="32">
                  <c:v>145.36420319585886</c:v>
                </c:pt>
                <c:pt idx="33">
                  <c:v>125.60824464256802</c:v>
                </c:pt>
                <c:pt idx="34">
                  <c:v>105.98412845330176</c:v>
                </c:pt>
                <c:pt idx="35">
                  <c:v>87.644472448416764</c:v>
                </c:pt>
                <c:pt idx="36">
                  <c:v>71.28020220618464</c:v>
                </c:pt>
                <c:pt idx="37">
                  <c:v>57.189532043456438</c:v>
                </c:pt>
                <c:pt idx="38">
                  <c:v>45.38650414392896</c:v>
                </c:pt>
                <c:pt idx="39">
                  <c:v>35.708614636934726</c:v>
                </c:pt>
                <c:pt idx="40">
                  <c:v>27.903276864214149</c:v>
                </c:pt>
                <c:pt idx="41">
                  <c:v>21.688001012756104</c:v>
                </c:pt>
                <c:pt idx="42">
                  <c:v>16.787312557076348</c:v>
                </c:pt>
                <c:pt idx="43">
                  <c:v>12.952298514055201</c:v>
                </c:pt>
                <c:pt idx="44">
                  <c:v>9.9686200632322652</c:v>
                </c:pt>
                <c:pt idx="45">
                  <c:v>7.6576187600257981</c:v>
                </c:pt>
                <c:pt idx="46">
                  <c:v>5.8737451092138144</c:v>
                </c:pt>
                <c:pt idx="47">
                  <c:v>4.5003625109343375</c:v>
                </c:pt>
                <c:pt idx="48">
                  <c:v>3.445126894220266</c:v>
                </c:pt>
                <c:pt idx="49">
                  <c:v>2.635579342048004</c:v>
                </c:pt>
                <c:pt idx="50">
                  <c:v>2.0152433777338956</c:v>
                </c:pt>
                <c:pt idx="51">
                  <c:v>1.5403204867557179</c:v>
                </c:pt>
                <c:pt idx="52">
                  <c:v>1.1769727424489247</c:v>
                </c:pt>
                <c:pt idx="53">
                  <c:v>0.89913250544805123</c:v>
                </c:pt>
                <c:pt idx="54">
                  <c:v>0.68676176639428377</c:v>
                </c:pt>
                <c:pt idx="55">
                  <c:v>0.52448288672530907</c:v>
                </c:pt>
                <c:pt idx="56">
                  <c:v>0.40050952872115886</c:v>
                </c:pt>
                <c:pt idx="57">
                  <c:v>0.30581657943139362</c:v>
                </c:pt>
                <c:pt idx="58">
                  <c:v>0.23349830310553443</c:v>
                </c:pt>
                <c:pt idx="59">
                  <c:v>0.17827357896294416</c:v>
                </c:pt>
                <c:pt idx="60">
                  <c:v>0.13610541044863567</c:v>
                </c:pt>
                <c:pt idx="61">
                  <c:v>0.10390883117133853</c:v>
                </c:pt>
                <c:pt idx="62">
                  <c:v>7.9326971644604782E-2</c:v>
                </c:pt>
                <c:pt idx="63">
                  <c:v>6.0559556148746196E-2</c:v>
                </c:pt>
                <c:pt idx="64">
                  <c:v>4.6231655769133795E-2</c:v>
                </c:pt>
                <c:pt idx="65">
                  <c:v>3.5293307617848768E-2</c:v>
                </c:pt>
                <c:pt idx="66">
                  <c:v>2.6942775696170429E-2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'Analisi-pos'!$D$3:$D$43</c:f>
              <c:numCache>
                <c:formatCode>General</c:formatCode>
                <c:ptCount val="4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'Analisi-dead'!$C$3:$C$42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'Analisi-dead'!$F$3:$F$44</c:f>
              <c:numCache>
                <c:formatCode>0</c:formatCode>
                <c:ptCount val="42"/>
                <c:pt idx="0">
                  <c:v>0.15718470276646743</c:v>
                </c:pt>
                <c:pt idx="1">
                  <c:v>0.20588744606801945</c:v>
                </c:pt>
                <c:pt idx="2">
                  <c:v>0.26967276365501336</c:v>
                </c:pt>
                <c:pt idx="3">
                  <c:v>0.35320602781700805</c:v>
                </c:pt>
                <c:pt idx="4">
                  <c:v>0.46259178332771889</c:v>
                </c:pt>
                <c:pt idx="5">
                  <c:v>0.60581489327576232</c:v>
                </c:pt>
                <c:pt idx="6">
                  <c:v>0.79331489933282617</c:v>
                </c:pt>
                <c:pt idx="7">
                  <c:v>1.0387323848764392</c:v>
                </c:pt>
                <c:pt idx="8">
                  <c:v>1.3598763856479548</c:v>
                </c:pt>
                <c:pt idx="9">
                  <c:v>1.7799740946276108</c:v>
                </c:pt>
                <c:pt idx="10">
                  <c:v>2.3292780145211696</c:v>
                </c:pt>
                <c:pt idx="11">
                  <c:v>3.0471204500027045</c:v>
                </c:pt>
                <c:pt idx="12">
                  <c:v>3.9845187608487476</c:v>
                </c:pt>
                <c:pt idx="13">
                  <c:v>5.2074430238511784</c:v>
                </c:pt>
                <c:pt idx="14">
                  <c:v>6.8008531495946825</c:v>
                </c:pt>
                <c:pt idx="15">
                  <c:v>8.8735820634226918</c:v>
                </c:pt>
                <c:pt idx="16">
                  <c:v>11.564064034512564</c:v>
                </c:pt>
                <c:pt idx="17">
                  <c:v>15.046749953172748</c:v>
                </c:pt>
                <c:pt idx="18">
                  <c:v>19.538767943496492</c:v>
                </c:pt>
                <c:pt idx="19">
                  <c:v>25.305920025648941</c:v>
                </c:pt>
                <c:pt idx="20">
                  <c:v>32.666396921471595</c:v>
                </c:pt>
                <c:pt idx="21">
                  <c:v>41.989624996074298</c:v>
                </c:pt>
                <c:pt idx="22">
                  <c:v>53.686527772151614</c:v>
                </c:pt>
                <c:pt idx="23">
                  <c:v>68.186525540329697</c:v>
                </c:pt>
                <c:pt idx="24">
                  <c:v>85.896532982780926</c:v>
                </c:pt>
                <c:pt idx="25">
                  <c:v>107.13920182063883</c:v>
                </c:pt>
                <c:pt idx="26">
                  <c:v>132.07296721091762</c:v>
                </c:pt>
                <c:pt idx="27">
                  <c:v>160.60550326043671</c:v>
                </c:pt>
                <c:pt idx="28">
                  <c:v>192.32293444931801</c:v>
                </c:pt>
                <c:pt idx="29">
                  <c:v>226.46401630313369</c:v>
                </c:pt>
                <c:pt idx="30">
                  <c:v>261.96401432025704</c:v>
                </c:pt>
                <c:pt idx="31">
                  <c:v>297.57332913947215</c:v>
                </c:pt>
                <c:pt idx="32">
                  <c:v>332.02703284543838</c:v>
                </c:pt>
                <c:pt idx="33">
                  <c:v>364.21879529254818</c:v>
                </c:pt>
                <c:pt idx="34">
                  <c:v>393.33062933257457</c:v>
                </c:pt>
                <c:pt idx="35">
                  <c:v>418.88984579001266</c:v>
                </c:pt>
                <c:pt idx="36">
                  <c:v>440.75367366569714</c:v>
                </c:pt>
                <c:pt idx="37">
                  <c:v>459.04398762130774</c:v>
                </c:pt>
                <c:pt idx="38">
                  <c:v>474.06158560097862</c:v>
                </c:pt>
                <c:pt idx="39">
                  <c:v>486.20400394054809</c:v>
                </c:pt>
                <c:pt idx="40">
                  <c:v>495.90028679500477</c:v>
                </c:pt>
                <c:pt idx="41">
                  <c:v>503.56655686559009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'Analisi-dead'!$G$1:$G$1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'Analisi-dead'!$G$3:$G$40</c:f>
              <c:numCache>
                <c:formatCode>0</c:formatCode>
                <c:ptCount val="38"/>
                <c:pt idx="1">
                  <c:v>0.48702743301552026</c:v>
                </c:pt>
                <c:pt idx="2">
                  <c:v>0.63785317586993906</c:v>
                </c:pt>
                <c:pt idx="3">
                  <c:v>0.83533264161994691</c:v>
                </c:pt>
                <c:pt idx="4">
                  <c:v>1.0938575551071084</c:v>
                </c:pt>
                <c:pt idx="5">
                  <c:v>1.4322310994804344</c:v>
                </c:pt>
                <c:pt idx="6">
                  <c:v>1.8750000605706385</c:v>
                </c:pt>
                <c:pt idx="7">
                  <c:v>2.45417485543613</c:v>
                </c:pt>
                <c:pt idx="8">
                  <c:v>3.2114400077151561</c:v>
                </c:pt>
                <c:pt idx="9">
                  <c:v>4.2009770897965604</c:v>
                </c:pt>
                <c:pt idx="10">
                  <c:v>5.4930391989355876</c:v>
                </c:pt>
                <c:pt idx="11">
                  <c:v>7.1784243548153492</c:v>
                </c:pt>
                <c:pt idx="12">
                  <c:v>9.3739831084604308</c:v>
                </c:pt>
                <c:pt idx="13">
                  <c:v>12.229242630024309</c:v>
                </c:pt>
                <c:pt idx="14">
                  <c:v>15.93410125743504</c:v>
                </c:pt>
                <c:pt idx="15">
                  <c:v>20.727289138280092</c:v>
                </c:pt>
                <c:pt idx="16">
                  <c:v>26.904819710898717</c:v>
                </c:pt>
                <c:pt idx="17">
                  <c:v>34.826859186601844</c:v>
                </c:pt>
                <c:pt idx="18">
                  <c:v>44.92017990323744</c:v>
                </c:pt>
                <c:pt idx="19">
                  <c:v>57.671520821524496</c:v>
                </c:pt>
                <c:pt idx="20">
                  <c:v>73.604768958226543</c:v>
                </c:pt>
                <c:pt idx="21">
                  <c:v>93.23228074602703</c:v>
                </c:pt>
                <c:pt idx="22">
                  <c:v>116.96902776077316</c:v>
                </c:pt>
                <c:pt idx="23">
                  <c:v>144.99997768178082</c:v>
                </c:pt>
                <c:pt idx="24">
                  <c:v>177.10007442451229</c:v>
                </c:pt>
                <c:pt idx="25">
                  <c:v>212.42668837857906</c:v>
                </c:pt>
                <c:pt idx="26">
                  <c:v>249.33765390278793</c:v>
                </c:pt>
                <c:pt idx="27">
                  <c:v>285.32536049519081</c:v>
                </c:pt>
                <c:pt idx="28">
                  <c:v>317.17431188881307</c:v>
                </c:pt>
                <c:pt idx="29">
                  <c:v>341.41081853815678</c:v>
                </c:pt>
                <c:pt idx="30">
                  <c:v>354.99998017123346</c:v>
                </c:pt>
                <c:pt idx="31">
                  <c:v>356.09314819215115</c:v>
                </c:pt>
                <c:pt idx="32">
                  <c:v>344.53703705966234</c:v>
                </c:pt>
                <c:pt idx="33">
                  <c:v>321.91762447109795</c:v>
                </c:pt>
                <c:pt idx="34">
                  <c:v>291.11834040026395</c:v>
                </c:pt>
                <c:pt idx="35">
                  <c:v>255.59216457438083</c:v>
                </c:pt>
                <c:pt idx="36">
                  <c:v>218.63827875684478</c:v>
                </c:pt>
                <c:pt idx="37">
                  <c:v>182.903139556106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3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0.15718470276646743</c:v>
                </c:pt>
                <c:pt idx="1">
                  <c:v>0.20588744606801945</c:v>
                </c:pt>
                <c:pt idx="2">
                  <c:v>0.26967276365501336</c:v>
                </c:pt>
                <c:pt idx="3">
                  <c:v>0.35320602781700805</c:v>
                </c:pt>
                <c:pt idx="4">
                  <c:v>0.46259178332771889</c:v>
                </c:pt>
                <c:pt idx="5">
                  <c:v>0.60581489327576232</c:v>
                </c:pt>
                <c:pt idx="6">
                  <c:v>0.79331489933282617</c:v>
                </c:pt>
                <c:pt idx="7">
                  <c:v>1.0387323848764392</c:v>
                </c:pt>
                <c:pt idx="8">
                  <c:v>1.3598763856479548</c:v>
                </c:pt>
                <c:pt idx="9">
                  <c:v>1.7799740946276108</c:v>
                </c:pt>
                <c:pt idx="10">
                  <c:v>2.3292780145211696</c:v>
                </c:pt>
                <c:pt idx="11">
                  <c:v>3.0471204500027045</c:v>
                </c:pt>
                <c:pt idx="12">
                  <c:v>3.9845187608487476</c:v>
                </c:pt>
                <c:pt idx="13">
                  <c:v>5.2074430238511784</c:v>
                </c:pt>
                <c:pt idx="14">
                  <c:v>6.8008531495946825</c:v>
                </c:pt>
                <c:pt idx="15">
                  <c:v>8.8735820634226918</c:v>
                </c:pt>
                <c:pt idx="16">
                  <c:v>11.564064034512564</c:v>
                </c:pt>
                <c:pt idx="17">
                  <c:v>15.046749953172748</c:v>
                </c:pt>
                <c:pt idx="18">
                  <c:v>19.538767943496492</c:v>
                </c:pt>
                <c:pt idx="19">
                  <c:v>25.305920025648941</c:v>
                </c:pt>
                <c:pt idx="20">
                  <c:v>32.666396921471595</c:v>
                </c:pt>
                <c:pt idx="21">
                  <c:v>41.989624996074298</c:v>
                </c:pt>
                <c:pt idx="22">
                  <c:v>53.686527772151614</c:v>
                </c:pt>
                <c:pt idx="23">
                  <c:v>68.186525540329697</c:v>
                </c:pt>
                <c:pt idx="24">
                  <c:v>85.896532982780926</c:v>
                </c:pt>
                <c:pt idx="25">
                  <c:v>107.13920182063883</c:v>
                </c:pt>
                <c:pt idx="26">
                  <c:v>132.07296721091762</c:v>
                </c:pt>
                <c:pt idx="27">
                  <c:v>160.60550326043671</c:v>
                </c:pt>
                <c:pt idx="28">
                  <c:v>192.32293444931801</c:v>
                </c:pt>
                <c:pt idx="29">
                  <c:v>226.46401630313369</c:v>
                </c:pt>
                <c:pt idx="30">
                  <c:v>261.96401432025704</c:v>
                </c:pt>
                <c:pt idx="31">
                  <c:v>297.57332913947215</c:v>
                </c:pt>
                <c:pt idx="32">
                  <c:v>332.02703284543838</c:v>
                </c:pt>
                <c:pt idx="33">
                  <c:v>364.21879529254818</c:v>
                </c:pt>
                <c:pt idx="34">
                  <c:v>393.33062933257457</c:v>
                </c:pt>
                <c:pt idx="35">
                  <c:v>418.88984579001266</c:v>
                </c:pt>
                <c:pt idx="36">
                  <c:v>440.75367366569714</c:v>
                </c:pt>
                <c:pt idx="37">
                  <c:v>459.04398762130774</c:v>
                </c:pt>
                <c:pt idx="38">
                  <c:v>474.06158560097862</c:v>
                </c:pt>
                <c:pt idx="39">
                  <c:v>486.20400394054809</c:v>
                </c:pt>
                <c:pt idx="40">
                  <c:v>495.90028679500477</c:v>
                </c:pt>
                <c:pt idx="41">
                  <c:v>503.56655686559009</c:v>
                </c:pt>
                <c:pt idx="42">
                  <c:v>509.58027199145317</c:v>
                </c:pt>
                <c:pt idx="43">
                  <c:v>514.26858345245034</c:v>
                </c:pt>
                <c:pt idx="44">
                  <c:v>517.90601892329676</c:v>
                </c:pt>
                <c:pt idx="45">
                  <c:v>520.71758332697334</c:v>
                </c:pt>
                <c:pt idx="46">
                  <c:v>522.88450563527761</c:v>
                </c:pt>
                <c:pt idx="47">
                  <c:v>524.55086703459028</c:v>
                </c:pt>
                <c:pt idx="48">
                  <c:v>525.83009915575678</c:v>
                </c:pt>
                <c:pt idx="49">
                  <c:v>526.81084605620447</c:v>
                </c:pt>
                <c:pt idx="50">
                  <c:v>527.56199401809931</c:v>
                </c:pt>
                <c:pt idx="51">
                  <c:v>528.13684826580538</c:v>
                </c:pt>
                <c:pt idx="52">
                  <c:v>528.57652410816991</c:v>
                </c:pt>
                <c:pt idx="53">
                  <c:v>528.91265666919378</c:v>
                </c:pt>
                <c:pt idx="54">
                  <c:v>529.1695412529682</c:v>
                </c:pt>
                <c:pt idx="55">
                  <c:v>529.36580968830367</c:v>
                </c:pt>
                <c:pt idx="56">
                  <c:v>529.51573500736902</c:v>
                </c:pt>
                <c:pt idx="57">
                  <c:v>529.63024209242406</c:v>
                </c:pt>
                <c:pt idx="58">
                  <c:v>529.71768779143986</c:v>
                </c:pt>
                <c:pt idx="59">
                  <c:v>529.78446148264879</c:v>
                </c:pt>
                <c:pt idx="60">
                  <c:v>529.83544648096051</c:v>
                </c:pt>
                <c:pt idx="61">
                  <c:v>529.87437398866132</c:v>
                </c:pt>
                <c:pt idx="62">
                  <c:v>529.90409430000159</c:v>
                </c:pt>
                <c:pt idx="63">
                  <c:v>529.92678442032593</c:v>
                </c:pt>
                <c:pt idx="64">
                  <c:v>529.94410690081224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0.48702743301552026</c:v>
                </c:pt>
                <c:pt idx="2">
                  <c:v>0.63785317586993906</c:v>
                </c:pt>
                <c:pt idx="3">
                  <c:v>0.83533264161994691</c:v>
                </c:pt>
                <c:pt idx="4">
                  <c:v>1.0938575551071084</c:v>
                </c:pt>
                <c:pt idx="5">
                  <c:v>1.4322310994804344</c:v>
                </c:pt>
                <c:pt idx="6">
                  <c:v>1.8750000605706385</c:v>
                </c:pt>
                <c:pt idx="7">
                  <c:v>2.45417485543613</c:v>
                </c:pt>
                <c:pt idx="8">
                  <c:v>3.2114400077151561</c:v>
                </c:pt>
                <c:pt idx="9">
                  <c:v>4.2009770897965604</c:v>
                </c:pt>
                <c:pt idx="10">
                  <c:v>5.4930391989355876</c:v>
                </c:pt>
                <c:pt idx="11">
                  <c:v>7.1784243548153492</c:v>
                </c:pt>
                <c:pt idx="12">
                  <c:v>9.3739831084604308</c:v>
                </c:pt>
                <c:pt idx="13">
                  <c:v>12.229242630024309</c:v>
                </c:pt>
                <c:pt idx="14">
                  <c:v>15.93410125743504</c:v>
                </c:pt>
                <c:pt idx="15">
                  <c:v>20.727289138280092</c:v>
                </c:pt>
                <c:pt idx="16">
                  <c:v>26.904819710898717</c:v>
                </c:pt>
                <c:pt idx="17">
                  <c:v>34.826859186601844</c:v>
                </c:pt>
                <c:pt idx="18">
                  <c:v>44.92017990323744</c:v>
                </c:pt>
                <c:pt idx="19">
                  <c:v>57.671520821524496</c:v>
                </c:pt>
                <c:pt idx="20">
                  <c:v>73.604768958226543</c:v>
                </c:pt>
                <c:pt idx="21">
                  <c:v>93.23228074602703</c:v>
                </c:pt>
                <c:pt idx="22">
                  <c:v>116.96902776077316</c:v>
                </c:pt>
                <c:pt idx="23">
                  <c:v>144.99997768178082</c:v>
                </c:pt>
                <c:pt idx="24">
                  <c:v>177.10007442451229</c:v>
                </c:pt>
                <c:pt idx="25">
                  <c:v>212.42668837857906</c:v>
                </c:pt>
                <c:pt idx="26">
                  <c:v>249.33765390278793</c:v>
                </c:pt>
                <c:pt idx="27">
                  <c:v>285.32536049519081</c:v>
                </c:pt>
                <c:pt idx="28">
                  <c:v>317.17431188881307</c:v>
                </c:pt>
                <c:pt idx="29">
                  <c:v>341.41081853815678</c:v>
                </c:pt>
                <c:pt idx="30">
                  <c:v>354.99998017123346</c:v>
                </c:pt>
                <c:pt idx="31">
                  <c:v>356.09314819215115</c:v>
                </c:pt>
                <c:pt idx="32">
                  <c:v>344.53703705966234</c:v>
                </c:pt>
                <c:pt idx="33">
                  <c:v>321.91762447109795</c:v>
                </c:pt>
                <c:pt idx="34">
                  <c:v>291.11834040026395</c:v>
                </c:pt>
                <c:pt idx="35">
                  <c:v>255.59216457438083</c:v>
                </c:pt>
                <c:pt idx="36">
                  <c:v>218.63827875684478</c:v>
                </c:pt>
                <c:pt idx="37">
                  <c:v>182.903139556106</c:v>
                </c:pt>
                <c:pt idx="38">
                  <c:v>150.17597979670882</c:v>
                </c:pt>
                <c:pt idx="39">
                  <c:v>121.42418339569474</c:v>
                </c:pt>
                <c:pt idx="40">
                  <c:v>96.962828544566833</c:v>
                </c:pt>
                <c:pt idx="41">
                  <c:v>76.662700705853126</c:v>
                </c:pt>
                <c:pt idx="42">
                  <c:v>60.137151258630865</c:v>
                </c:pt>
                <c:pt idx="43">
                  <c:v>46.883114609971699</c:v>
                </c:pt>
                <c:pt idx="44">
                  <c:v>36.374354708464125</c:v>
                </c:pt>
                <c:pt idx="45">
                  <c:v>28.115644036765843</c:v>
                </c:pt>
                <c:pt idx="46">
                  <c:v>21.669223083042652</c:v>
                </c:pt>
                <c:pt idx="47">
                  <c:v>16.663613993126773</c:v>
                </c:pt>
                <c:pt idx="48">
                  <c:v>12.792321211665012</c:v>
                </c:pt>
                <c:pt idx="49">
                  <c:v>9.8074690044768431</c:v>
                </c:pt>
                <c:pt idx="50">
                  <c:v>7.5114796189484423</c:v>
                </c:pt>
                <c:pt idx="51">
                  <c:v>5.7485424770607096</c:v>
                </c:pt>
                <c:pt idx="52">
                  <c:v>4.396758423645224</c:v>
                </c:pt>
                <c:pt idx="53">
                  <c:v>3.3613256102387368</c:v>
                </c:pt>
                <c:pt idx="54">
                  <c:v>2.5688458377442203</c:v>
                </c:pt>
                <c:pt idx="55">
                  <c:v>1.9626843533546889</c:v>
                </c:pt>
                <c:pt idx="56">
                  <c:v>1.4992531906534623</c:v>
                </c:pt>
                <c:pt idx="57">
                  <c:v>1.1450708505503826</c:v>
                </c:pt>
                <c:pt idx="58">
                  <c:v>0.87445699015802347</c:v>
                </c:pt>
                <c:pt idx="59">
                  <c:v>0.66773691208936725</c:v>
                </c:pt>
                <c:pt idx="60">
                  <c:v>0.5098499831171921</c:v>
                </c:pt>
                <c:pt idx="61">
                  <c:v>0.38927507700805108</c:v>
                </c:pt>
                <c:pt idx="62">
                  <c:v>0.297203113402702</c:v>
                </c:pt>
                <c:pt idx="63">
                  <c:v>0.22690120324341478</c:v>
                </c:pt>
                <c:pt idx="64">
                  <c:v>0.17322480486313907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-0.15718470276646743</c:v>
                </c:pt>
                <c:pt idx="1">
                  <c:v>-0.20588744606801945</c:v>
                </c:pt>
                <c:pt idx="2">
                  <c:v>-0.26967276365501336</c:v>
                </c:pt>
                <c:pt idx="3">
                  <c:v>-0.35320602781700805</c:v>
                </c:pt>
                <c:pt idx="4">
                  <c:v>-0.46259178332771889</c:v>
                </c:pt>
                <c:pt idx="5">
                  <c:v>-0.60581489327576232</c:v>
                </c:pt>
                <c:pt idx="6">
                  <c:v>-0.79331489933282617</c:v>
                </c:pt>
                <c:pt idx="7">
                  <c:v>-1.0387323848764392</c:v>
                </c:pt>
                <c:pt idx="8">
                  <c:v>-0.35987638564795477</c:v>
                </c:pt>
                <c:pt idx="9">
                  <c:v>-0.7799740946276108</c:v>
                </c:pt>
                <c:pt idx="10">
                  <c:v>0.67072198547883044</c:v>
                </c:pt>
                <c:pt idx="11">
                  <c:v>-4.7120450002704484E-2</c:v>
                </c:pt>
                <c:pt idx="12">
                  <c:v>1.5481239151252435E-2</c:v>
                </c:pt>
                <c:pt idx="13">
                  <c:v>0.79255697614882159</c:v>
                </c:pt>
                <c:pt idx="14">
                  <c:v>0.19914685040531754</c:v>
                </c:pt>
                <c:pt idx="15">
                  <c:v>-0.87358206342269185</c:v>
                </c:pt>
                <c:pt idx="16">
                  <c:v>-3.5640640345125636</c:v>
                </c:pt>
                <c:pt idx="17">
                  <c:v>-4.046749953172748</c:v>
                </c:pt>
                <c:pt idx="18">
                  <c:v>-2.5387679434964916</c:v>
                </c:pt>
                <c:pt idx="19">
                  <c:v>1.6940799743510588</c:v>
                </c:pt>
                <c:pt idx="20">
                  <c:v>0.33360307852840521</c:v>
                </c:pt>
                <c:pt idx="21">
                  <c:v>8.0103750039257022</c:v>
                </c:pt>
                <c:pt idx="22">
                  <c:v>6.3134722278483864</c:v>
                </c:pt>
                <c:pt idx="23">
                  <c:v>4.813474459670303</c:v>
                </c:pt>
                <c:pt idx="24">
                  <c:v>5.1034670172190744</c:v>
                </c:pt>
                <c:pt idx="25">
                  <c:v>11.860798179361169</c:v>
                </c:pt>
                <c:pt idx="26">
                  <c:v>19.927032789082375</c:v>
                </c:pt>
                <c:pt idx="27">
                  <c:v>10.394496739563294</c:v>
                </c:pt>
                <c:pt idx="28">
                  <c:v>19.677065550681988</c:v>
                </c:pt>
                <c:pt idx="29">
                  <c:v>4.5359836968663103</c:v>
                </c:pt>
                <c:pt idx="30">
                  <c:v>-7.9640143202570357</c:v>
                </c:pt>
                <c:pt idx="31">
                  <c:v>-17.57332913947215</c:v>
                </c:pt>
                <c:pt idx="32">
                  <c:v>-1.0270328454383844</c:v>
                </c:pt>
                <c:pt idx="33">
                  <c:v>-6.2187952925481795</c:v>
                </c:pt>
                <c:pt idx="34">
                  <c:v>-16.330629332574574</c:v>
                </c:pt>
                <c:pt idx="35">
                  <c:v>-21.889845790012657</c:v>
                </c:pt>
                <c:pt idx="36">
                  <c:v>-12.753673665697136</c:v>
                </c:pt>
                <c:pt idx="37">
                  <c:v>0.95601237869226452</c:v>
                </c:pt>
                <c:pt idx="38">
                  <c:v>13.938414399021383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</c:numCache>
            </c:numRef>
          </c:xVal>
          <c:yVal>
            <c:numRef>
              <c:f>'Analisi-dead'!$H$3:$H$50</c:f>
              <c:numCache>
                <c:formatCode>0</c:formatCode>
                <c:ptCount val="48"/>
                <c:pt idx="1">
                  <c:v>4.8702743301552026E-2</c:v>
                </c:pt>
                <c:pt idx="2">
                  <c:v>6.3785317586993906E-2</c:v>
                </c:pt>
                <c:pt idx="3">
                  <c:v>8.3533264161994691E-2</c:v>
                </c:pt>
                <c:pt idx="4">
                  <c:v>0.10938575551071084</c:v>
                </c:pt>
                <c:pt idx="5">
                  <c:v>0.14322310994804344</c:v>
                </c:pt>
                <c:pt idx="6">
                  <c:v>0.18750000605706385</c:v>
                </c:pt>
                <c:pt idx="7">
                  <c:v>0.24541748554361298</c:v>
                </c:pt>
                <c:pt idx="8">
                  <c:v>0.32114400077151561</c:v>
                </c:pt>
                <c:pt idx="9">
                  <c:v>0.42009770897965604</c:v>
                </c:pt>
                <c:pt idx="10">
                  <c:v>0.54930391989355876</c:v>
                </c:pt>
                <c:pt idx="11">
                  <c:v>0.71784243548153492</c:v>
                </c:pt>
                <c:pt idx="12">
                  <c:v>0.93739831084604308</c:v>
                </c:pt>
                <c:pt idx="13">
                  <c:v>1.2229242630024308</c:v>
                </c:pt>
                <c:pt idx="14">
                  <c:v>1.593410125743504</c:v>
                </c:pt>
                <c:pt idx="15">
                  <c:v>2.0727289138280094</c:v>
                </c:pt>
                <c:pt idx="16">
                  <c:v>2.6904819710898717</c:v>
                </c:pt>
                <c:pt idx="17">
                  <c:v>3.4826859186601844</c:v>
                </c:pt>
                <c:pt idx="18">
                  <c:v>4.4920179903237436</c:v>
                </c:pt>
                <c:pt idx="19">
                  <c:v>5.7671520821524496</c:v>
                </c:pt>
                <c:pt idx="20">
                  <c:v>7.3604768958226536</c:v>
                </c:pt>
                <c:pt idx="21">
                  <c:v>9.323228074602703</c:v>
                </c:pt>
                <c:pt idx="22">
                  <c:v>11.696902776077316</c:v>
                </c:pt>
                <c:pt idx="23">
                  <c:v>14.499997768178083</c:v>
                </c:pt>
                <c:pt idx="24">
                  <c:v>17.710007442451229</c:v>
                </c:pt>
                <c:pt idx="25">
                  <c:v>21.242668837857906</c:v>
                </c:pt>
                <c:pt idx="26">
                  <c:v>24.933765390278793</c:v>
                </c:pt>
                <c:pt idx="27">
                  <c:v>28.532536049519081</c:v>
                </c:pt>
                <c:pt idx="28">
                  <c:v>31.717431188881307</c:v>
                </c:pt>
                <c:pt idx="29">
                  <c:v>34.141081853815678</c:v>
                </c:pt>
                <c:pt idx="30">
                  <c:v>35.499998017123346</c:v>
                </c:pt>
                <c:pt idx="31">
                  <c:v>35.609314819215115</c:v>
                </c:pt>
                <c:pt idx="32">
                  <c:v>34.453703705966234</c:v>
                </c:pt>
                <c:pt idx="33">
                  <c:v>32.191762447109795</c:v>
                </c:pt>
                <c:pt idx="34">
                  <c:v>29.111834040026395</c:v>
                </c:pt>
                <c:pt idx="35">
                  <c:v>25.559216457438083</c:v>
                </c:pt>
                <c:pt idx="36">
                  <c:v>21.863827875684478</c:v>
                </c:pt>
                <c:pt idx="37">
                  <c:v>18.2903139556106</c:v>
                </c:pt>
                <c:pt idx="38">
                  <c:v>15.017597979670882</c:v>
                </c:pt>
                <c:pt idx="39">
                  <c:v>12.142418339569474</c:v>
                </c:pt>
                <c:pt idx="40">
                  <c:v>9.6962828544566833</c:v>
                </c:pt>
                <c:pt idx="41">
                  <c:v>7.6662700705853126</c:v>
                </c:pt>
                <c:pt idx="42">
                  <c:v>6.0137151258630865</c:v>
                </c:pt>
                <c:pt idx="43">
                  <c:v>4.6883114609971699</c:v>
                </c:pt>
                <c:pt idx="44">
                  <c:v>3.6374354708464125</c:v>
                </c:pt>
                <c:pt idx="45">
                  <c:v>2.8115644036765843</c:v>
                </c:pt>
                <c:pt idx="46">
                  <c:v>2.1669223083042652</c:v>
                </c:pt>
                <c:pt idx="47">
                  <c:v>1.6663613993126773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'Analisi-dead'!$D$3:$D$42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Casi_totali!$B$3:$B$44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Terapia_inten!$B$1:$B$1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Terapia_inten!$B$3:$B$44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</c:numCache>
            </c:numRef>
          </c:xVal>
          <c:yVal>
            <c:numRef>
              <c:f>Terapia_inten!$C$2:$C$41</c:f>
              <c:numCache>
                <c:formatCode>General</c:formatCode>
                <c:ptCount val="4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Terapia_inten!$A$2:$A$26</c:f>
              <c:numCache>
                <c:formatCode>d/m;@</c:formatCode>
                <c:ptCount val="2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</c:numCache>
            </c:numRef>
          </c:xVal>
          <c:yVal>
            <c:numRef>
              <c:f>Terapia_inten!$D$2:$D$26</c:f>
              <c:numCache>
                <c:formatCode>General</c:formatCode>
                <c:ptCount val="2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2</c:v>
                </c:pt>
                <c:pt idx="13">
                  <c:v>-1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-7</c:v>
                </c:pt>
                <c:pt idx="18">
                  <c:v>-3</c:v>
                </c:pt>
                <c:pt idx="19">
                  <c:v>6</c:v>
                </c:pt>
                <c:pt idx="20">
                  <c:v>10</c:v>
                </c:pt>
                <c:pt idx="21">
                  <c:v>-14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ser>
          <c:idx val="3"/>
          <c:order val="3"/>
          <c:tx>
            <c:strRef>
              <c:f>Terapia_inten!$E$1:$E$1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</c:numCache>
            </c:numRef>
          </c:xVal>
          <c:yVal>
            <c:numRef>
              <c:f>Terapia_inten!$E$2:$E$41</c:f>
              <c:numCache>
                <c:formatCode>General</c:formatCode>
                <c:ptCount val="40"/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-2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3</c:v>
                </c:pt>
                <c:pt idx="13">
                  <c:v>-3</c:v>
                </c:pt>
                <c:pt idx="14">
                  <c:v>5</c:v>
                </c:pt>
                <c:pt idx="15">
                  <c:v>-3</c:v>
                </c:pt>
                <c:pt idx="16">
                  <c:v>5</c:v>
                </c:pt>
                <c:pt idx="17">
                  <c:v>-13</c:v>
                </c:pt>
                <c:pt idx="18">
                  <c:v>4</c:v>
                </c:pt>
                <c:pt idx="19">
                  <c:v>9</c:v>
                </c:pt>
                <c:pt idx="20">
                  <c:v>4</c:v>
                </c:pt>
                <c:pt idx="21">
                  <c:v>-24</c:v>
                </c:pt>
                <c:pt idx="22">
                  <c:v>17</c:v>
                </c:pt>
                <c:pt idx="23">
                  <c:v>2</c:v>
                </c:pt>
                <c:pt idx="24">
                  <c:v>-2</c:v>
                </c:pt>
                <c:pt idx="25">
                  <c:v>-6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3</c:v>
                </c:pt>
                <c:pt idx="30">
                  <c:v>15</c:v>
                </c:pt>
                <c:pt idx="31">
                  <c:v>-27</c:v>
                </c:pt>
                <c:pt idx="32">
                  <c:v>21</c:v>
                </c:pt>
                <c:pt idx="33">
                  <c:v>-11</c:v>
                </c:pt>
                <c:pt idx="34">
                  <c:v>11</c:v>
                </c:pt>
                <c:pt idx="35">
                  <c:v>-18</c:v>
                </c:pt>
                <c:pt idx="36">
                  <c:v>21</c:v>
                </c:pt>
                <c:pt idx="37">
                  <c:v>-15</c:v>
                </c:pt>
                <c:pt idx="38">
                  <c:v>1</c:v>
                </c:pt>
                <c:pt idx="3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Guariti!$B$3:$B$43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Guariti!$C$3:$C$43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Guariti!$D$3:$D$43</c:f>
              <c:numCache>
                <c:formatCode>General</c:formatCode>
                <c:ptCount val="4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ser>
          <c:idx val="3"/>
          <c:order val="3"/>
          <c:tx>
            <c:strRef>
              <c:f>Guariti!$E$1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Guariti!$A$3:$A$43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Guariti!$E$3:$E$43</c:f>
              <c:numCache>
                <c:formatCode>General</c:formatCode>
                <c:ptCount val="41"/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-26</c:v>
                </c:pt>
                <c:pt idx="19">
                  <c:v>35</c:v>
                </c:pt>
                <c:pt idx="20">
                  <c:v>-71</c:v>
                </c:pt>
                <c:pt idx="21">
                  <c:v>75</c:v>
                </c:pt>
                <c:pt idx="22">
                  <c:v>-22</c:v>
                </c:pt>
                <c:pt idx="23">
                  <c:v>-8</c:v>
                </c:pt>
                <c:pt idx="24">
                  <c:v>4</c:v>
                </c:pt>
                <c:pt idx="25">
                  <c:v>-1</c:v>
                </c:pt>
                <c:pt idx="26">
                  <c:v>7</c:v>
                </c:pt>
                <c:pt idx="27">
                  <c:v>-14</c:v>
                </c:pt>
                <c:pt idx="28">
                  <c:v>4</c:v>
                </c:pt>
                <c:pt idx="29">
                  <c:v>20</c:v>
                </c:pt>
                <c:pt idx="30">
                  <c:v>-20</c:v>
                </c:pt>
                <c:pt idx="31">
                  <c:v>5</c:v>
                </c:pt>
                <c:pt idx="32">
                  <c:v>7</c:v>
                </c:pt>
                <c:pt idx="33">
                  <c:v>18</c:v>
                </c:pt>
                <c:pt idx="34">
                  <c:v>-59</c:v>
                </c:pt>
                <c:pt idx="35">
                  <c:v>6</c:v>
                </c:pt>
                <c:pt idx="36">
                  <c:v>51</c:v>
                </c:pt>
                <c:pt idx="37">
                  <c:v>6</c:v>
                </c:pt>
                <c:pt idx="38">
                  <c:v>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Guariti!$C$3:$C$40</c:f>
              <c:numCache>
                <c:formatCode>General</c:formatCode>
                <c:ptCount val="3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Guariti!$D$3:$D$40</c:f>
              <c:numCache>
                <c:formatCode>General</c:formatCode>
                <c:ptCount val="3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ser>
          <c:idx val="2"/>
          <c:order val="2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Guariti!$E$3:$E$40</c:f>
              <c:numCache>
                <c:formatCode>General</c:formatCode>
                <c:ptCount val="38"/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-26</c:v>
                </c:pt>
                <c:pt idx="19">
                  <c:v>35</c:v>
                </c:pt>
                <c:pt idx="20">
                  <c:v>-71</c:v>
                </c:pt>
                <c:pt idx="21">
                  <c:v>75</c:v>
                </c:pt>
                <c:pt idx="22">
                  <c:v>-22</c:v>
                </c:pt>
                <c:pt idx="23">
                  <c:v>-8</c:v>
                </c:pt>
                <c:pt idx="24">
                  <c:v>4</c:v>
                </c:pt>
                <c:pt idx="25">
                  <c:v>-1</c:v>
                </c:pt>
                <c:pt idx="26">
                  <c:v>7</c:v>
                </c:pt>
                <c:pt idx="27">
                  <c:v>-14</c:v>
                </c:pt>
                <c:pt idx="28">
                  <c:v>4</c:v>
                </c:pt>
                <c:pt idx="29">
                  <c:v>20</c:v>
                </c:pt>
                <c:pt idx="30">
                  <c:v>-20</c:v>
                </c:pt>
                <c:pt idx="31">
                  <c:v>5</c:v>
                </c:pt>
                <c:pt idx="32">
                  <c:v>7</c:v>
                </c:pt>
                <c:pt idx="33">
                  <c:v>18</c:v>
                </c:pt>
                <c:pt idx="34">
                  <c:v>-59</c:v>
                </c:pt>
                <c:pt idx="35">
                  <c:v>6</c:v>
                </c:pt>
                <c:pt idx="36">
                  <c:v>51</c:v>
                </c:pt>
                <c:pt idx="3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Deceduti!$C$3:$C$43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Deceduti!$D$3:$D$43</c:f>
              <c:numCache>
                <c:formatCode>General</c:formatCode>
                <c:ptCount val="4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ser>
          <c:idx val="2"/>
          <c:order val="2"/>
          <c:tx>
            <c:strRef>
              <c:f>Deceduti!$E$1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Deceduti!$E$3:$E$43</c:f>
              <c:numCache>
                <c:formatCode>General</c:formatCode>
                <c:ptCount val="41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-2</c:v>
                </c:pt>
                <c:pt idx="10">
                  <c:v>3</c:v>
                </c:pt>
                <c:pt idx="11">
                  <c:v>-4</c:v>
                </c:pt>
                <c:pt idx="12">
                  <c:v>3</c:v>
                </c:pt>
                <c:pt idx="13">
                  <c:v>0</c:v>
                </c:pt>
                <c:pt idx="14">
                  <c:v>-2</c:v>
                </c:pt>
                <c:pt idx="15">
                  <c:v>1</c:v>
                </c:pt>
                <c:pt idx="16">
                  <c:v>-1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-8</c:v>
                </c:pt>
                <c:pt idx="21">
                  <c:v>15</c:v>
                </c:pt>
                <c:pt idx="22">
                  <c:v>-18</c:v>
                </c:pt>
                <c:pt idx="23">
                  <c:v>10</c:v>
                </c:pt>
                <c:pt idx="24">
                  <c:v>2</c:v>
                </c:pt>
                <c:pt idx="25">
                  <c:v>5</c:v>
                </c:pt>
                <c:pt idx="26">
                  <c:v>-5</c:v>
                </c:pt>
                <c:pt idx="27">
                  <c:v>-19</c:v>
                </c:pt>
                <c:pt idx="28">
                  <c:v>36</c:v>
                </c:pt>
                <c:pt idx="29">
                  <c:v>-44</c:v>
                </c:pt>
                <c:pt idx="30">
                  <c:v>26</c:v>
                </c:pt>
                <c:pt idx="31">
                  <c:v>-1</c:v>
                </c:pt>
                <c:pt idx="32">
                  <c:v>22</c:v>
                </c:pt>
                <c:pt idx="33">
                  <c:v>-49</c:v>
                </c:pt>
                <c:pt idx="34">
                  <c:v>16</c:v>
                </c:pt>
                <c:pt idx="35">
                  <c:v>9</c:v>
                </c:pt>
                <c:pt idx="36">
                  <c:v>10</c:v>
                </c:pt>
                <c:pt idx="37">
                  <c:v>-10</c:v>
                </c:pt>
                <c:pt idx="38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Deceduti!$B$3:$B$43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Deceduti!$C$3:$C$43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Deceduti!$D$3:$D$43</c:f>
              <c:numCache>
                <c:formatCode>General</c:formatCode>
                <c:ptCount val="4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ser>
          <c:idx val="3"/>
          <c:order val="3"/>
          <c:tx>
            <c:strRef>
              <c:f>Deceduti!$E$1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Deceduti!$A$3:$A$43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Deceduti!$E$3:$E$43</c:f>
              <c:numCache>
                <c:formatCode>General</c:formatCode>
                <c:ptCount val="41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-2</c:v>
                </c:pt>
                <c:pt idx="10">
                  <c:v>3</c:v>
                </c:pt>
                <c:pt idx="11">
                  <c:v>-4</c:v>
                </c:pt>
                <c:pt idx="12">
                  <c:v>3</c:v>
                </c:pt>
                <c:pt idx="13">
                  <c:v>0</c:v>
                </c:pt>
                <c:pt idx="14">
                  <c:v>-2</c:v>
                </c:pt>
                <c:pt idx="15">
                  <c:v>1</c:v>
                </c:pt>
                <c:pt idx="16">
                  <c:v>-1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-8</c:v>
                </c:pt>
                <c:pt idx="21">
                  <c:v>15</c:v>
                </c:pt>
                <c:pt idx="22">
                  <c:v>-18</c:v>
                </c:pt>
                <c:pt idx="23">
                  <c:v>10</c:v>
                </c:pt>
                <c:pt idx="24">
                  <c:v>2</c:v>
                </c:pt>
                <c:pt idx="25">
                  <c:v>5</c:v>
                </c:pt>
                <c:pt idx="26">
                  <c:v>-5</c:v>
                </c:pt>
                <c:pt idx="27">
                  <c:v>-19</c:v>
                </c:pt>
                <c:pt idx="28">
                  <c:v>36</c:v>
                </c:pt>
                <c:pt idx="29">
                  <c:v>-44</c:v>
                </c:pt>
                <c:pt idx="30">
                  <c:v>26</c:v>
                </c:pt>
                <c:pt idx="31">
                  <c:v>-1</c:v>
                </c:pt>
                <c:pt idx="32">
                  <c:v>22</c:v>
                </c:pt>
                <c:pt idx="33">
                  <c:v>-49</c:v>
                </c:pt>
                <c:pt idx="34">
                  <c:v>16</c:v>
                </c:pt>
                <c:pt idx="35">
                  <c:v>9</c:v>
                </c:pt>
                <c:pt idx="36">
                  <c:v>10</c:v>
                </c:pt>
                <c:pt idx="37">
                  <c:v>-10</c:v>
                </c:pt>
                <c:pt idx="38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Ospedalizzati!$B$1:$B$1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Ospedalizzati!$B$3:$B$41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Ospedalizzati!$C$3:$C$41</c:f>
              <c:numCache>
                <c:formatCode>General</c:formatCode>
                <c:ptCount val="39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Ospedalizzati!$D$3:$D$41</c:f>
              <c:numCache>
                <c:formatCode>General</c:formatCode>
                <c:ptCount val="39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ser>
          <c:idx val="3"/>
          <c:order val="3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Ospedalizzati!$E$3:$E$41</c:f>
              <c:numCache>
                <c:formatCode>General</c:formatCode>
                <c:ptCount val="39"/>
                <c:pt idx="3">
                  <c:v>-6</c:v>
                </c:pt>
                <c:pt idx="4">
                  <c:v>-1</c:v>
                </c:pt>
                <c:pt idx="5">
                  <c:v>-1</c:v>
                </c:pt>
                <c:pt idx="6">
                  <c:v>16</c:v>
                </c:pt>
                <c:pt idx="7">
                  <c:v>-20</c:v>
                </c:pt>
                <c:pt idx="8">
                  <c:v>9</c:v>
                </c:pt>
                <c:pt idx="9">
                  <c:v>-3</c:v>
                </c:pt>
                <c:pt idx="10">
                  <c:v>4</c:v>
                </c:pt>
                <c:pt idx="11">
                  <c:v>0</c:v>
                </c:pt>
                <c:pt idx="12">
                  <c:v>10</c:v>
                </c:pt>
                <c:pt idx="13">
                  <c:v>-9</c:v>
                </c:pt>
                <c:pt idx="14">
                  <c:v>6</c:v>
                </c:pt>
                <c:pt idx="15">
                  <c:v>-27</c:v>
                </c:pt>
                <c:pt idx="16">
                  <c:v>31</c:v>
                </c:pt>
                <c:pt idx="17">
                  <c:v>-7</c:v>
                </c:pt>
                <c:pt idx="18">
                  <c:v>2</c:v>
                </c:pt>
                <c:pt idx="19">
                  <c:v>59</c:v>
                </c:pt>
                <c:pt idx="20">
                  <c:v>-126</c:v>
                </c:pt>
                <c:pt idx="21">
                  <c:v>24</c:v>
                </c:pt>
                <c:pt idx="22">
                  <c:v>82</c:v>
                </c:pt>
                <c:pt idx="23">
                  <c:v>14</c:v>
                </c:pt>
                <c:pt idx="24">
                  <c:v>-76</c:v>
                </c:pt>
                <c:pt idx="25">
                  <c:v>4</c:v>
                </c:pt>
                <c:pt idx="26">
                  <c:v>-47</c:v>
                </c:pt>
                <c:pt idx="27">
                  <c:v>166</c:v>
                </c:pt>
                <c:pt idx="28">
                  <c:v>-223</c:v>
                </c:pt>
                <c:pt idx="29">
                  <c:v>145</c:v>
                </c:pt>
                <c:pt idx="30">
                  <c:v>38</c:v>
                </c:pt>
                <c:pt idx="31">
                  <c:v>-114</c:v>
                </c:pt>
                <c:pt idx="32">
                  <c:v>-4</c:v>
                </c:pt>
                <c:pt idx="33">
                  <c:v>40</c:v>
                </c:pt>
                <c:pt idx="34">
                  <c:v>37</c:v>
                </c:pt>
                <c:pt idx="35">
                  <c:v>2</c:v>
                </c:pt>
                <c:pt idx="36">
                  <c:v>-88</c:v>
                </c:pt>
                <c:pt idx="37">
                  <c:v>5</c:v>
                </c:pt>
                <c:pt idx="38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4.xml"/><Relationship Id="rId5" Type="http://schemas.openxmlformats.org/officeDocument/2006/relationships/image" Target="../media/image1.png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22598" y="34536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22</xdr:col>
      <xdr:colOff>575310</xdr:colOff>
      <xdr:row>0</xdr:row>
      <xdr:rowOff>72390</xdr:rowOff>
    </xdr:from>
    <xdr:to>
      <xdr:col>29</xdr:col>
      <xdr:colOff>453390</xdr:colOff>
      <xdr:row>16</xdr:row>
      <xdr:rowOff>11430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571501</xdr:colOff>
      <xdr:row>14</xdr:row>
      <xdr:rowOff>137160</xdr:rowOff>
    </xdr:from>
    <xdr:to>
      <xdr:col>12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  <xdr:twoCellAnchor>
    <xdr:from>
      <xdr:col>21</xdr:col>
      <xdr:colOff>567690</xdr:colOff>
      <xdr:row>20</xdr:row>
      <xdr:rowOff>118110</xdr:rowOff>
    </xdr:from>
    <xdr:to>
      <xdr:col>30</xdr:col>
      <xdr:colOff>106680</xdr:colOff>
      <xdr:row>38</xdr:row>
      <xdr:rowOff>129540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18</xdr:col>
      <xdr:colOff>605790</xdr:colOff>
      <xdr:row>18</xdr:row>
      <xdr:rowOff>19046</xdr:rowOff>
    </xdr:from>
    <xdr:ext cx="4572000" cy="2743200"/>
    <xdr:graphicFrame macro="">
      <xdr:nvGraphicFramePr>
        <xdr:cNvPr id="5" name="Grafico 3">
          <a:extLst>
            <a:ext uri="{FF2B5EF4-FFF2-40B4-BE49-F238E27FC236}">
              <a16:creationId xmlns:a16="http://schemas.microsoft.com/office/drawing/2014/main" id="{AC7147C0-7D6A-4742-885C-4BF4EA33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6" y="8194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27</xdr:col>
      <xdr:colOff>150557</xdr:colOff>
      <xdr:row>18</xdr:row>
      <xdr:rowOff>19214</xdr:rowOff>
    </xdr:from>
    <xdr:to>
      <xdr:col>34</xdr:col>
      <xdr:colOff>28638</xdr:colOff>
      <xdr:row>33</xdr:row>
      <xdr:rowOff>130319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A19" workbookViewId="0">
      <selection activeCell="A40" sqref="A40:B41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O11" zoomScale="93" zoomScaleNormal="93" workbookViewId="0">
      <selection activeCell="K76" sqref="K76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2850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1.7027130439646405</v>
      </c>
      <c r="F3" s="11"/>
      <c r="H3" s="11">
        <f>C3-E3</f>
        <v>-0.70271304396464052</v>
      </c>
      <c r="J3" s="4" t="s">
        <v>23</v>
      </c>
      <c r="K3" s="9">
        <v>1.3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2.2300805773681738</v>
      </c>
      <c r="F4" s="11">
        <f t="shared" ref="F4:F35" si="1">(E4-E3)*10</f>
        <v>5.2736753340353326</v>
      </c>
      <c r="G4" s="11">
        <f>E4-E3</f>
        <v>0.52736753340353326</v>
      </c>
      <c r="H4" s="11">
        <f t="shared" ref="H4:H41" si="2">C4-E4</f>
        <v>-1.2300805773681738</v>
      </c>
      <c r="J4" s="4" t="s">
        <v>24</v>
      </c>
      <c r="K4" s="9">
        <v>0.27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68" si="3">C5-C4</f>
        <v>10</v>
      </c>
      <c r="E5" s="11">
        <f t="shared" si="0"/>
        <v>2.9206179050889829</v>
      </c>
      <c r="F5" s="11">
        <f t="shared" si="1"/>
        <v>6.9053732772080911</v>
      </c>
      <c r="G5" s="11">
        <f t="shared" ref="G5:G68" si="4">E5-E4</f>
        <v>0.69053732772080911</v>
      </c>
      <c r="H5" s="11">
        <f t="shared" si="2"/>
        <v>8.0793820949110167</v>
      </c>
      <c r="J5" s="4" t="s">
        <v>25</v>
      </c>
      <c r="K5" s="15">
        <f>(K2-K3)/K3</f>
        <v>2191.3076923076919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3.8246907366574119</v>
      </c>
      <c r="F6" s="11">
        <f t="shared" si="1"/>
        <v>9.0407283156842908</v>
      </c>
      <c r="G6" s="11">
        <f t="shared" si="4"/>
        <v>0.90407283156842899</v>
      </c>
      <c r="H6" s="11">
        <f t="shared" si="2"/>
        <v>15.175309263342587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5.0081256636001923</v>
      </c>
      <c r="F7" s="11">
        <f t="shared" si="1"/>
        <v>11.834349269427804</v>
      </c>
      <c r="G7" s="11">
        <f t="shared" si="4"/>
        <v>1.1834349269427804</v>
      </c>
      <c r="H7" s="11">
        <f t="shared" si="2"/>
        <v>13.991874336399807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6.5568951677420015</v>
      </c>
      <c r="F8" s="11">
        <f t="shared" si="1"/>
        <v>15.487695041418093</v>
      </c>
      <c r="G8" s="11">
        <f t="shared" si="4"/>
        <v>1.5487695041418093</v>
      </c>
      <c r="H8" s="11">
        <f t="shared" si="2"/>
        <v>31.443104832257998</v>
      </c>
      <c r="J8" s="12" t="s">
        <v>30</v>
      </c>
      <c r="K8" s="11">
        <f>AVERAGE(H3:H36)</f>
        <v>22.049915619710404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8.5831787031578202</v>
      </c>
      <c r="F9" s="11">
        <f t="shared" si="1"/>
        <v>20.262835354158184</v>
      </c>
      <c r="G9" s="11">
        <f t="shared" si="4"/>
        <v>2.0262835354158186</v>
      </c>
      <c r="H9" s="11">
        <f t="shared" si="2"/>
        <v>12.41682129684218</v>
      </c>
      <c r="J9" s="12" t="s">
        <v>31</v>
      </c>
      <c r="K9" s="6">
        <f>STDEVP(H3:H36)</f>
        <v>74.671703794160152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11.233172787849522</v>
      </c>
      <c r="F10" s="11">
        <f t="shared" si="1"/>
        <v>26.499940846917021</v>
      </c>
      <c r="G10" s="11">
        <f t="shared" si="4"/>
        <v>2.6499940846917021</v>
      </c>
      <c r="H10" s="11">
        <f t="shared" si="2"/>
        <v>6.7668272121504778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14.697101369962581</v>
      </c>
      <c r="F11" s="11">
        <f t="shared" si="1"/>
        <v>34.639285821130592</v>
      </c>
      <c r="G11" s="11">
        <f t="shared" si="4"/>
        <v>3.4639285821130592</v>
      </c>
      <c r="H11" s="11">
        <f t="shared" si="2"/>
        <v>4.3028986300374186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19.221955013402173</v>
      </c>
      <c r="F12" s="11">
        <f t="shared" si="1"/>
        <v>45.248536434395916</v>
      </c>
      <c r="G12" s="11">
        <f t="shared" si="4"/>
        <v>4.5248536434395916</v>
      </c>
      <c r="H12" s="11">
        <f t="shared" si="2"/>
        <v>1.7780449865978269</v>
      </c>
      <c r="J12" t="s">
        <v>32</v>
      </c>
      <c r="K12" s="14">
        <f>MATCH(MAX(G3:G67),G3:G67,0)</f>
        <v>29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25.127546861134469</v>
      </c>
      <c r="F13" s="11">
        <f t="shared" si="1"/>
        <v>59.055918477322962</v>
      </c>
      <c r="G13" s="11">
        <f t="shared" si="4"/>
        <v>5.9055918477322962</v>
      </c>
      <c r="H13" s="11">
        <f t="shared" si="2"/>
        <v>-4.1275468611344692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32.82648299448676</v>
      </c>
      <c r="F14" s="11">
        <f t="shared" si="1"/>
        <v>76.989361333522908</v>
      </c>
      <c r="G14" s="11">
        <f t="shared" si="4"/>
        <v>7.6989361333522908</v>
      </c>
      <c r="H14" s="11">
        <f t="shared" si="2"/>
        <v>-8.82648299448676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42.848548287658716</v>
      </c>
      <c r="F15" s="11">
        <f t="shared" si="1"/>
        <v>100.22065293171956</v>
      </c>
      <c r="G15" s="11">
        <f t="shared" si="4"/>
        <v>10.022065293171956</v>
      </c>
      <c r="H15" s="11">
        <f t="shared" si="2"/>
        <v>-0.84854828765871559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55.869711839393219</v>
      </c>
      <c r="F16" s="11">
        <f t="shared" si="1"/>
        <v>130.21163551734503</v>
      </c>
      <c r="G16" s="11">
        <f t="shared" si="4"/>
        <v>13.021163551734503</v>
      </c>
      <c r="H16" s="11">
        <f t="shared" si="2"/>
        <v>11.130288160606781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72.745309729280393</v>
      </c>
      <c r="F17" s="11">
        <f t="shared" si="1"/>
        <v>168.75597889887175</v>
      </c>
      <c r="G17" s="11">
        <f t="shared" si="4"/>
        <v>16.875597889887175</v>
      </c>
      <c r="H17" s="11">
        <f t="shared" si="2"/>
        <v>24.254690270719607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94.545748292044593</v>
      </c>
      <c r="F18" s="11">
        <f t="shared" si="1"/>
        <v>218.00438562764199</v>
      </c>
      <c r="G18" s="11">
        <f t="shared" si="4"/>
        <v>21.800438562764199</v>
      </c>
      <c r="H18" s="11">
        <f t="shared" si="2"/>
        <v>33.454251707955407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122.59099736478171</v>
      </c>
      <c r="F19" s="11">
        <f t="shared" si="1"/>
        <v>280.45249072737124</v>
      </c>
      <c r="G19" s="11">
        <f t="shared" si="4"/>
        <v>28.045249072737121</v>
      </c>
      <c r="H19" s="11">
        <f t="shared" si="2"/>
        <v>58.409002635218286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158.47688724665224</v>
      </c>
      <c r="F20" s="11">
        <f t="shared" si="1"/>
        <v>358.85889881870526</v>
      </c>
      <c r="G20" s="11">
        <f t="shared" si="4"/>
        <v>35.885889881870526</v>
      </c>
      <c r="H20" s="11">
        <f t="shared" si="2"/>
        <v>84.52311275334776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204.08156721276592</v>
      </c>
      <c r="F21" s="11">
        <f t="shared" si="1"/>
        <v>456.04679966113679</v>
      </c>
      <c r="G21" s="11">
        <f t="shared" si="4"/>
        <v>45.604679966113679</v>
      </c>
      <c r="H21" s="11">
        <f t="shared" si="2"/>
        <v>99.918432787234082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261.53462772724805</v>
      </c>
      <c r="F22" s="11">
        <f t="shared" si="1"/>
        <v>574.53060514482127</v>
      </c>
      <c r="G22" s="11">
        <f t="shared" si="4"/>
        <v>57.453060514482132</v>
      </c>
      <c r="H22" s="11">
        <f t="shared" si="2"/>
        <v>122.46537227275195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333.12552139007005</v>
      </c>
      <c r="F23" s="11">
        <f t="shared" si="1"/>
        <v>715.90893662821998</v>
      </c>
      <c r="G23" s="11">
        <f t="shared" si="4"/>
        <v>71.590893662821998</v>
      </c>
      <c r="H23" s="11">
        <f t="shared" si="2"/>
        <v>159.87447860992995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421.12500002289858</v>
      </c>
      <c r="F24" s="11">
        <f t="shared" si="1"/>
        <v>879.99478632828527</v>
      </c>
      <c r="G24" s="11">
        <f t="shared" si="4"/>
        <v>87.999478632828527</v>
      </c>
      <c r="H24" s="11">
        <f t="shared" si="2"/>
        <v>153.87499997710142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527.49864203549566</v>
      </c>
      <c r="F25" s="11">
        <f t="shared" si="1"/>
        <v>1063.7364201259709</v>
      </c>
      <c r="G25" s="11">
        <f t="shared" si="4"/>
        <v>106.37364201259709</v>
      </c>
      <c r="H25" s="11">
        <f t="shared" si="2"/>
        <v>133.50135796450434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653.51217135777131</v>
      </c>
      <c r="F26" s="11">
        <f t="shared" si="1"/>
        <v>1260.1352932227564</v>
      </c>
      <c r="G26" s="11">
        <f t="shared" si="4"/>
        <v>126.01352932227564</v>
      </c>
      <c r="H26" s="11">
        <f t="shared" si="2"/>
        <v>90.487828642228692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799.2691550588238</v>
      </c>
      <c r="F27" s="11">
        <f t="shared" si="1"/>
        <v>1457.5698370105249</v>
      </c>
      <c r="G27" s="11">
        <f t="shared" si="4"/>
        <v>145.75698370105249</v>
      </c>
      <c r="H27" s="11">
        <f t="shared" si="2"/>
        <v>83.730844941176201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963.27825188923396</v>
      </c>
      <c r="F28" s="11">
        <f t="shared" si="1"/>
        <v>1640.0909683041016</v>
      </c>
      <c r="G28" s="11">
        <f t="shared" si="4"/>
        <v>164.00909683041016</v>
      </c>
      <c r="H28" s="11">
        <f t="shared" si="2"/>
        <v>37.721748110766043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1142.1972628379146</v>
      </c>
      <c r="F29" s="11">
        <f t="shared" si="1"/>
        <v>1789.1901094868069</v>
      </c>
      <c r="G29" s="11">
        <f t="shared" si="4"/>
        <v>178.91901094868069</v>
      </c>
      <c r="H29" s="11">
        <f t="shared" si="2"/>
        <v>16.80273716208535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1330.9063027749569</v>
      </c>
      <c r="F30" s="11">
        <f t="shared" si="1"/>
        <v>1887.0903993704223</v>
      </c>
      <c r="G30" s="11">
        <f t="shared" si="4"/>
        <v>188.70903993704223</v>
      </c>
      <c r="H30" s="11">
        <f t="shared" si="2"/>
        <v>20.093697225043115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1522.9893042239935</v>
      </c>
      <c r="F31" s="11">
        <f t="shared" si="1"/>
        <v>1920.830014490366</v>
      </c>
      <c r="G31" s="11">
        <f t="shared" si="4"/>
        <v>192.0830014490366</v>
      </c>
      <c r="H31" s="11">
        <f t="shared" si="2"/>
        <v>30.010695776006514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1711.5599347002089</v>
      </c>
      <c r="F32" s="11">
        <f t="shared" si="1"/>
        <v>1885.7063047621546</v>
      </c>
      <c r="G32" s="11">
        <f t="shared" si="4"/>
        <v>188.57063047621546</v>
      </c>
      <c r="H32" s="11">
        <f t="shared" si="2"/>
        <v>-19.559934700208942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1890.2211609293347</v>
      </c>
      <c r="F33" s="11">
        <f t="shared" si="1"/>
        <v>1786.6122622912576</v>
      </c>
      <c r="G33" s="11">
        <f t="shared" si="4"/>
        <v>178.66122622912576</v>
      </c>
      <c r="H33" s="11">
        <f t="shared" si="2"/>
        <v>-64.221160929334701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2053.8858507168729</v>
      </c>
      <c r="F34" s="11">
        <f t="shared" si="1"/>
        <v>1636.6468978753824</v>
      </c>
      <c r="G34" s="11">
        <f t="shared" si="4"/>
        <v>163.66468978753824</v>
      </c>
      <c r="H34" s="11">
        <f t="shared" si="2"/>
        <v>-26.885850716872937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2199.2500539127318</v>
      </c>
      <c r="F35" s="11">
        <f t="shared" si="1"/>
        <v>1453.6420319585886</v>
      </c>
      <c r="G35" s="11">
        <f t="shared" si="4"/>
        <v>145.36420319585886</v>
      </c>
      <c r="H35" s="11">
        <f t="shared" si="2"/>
        <v>-139.2500539127318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2324.8582985552998</v>
      </c>
      <c r="F36" s="11">
        <f t="shared" ref="F36:F67" si="6">(E36-E35)*10</f>
        <v>1256.0824464256802</v>
      </c>
      <c r="G36" s="11">
        <f t="shared" si="4"/>
        <v>125.60824464256802</v>
      </c>
      <c r="H36" s="11">
        <f t="shared" si="2"/>
        <v>-238.85829855529983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" si="7">C37-C36</f>
        <v>193</v>
      </c>
      <c r="E37" s="11">
        <f t="shared" si="5"/>
        <v>2430.8424270086016</v>
      </c>
      <c r="F37" s="11">
        <f t="shared" si="6"/>
        <v>1059.8412845330176</v>
      </c>
      <c r="G37" s="11">
        <f t="shared" si="4"/>
        <v>105.98412845330176</v>
      </c>
      <c r="H37" s="11">
        <f t="shared" si="2"/>
        <v>-151.84242700860159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ref="D38" si="8">C38-C37</f>
        <v>104</v>
      </c>
      <c r="E38" s="11">
        <f t="shared" si="5"/>
        <v>2518.4868994570184</v>
      </c>
      <c r="F38" s="11">
        <f t="shared" si="6"/>
        <v>876.44472448416764</v>
      </c>
      <c r="G38" s="11">
        <f t="shared" si="4"/>
        <v>87.644472448416764</v>
      </c>
      <c r="H38" s="11">
        <f t="shared" si="2"/>
        <v>-135.48689945701835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ref="D39" si="9">C39-C38</f>
        <v>125</v>
      </c>
      <c r="E39" s="11">
        <f t="shared" si="5"/>
        <v>2589.767101663203</v>
      </c>
      <c r="F39" s="11">
        <f t="shared" si="6"/>
        <v>712.8020220618464</v>
      </c>
      <c r="G39" s="11">
        <f t="shared" si="4"/>
        <v>71.28020220618464</v>
      </c>
      <c r="H39" s="11">
        <f t="shared" si="2"/>
        <v>-81.767101663202993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ref="D40" si="10">C40-C39</f>
        <v>137</v>
      </c>
      <c r="E40" s="11">
        <f t="shared" si="5"/>
        <v>2646.9566337066594</v>
      </c>
      <c r="F40" s="11">
        <f t="shared" si="6"/>
        <v>571.89532043456438</v>
      </c>
      <c r="G40" s="11">
        <f t="shared" si="4"/>
        <v>57.189532043456438</v>
      </c>
      <c r="H40" s="11">
        <f t="shared" si="2"/>
        <v>-1.9566337066594315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ref="D41" si="11">C41-C40</f>
        <v>15</v>
      </c>
      <c r="E41" s="11">
        <f t="shared" si="5"/>
        <v>2692.3431378505884</v>
      </c>
      <c r="F41" s="11">
        <f t="shared" si="6"/>
        <v>453.8650414392896</v>
      </c>
      <c r="G41" s="11">
        <f t="shared" si="4"/>
        <v>45.38650414392896</v>
      </c>
      <c r="H41" s="11">
        <f t="shared" si="2"/>
        <v>-32.343137850588391</v>
      </c>
    </row>
    <row r="42" spans="1:8">
      <c r="A42" s="2">
        <v>43924</v>
      </c>
      <c r="B42" s="10">
        <v>40</v>
      </c>
      <c r="E42" s="11">
        <f t="shared" si="5"/>
        <v>2728.0517524875231</v>
      </c>
      <c r="F42" s="11">
        <f t="shared" si="6"/>
        <v>357.08614636934726</v>
      </c>
      <c r="G42" s="11">
        <f t="shared" si="4"/>
        <v>35.708614636934726</v>
      </c>
    </row>
    <row r="43" spans="1:8">
      <c r="A43" s="2">
        <v>43925</v>
      </c>
      <c r="B43" s="10">
        <v>41</v>
      </c>
      <c r="E43" s="11">
        <f t="shared" si="5"/>
        <v>2755.9550293517373</v>
      </c>
      <c r="F43" s="11">
        <f t="shared" si="6"/>
        <v>279.03276864214149</v>
      </c>
      <c r="G43" s="11">
        <f t="shared" si="4"/>
        <v>27.903276864214149</v>
      </c>
    </row>
    <row r="44" spans="1:8">
      <c r="A44" s="2">
        <v>43926</v>
      </c>
      <c r="B44" s="10">
        <v>42</v>
      </c>
      <c r="E44" s="11">
        <f t="shared" si="5"/>
        <v>2777.6430303644934</v>
      </c>
      <c r="F44" s="11">
        <f t="shared" si="6"/>
        <v>216.88001012756104</v>
      </c>
      <c r="G44" s="11">
        <f t="shared" si="4"/>
        <v>21.688001012756104</v>
      </c>
    </row>
    <row r="45" spans="1:8">
      <c r="A45" s="2">
        <v>43927</v>
      </c>
      <c r="B45" s="10">
        <v>43</v>
      </c>
      <c r="E45" s="11">
        <f t="shared" si="5"/>
        <v>2794.4303429215697</v>
      </c>
      <c r="F45" s="11">
        <f t="shared" si="6"/>
        <v>167.87312557076348</v>
      </c>
      <c r="G45" s="11">
        <f t="shared" si="4"/>
        <v>16.787312557076348</v>
      </c>
    </row>
    <row r="46" spans="1:8">
      <c r="A46" s="2">
        <v>43928</v>
      </c>
      <c r="B46" s="10">
        <v>44</v>
      </c>
      <c r="E46" s="11">
        <f t="shared" si="5"/>
        <v>2807.3826414356249</v>
      </c>
      <c r="F46" s="11">
        <f t="shared" si="6"/>
        <v>129.52298514055201</v>
      </c>
      <c r="G46" s="11">
        <f t="shared" si="4"/>
        <v>12.952298514055201</v>
      </c>
    </row>
    <row r="47" spans="1:8">
      <c r="A47" s="2">
        <v>43929</v>
      </c>
      <c r="B47" s="10">
        <v>45</v>
      </c>
      <c r="E47" s="11">
        <f t="shared" si="5"/>
        <v>2817.3512614988572</v>
      </c>
      <c r="F47" s="11">
        <f t="shared" si="6"/>
        <v>99.686200632322652</v>
      </c>
      <c r="G47" s="11">
        <f t="shared" si="4"/>
        <v>9.9686200632322652</v>
      </c>
    </row>
    <row r="48" spans="1:8">
      <c r="A48" s="2">
        <v>43930</v>
      </c>
      <c r="B48" s="10">
        <v>46</v>
      </c>
      <c r="E48" s="11">
        <f t="shared" si="5"/>
        <v>2825.008880258883</v>
      </c>
      <c r="F48" s="11">
        <f t="shared" si="6"/>
        <v>76.576187600257981</v>
      </c>
      <c r="G48" s="11">
        <f t="shared" si="4"/>
        <v>7.6576187600257981</v>
      </c>
    </row>
    <row r="49" spans="1:7">
      <c r="A49" s="2">
        <v>43931</v>
      </c>
      <c r="B49" s="10">
        <v>47</v>
      </c>
      <c r="E49" s="11">
        <f t="shared" si="5"/>
        <v>2830.8826253680968</v>
      </c>
      <c r="F49" s="11">
        <f t="shared" si="6"/>
        <v>58.737451092138144</v>
      </c>
      <c r="G49" s="11">
        <f t="shared" si="4"/>
        <v>5.8737451092138144</v>
      </c>
    </row>
    <row r="50" spans="1:7">
      <c r="A50" s="2">
        <v>43932</v>
      </c>
      <c r="B50" s="10">
        <v>48</v>
      </c>
      <c r="E50" s="11">
        <f t="shared" si="5"/>
        <v>2835.3829878790311</v>
      </c>
      <c r="F50" s="11">
        <f t="shared" si="6"/>
        <v>45.003625109343375</v>
      </c>
      <c r="G50" s="11">
        <f t="shared" si="4"/>
        <v>4.5003625109343375</v>
      </c>
    </row>
    <row r="51" spans="1:7">
      <c r="A51" s="2">
        <v>43933</v>
      </c>
      <c r="B51" s="10">
        <v>49</v>
      </c>
      <c r="E51" s="11">
        <f t="shared" si="5"/>
        <v>2838.8281147732514</v>
      </c>
      <c r="F51" s="11">
        <f t="shared" si="6"/>
        <v>34.45126894220266</v>
      </c>
      <c r="G51" s="11">
        <f t="shared" si="4"/>
        <v>3.445126894220266</v>
      </c>
    </row>
    <row r="52" spans="1:7">
      <c r="A52" s="2">
        <v>43934</v>
      </c>
      <c r="B52" s="10">
        <v>50</v>
      </c>
      <c r="E52" s="11">
        <f t="shared" si="5"/>
        <v>2841.4636941152994</v>
      </c>
      <c r="F52" s="11">
        <f t="shared" si="6"/>
        <v>26.35579342048004</v>
      </c>
      <c r="G52" s="11">
        <f t="shared" si="4"/>
        <v>2.635579342048004</v>
      </c>
    </row>
    <row r="53" spans="1:7">
      <c r="A53" s="2">
        <v>43935</v>
      </c>
      <c r="B53" s="10">
        <v>51</v>
      </c>
      <c r="E53" s="11">
        <f t="shared" si="5"/>
        <v>2843.4789374930333</v>
      </c>
      <c r="F53" s="11">
        <f t="shared" si="6"/>
        <v>20.152433777338956</v>
      </c>
      <c r="G53" s="11">
        <f t="shared" si="4"/>
        <v>2.0152433777338956</v>
      </c>
    </row>
    <row r="54" spans="1:7">
      <c r="A54" s="2">
        <v>43936</v>
      </c>
      <c r="B54" s="10">
        <v>52</v>
      </c>
      <c r="E54" s="11">
        <f t="shared" si="5"/>
        <v>2845.019257979789</v>
      </c>
      <c r="F54" s="11">
        <f t="shared" si="6"/>
        <v>15.403204867557179</v>
      </c>
      <c r="G54" s="11">
        <f t="shared" si="4"/>
        <v>1.5403204867557179</v>
      </c>
    </row>
    <row r="55" spans="1:7">
      <c r="A55" s="2">
        <v>43937</v>
      </c>
      <c r="B55" s="10">
        <v>53</v>
      </c>
      <c r="E55" s="11">
        <f t="shared" si="5"/>
        <v>2846.1962307222379</v>
      </c>
      <c r="F55" s="11">
        <f t="shared" si="6"/>
        <v>11.769727424489247</v>
      </c>
      <c r="G55" s="11">
        <f t="shared" si="4"/>
        <v>1.1769727424489247</v>
      </c>
    </row>
    <row r="56" spans="1:7">
      <c r="A56" s="2">
        <v>43938</v>
      </c>
      <c r="B56" s="10">
        <v>54</v>
      </c>
      <c r="E56" s="11">
        <f t="shared" si="5"/>
        <v>2847.095363227686</v>
      </c>
      <c r="F56" s="11">
        <f t="shared" si="6"/>
        <v>8.9913250544805123</v>
      </c>
      <c r="G56" s="11">
        <f t="shared" si="4"/>
        <v>0.89913250544805123</v>
      </c>
    </row>
    <row r="57" spans="1:7">
      <c r="A57" s="2">
        <v>43939</v>
      </c>
      <c r="B57" s="10">
        <v>55</v>
      </c>
      <c r="E57" s="11">
        <f t="shared" si="5"/>
        <v>2847.7821249940803</v>
      </c>
      <c r="F57" s="11">
        <f t="shared" si="6"/>
        <v>6.8676176639428377</v>
      </c>
      <c r="G57" s="11">
        <f t="shared" si="4"/>
        <v>0.68676176639428377</v>
      </c>
    </row>
    <row r="58" spans="1:7">
      <c r="A58" s="2">
        <v>43940</v>
      </c>
      <c r="B58" s="10">
        <v>56</v>
      </c>
      <c r="D58">
        <f t="shared" si="3"/>
        <v>0</v>
      </c>
      <c r="E58" s="11">
        <f t="shared" si="5"/>
        <v>2848.3066078808056</v>
      </c>
      <c r="F58" s="11">
        <f t="shared" si="6"/>
        <v>5.2448288672530907</v>
      </c>
      <c r="G58" s="11">
        <f t="shared" si="4"/>
        <v>0.52448288672530907</v>
      </c>
    </row>
    <row r="59" spans="1:7">
      <c r="A59" s="2">
        <v>43941</v>
      </c>
      <c r="B59" s="10">
        <v>57</v>
      </c>
      <c r="D59">
        <f t="shared" si="3"/>
        <v>0</v>
      </c>
      <c r="E59" s="11">
        <f t="shared" si="5"/>
        <v>2848.7071174095267</v>
      </c>
      <c r="F59" s="11">
        <f t="shared" si="6"/>
        <v>4.0050952872115886</v>
      </c>
      <c r="G59" s="11">
        <f t="shared" si="4"/>
        <v>0.40050952872115886</v>
      </c>
    </row>
    <row r="60" spans="1:7">
      <c r="A60" s="2">
        <v>43942</v>
      </c>
      <c r="B60" s="10">
        <v>58</v>
      </c>
      <c r="D60">
        <f t="shared" si="3"/>
        <v>0</v>
      </c>
      <c r="E60" s="11">
        <f t="shared" si="5"/>
        <v>2849.0129339889581</v>
      </c>
      <c r="F60" s="11">
        <f t="shared" si="6"/>
        <v>3.0581657943139362</v>
      </c>
      <c r="G60" s="11">
        <f t="shared" si="4"/>
        <v>0.30581657943139362</v>
      </c>
    </row>
    <row r="61" spans="1:7">
      <c r="A61" s="2">
        <v>43943</v>
      </c>
      <c r="B61" s="10">
        <v>59</v>
      </c>
      <c r="D61">
        <f t="shared" si="3"/>
        <v>0</v>
      </c>
      <c r="E61" s="11">
        <f t="shared" si="5"/>
        <v>2849.2464322920637</v>
      </c>
      <c r="F61" s="11">
        <f t="shared" si="6"/>
        <v>2.3349830310553443</v>
      </c>
      <c r="G61" s="11">
        <f t="shared" si="4"/>
        <v>0.23349830310553443</v>
      </c>
    </row>
    <row r="62" spans="1:7">
      <c r="A62" s="2">
        <v>43944</v>
      </c>
      <c r="B62" s="10">
        <v>60</v>
      </c>
      <c r="D62">
        <f t="shared" si="3"/>
        <v>0</v>
      </c>
      <c r="E62" s="11">
        <f t="shared" si="5"/>
        <v>2849.4247058710266</v>
      </c>
      <c r="F62" s="11">
        <f t="shared" si="6"/>
        <v>1.7827357896294416</v>
      </c>
      <c r="G62" s="11">
        <f t="shared" si="4"/>
        <v>0.17827357896294416</v>
      </c>
    </row>
    <row r="63" spans="1:7">
      <c r="A63" s="2">
        <v>43945</v>
      </c>
      <c r="B63" s="10">
        <v>61</v>
      </c>
      <c r="D63">
        <f t="shared" si="3"/>
        <v>0</v>
      </c>
      <c r="E63" s="11">
        <f t="shared" si="5"/>
        <v>2849.5608112814753</v>
      </c>
      <c r="F63" s="11">
        <f t="shared" si="6"/>
        <v>1.3610541044863567</v>
      </c>
      <c r="G63" s="11">
        <f t="shared" si="4"/>
        <v>0.13610541044863567</v>
      </c>
    </row>
    <row r="64" spans="1:7">
      <c r="A64" s="2">
        <v>43946</v>
      </c>
      <c r="B64" s="10">
        <v>62</v>
      </c>
      <c r="D64">
        <f t="shared" si="3"/>
        <v>0</v>
      </c>
      <c r="E64" s="11">
        <f t="shared" si="5"/>
        <v>2849.6647201126466</v>
      </c>
      <c r="F64" s="11">
        <f t="shared" si="6"/>
        <v>1.0390883117133853</v>
      </c>
      <c r="G64" s="11">
        <f t="shared" si="4"/>
        <v>0.10390883117133853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2849.7440470842912</v>
      </c>
      <c r="F65" s="11">
        <f t="shared" si="6"/>
        <v>0.79326971644604782</v>
      </c>
      <c r="G65" s="11">
        <f t="shared" si="4"/>
        <v>7.9326971644604782E-2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2849.8046066404399</v>
      </c>
      <c r="F66" s="11">
        <f t="shared" si="6"/>
        <v>0.60559556148746196</v>
      </c>
      <c r="G66" s="11">
        <f t="shared" si="4"/>
        <v>6.0559556148746196E-2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6" si="12">$K$2/(1+$K$5*EXP(-$K$4*B67))</f>
        <v>2849.8508382962091</v>
      </c>
      <c r="F67" s="11">
        <f t="shared" si="6"/>
        <v>0.46231655769133795</v>
      </c>
      <c r="G67" s="11">
        <f t="shared" si="4"/>
        <v>4.6231655769133795E-2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12"/>
        <v>2849.8861316038269</v>
      </c>
      <c r="F68" s="11">
        <f t="shared" ref="F68:F96" si="13">(E68-E67)*10</f>
        <v>0.35293307617848768</v>
      </c>
      <c r="G68" s="11">
        <f t="shared" si="4"/>
        <v>3.5293307617848768E-2</v>
      </c>
    </row>
    <row r="69" spans="1:7">
      <c r="A69" s="2">
        <v>43951</v>
      </c>
      <c r="B69" s="10">
        <v>67</v>
      </c>
      <c r="D69">
        <f t="shared" ref="D69:D96" si="14">C69-C68</f>
        <v>0</v>
      </c>
      <c r="E69" s="11">
        <f t="shared" si="12"/>
        <v>2849.9130743795231</v>
      </c>
      <c r="F69" s="11">
        <f t="shared" si="13"/>
        <v>0.26942775696170429</v>
      </c>
      <c r="G69" s="11">
        <f t="shared" ref="G69:G96" si="15">E69-E68</f>
        <v>2.6942775696170429E-2</v>
      </c>
    </row>
    <row r="70" spans="1:7">
      <c r="A70" s="2">
        <v>43952</v>
      </c>
      <c r="B70" s="10">
        <v>68</v>
      </c>
      <c r="D70">
        <f t="shared" si="14"/>
        <v>0</v>
      </c>
      <c r="E70" s="11">
        <f t="shared" si="12"/>
        <v>2849.9336422848933</v>
      </c>
      <c r="F70" s="11">
        <f t="shared" si="13"/>
        <v>0.20567905370171502</v>
      </c>
      <c r="G70" s="11">
        <f t="shared" si="15"/>
        <v>2.0567905370171502E-2</v>
      </c>
    </row>
    <row r="71" spans="1:7">
      <c r="A71" s="2">
        <v>43953</v>
      </c>
      <c r="B71" s="10">
        <v>69</v>
      </c>
      <c r="D71">
        <f t="shared" si="14"/>
        <v>0</v>
      </c>
      <c r="E71" s="11">
        <f t="shared" si="12"/>
        <v>2849.9493436019134</v>
      </c>
      <c r="F71" s="11">
        <f t="shared" si="13"/>
        <v>0.15701317020102579</v>
      </c>
      <c r="G71" s="11">
        <f t="shared" si="15"/>
        <v>1.5701317020102579E-2</v>
      </c>
    </row>
    <row r="72" spans="1:7">
      <c r="A72" s="2">
        <v>43954</v>
      </c>
      <c r="B72" s="10">
        <v>70</v>
      </c>
      <c r="D72">
        <f t="shared" si="14"/>
        <v>0</v>
      </c>
      <c r="E72" s="11">
        <f t="shared" si="12"/>
        <v>2849.9613297818069</v>
      </c>
      <c r="F72" s="11">
        <f t="shared" si="13"/>
        <v>0.11986179893483495</v>
      </c>
      <c r="G72" s="11">
        <f t="shared" si="15"/>
        <v>1.1986179893483495E-2</v>
      </c>
    </row>
    <row r="73" spans="1:7">
      <c r="A73" s="2">
        <v>43955</v>
      </c>
      <c r="B73" s="10">
        <v>71</v>
      </c>
      <c r="D73">
        <f t="shared" si="14"/>
        <v>0</v>
      </c>
      <c r="E73" s="11">
        <f t="shared" si="12"/>
        <v>2849.9704798536131</v>
      </c>
      <c r="F73" s="11">
        <f t="shared" si="13"/>
        <v>9.1500718062889064E-2</v>
      </c>
      <c r="G73" s="11">
        <f t="shared" si="15"/>
        <v>9.1500718062889064E-3</v>
      </c>
    </row>
    <row r="74" spans="1:7">
      <c r="A74" s="2">
        <v>43956</v>
      </c>
      <c r="B74" s="10">
        <v>72</v>
      </c>
      <c r="D74">
        <f t="shared" si="14"/>
        <v>0</v>
      </c>
      <c r="E74" s="11">
        <f t="shared" si="12"/>
        <v>2849.9774648703469</v>
      </c>
      <c r="F74" s="11">
        <f t="shared" si="13"/>
        <v>6.9850167337790481E-2</v>
      </c>
      <c r="G74" s="11">
        <f t="shared" si="15"/>
        <v>6.9850167337790481E-3</v>
      </c>
    </row>
    <row r="75" spans="1:7">
      <c r="A75" s="2">
        <v>43957</v>
      </c>
      <c r="B75" s="10">
        <v>73</v>
      </c>
      <c r="D75">
        <f t="shared" si="14"/>
        <v>0</v>
      </c>
      <c r="E75" s="11">
        <f t="shared" si="12"/>
        <v>2849.9827971119348</v>
      </c>
      <c r="F75" s="11">
        <f t="shared" si="13"/>
        <v>5.3322415878938045E-2</v>
      </c>
      <c r="G75" s="11">
        <f t="shared" si="15"/>
        <v>5.3322415878938045E-3</v>
      </c>
    </row>
    <row r="76" spans="1:7">
      <c r="A76" s="2">
        <v>43958</v>
      </c>
      <c r="B76" s="10">
        <v>74</v>
      </c>
      <c r="D76">
        <f t="shared" si="14"/>
        <v>0</v>
      </c>
      <c r="E76" s="11">
        <f t="shared" si="12"/>
        <v>2849.9868676492506</v>
      </c>
      <c r="F76" s="11">
        <f t="shared" si="13"/>
        <v>4.0705373157834401E-2</v>
      </c>
      <c r="G76" s="11">
        <f t="shared" si="15"/>
        <v>4.0705373157834401E-3</v>
      </c>
    </row>
    <row r="77" spans="1:7">
      <c r="A77" s="2">
        <v>43959</v>
      </c>
      <c r="B77" s="10">
        <v>75</v>
      </c>
      <c r="D77">
        <f t="shared" si="14"/>
        <v>0</v>
      </c>
      <c r="E77" s="11">
        <f t="shared" si="12"/>
        <v>2849.9899750217951</v>
      </c>
      <c r="F77" s="11">
        <f t="shared" si="13"/>
        <v>3.107372544491227E-2</v>
      </c>
      <c r="G77" s="11">
        <f t="shared" si="15"/>
        <v>3.107372544491227E-3</v>
      </c>
    </row>
    <row r="78" spans="1:7">
      <c r="A78" s="2">
        <v>43960</v>
      </c>
      <c r="B78" s="10">
        <v>76</v>
      </c>
      <c r="D78">
        <f t="shared" si="14"/>
        <v>0</v>
      </c>
      <c r="E78" s="11">
        <f t="shared" si="12"/>
        <v>2849.9923471308375</v>
      </c>
      <c r="F78" s="11">
        <f t="shared" si="13"/>
        <v>2.3721090424260183E-2</v>
      </c>
      <c r="G78" s="11">
        <f t="shared" si="15"/>
        <v>2.3721090424260183E-3</v>
      </c>
    </row>
    <row r="79" spans="1:7">
      <c r="A79" s="2">
        <v>43961</v>
      </c>
      <c r="B79" s="10">
        <v>77</v>
      </c>
      <c r="D79">
        <f t="shared" si="14"/>
        <v>0</v>
      </c>
      <c r="E79" s="11">
        <f t="shared" si="12"/>
        <v>2849.9941579528972</v>
      </c>
      <c r="F79" s="11">
        <f t="shared" si="13"/>
        <v>1.8108220597241598E-2</v>
      </c>
      <c r="G79" s="11">
        <f t="shared" si="15"/>
        <v>1.8108220597241598E-3</v>
      </c>
    </row>
    <row r="80" spans="1:7">
      <c r="A80" s="2">
        <v>43962</v>
      </c>
      <c r="B80" s="10">
        <v>78</v>
      </c>
      <c r="D80">
        <f t="shared" si="14"/>
        <v>0</v>
      </c>
      <c r="E80" s="11">
        <f t="shared" si="12"/>
        <v>2849.9955402988735</v>
      </c>
      <c r="F80" s="11">
        <f t="shared" si="13"/>
        <v>1.3823459762534185E-2</v>
      </c>
      <c r="G80" s="11">
        <f t="shared" si="15"/>
        <v>1.3823459762534185E-3</v>
      </c>
    </row>
    <row r="81" spans="1:7">
      <c r="A81" s="2">
        <v>43963</v>
      </c>
      <c r="B81" s="10">
        <v>79</v>
      </c>
      <c r="D81">
        <f t="shared" si="14"/>
        <v>0</v>
      </c>
      <c r="E81" s="11">
        <f t="shared" si="12"/>
        <v>2849.9965955543485</v>
      </c>
      <c r="F81" s="11">
        <f t="shared" si="13"/>
        <v>1.0552554749665433E-2</v>
      </c>
      <c r="G81" s="11">
        <f t="shared" si="15"/>
        <v>1.0552554749665433E-3</v>
      </c>
    </row>
    <row r="82" spans="1:7">
      <c r="A82" s="2">
        <v>43964</v>
      </c>
      <c r="B82" s="10">
        <v>80</v>
      </c>
      <c r="D82">
        <f t="shared" si="14"/>
        <v>0</v>
      </c>
      <c r="E82" s="11">
        <f t="shared" si="12"/>
        <v>2849.9974011152658</v>
      </c>
      <c r="F82" s="11">
        <f t="shared" si="13"/>
        <v>8.0556091734251822E-3</v>
      </c>
      <c r="G82" s="11">
        <f t="shared" si="15"/>
        <v>8.0556091734251822E-4</v>
      </c>
    </row>
    <row r="83" spans="1:7">
      <c r="A83" s="2">
        <v>43965</v>
      </c>
      <c r="B83" s="10">
        <v>81</v>
      </c>
      <c r="D83">
        <f t="shared" si="14"/>
        <v>0</v>
      </c>
      <c r="E83" s="11">
        <f t="shared" si="12"/>
        <v>2849.9980160642572</v>
      </c>
      <c r="F83" s="11">
        <f t="shared" si="13"/>
        <v>6.1494899136960157E-3</v>
      </c>
      <c r="G83" s="11">
        <f t="shared" si="15"/>
        <v>6.1494899136960157E-4</v>
      </c>
    </row>
    <row r="84" spans="1:7">
      <c r="A84" s="2">
        <v>43966</v>
      </c>
      <c r="B84" s="10">
        <v>82</v>
      </c>
      <c r="D84">
        <f t="shared" si="14"/>
        <v>0</v>
      </c>
      <c r="E84" s="11">
        <f t="shared" si="12"/>
        <v>2849.9984855038865</v>
      </c>
      <c r="F84" s="11">
        <f t="shared" si="13"/>
        <v>4.6943962934165029E-3</v>
      </c>
      <c r="G84" s="11">
        <f t="shared" si="15"/>
        <v>4.6943962934165029E-4</v>
      </c>
    </row>
    <row r="85" spans="1:7">
      <c r="A85" s="2">
        <v>43967</v>
      </c>
      <c r="B85" s="10">
        <v>83</v>
      </c>
      <c r="D85">
        <f t="shared" si="14"/>
        <v>0</v>
      </c>
      <c r="E85" s="11">
        <f t="shared" si="12"/>
        <v>2849.9988438645773</v>
      </c>
      <c r="F85" s="11">
        <f t="shared" si="13"/>
        <v>3.5836069082506583E-3</v>
      </c>
      <c r="G85" s="11">
        <f t="shared" si="15"/>
        <v>3.5836069082506583E-4</v>
      </c>
    </row>
    <row r="86" spans="1:7">
      <c r="A86" s="2">
        <v>43968</v>
      </c>
      <c r="B86" s="10">
        <v>84</v>
      </c>
      <c r="D86">
        <f t="shared" si="14"/>
        <v>0</v>
      </c>
      <c r="E86" s="11">
        <f t="shared" si="12"/>
        <v>2849.9991174298411</v>
      </c>
      <c r="F86" s="11">
        <f t="shared" si="13"/>
        <v>2.7356526379662682E-3</v>
      </c>
      <c r="G86" s="11">
        <f t="shared" si="15"/>
        <v>2.7356526379662682E-4</v>
      </c>
    </row>
    <row r="87" spans="1:7">
      <c r="A87" s="2">
        <v>43969</v>
      </c>
      <c r="B87" s="10">
        <v>85</v>
      </c>
      <c r="D87">
        <f t="shared" si="14"/>
        <v>0</v>
      </c>
      <c r="E87" s="11">
        <f t="shared" si="12"/>
        <v>2849.9993262639891</v>
      </c>
      <c r="F87" s="11">
        <f t="shared" si="13"/>
        <v>2.0883414799754974E-3</v>
      </c>
      <c r="G87" s="11">
        <f t="shared" si="15"/>
        <v>2.0883414799754974E-4</v>
      </c>
    </row>
    <row r="88" spans="1:7">
      <c r="A88" s="2">
        <v>43970</v>
      </c>
      <c r="B88" s="10">
        <v>86</v>
      </c>
      <c r="D88">
        <f t="shared" si="14"/>
        <v>0</v>
      </c>
      <c r="E88" s="11">
        <f t="shared" si="12"/>
        <v>2849.9994856837156</v>
      </c>
      <c r="F88" s="11">
        <f t="shared" si="13"/>
        <v>1.5941972651489777E-3</v>
      </c>
      <c r="G88" s="11">
        <f t="shared" si="15"/>
        <v>1.5941972651489777E-4</v>
      </c>
    </row>
    <row r="89" spans="1:7">
      <c r="A89" s="2">
        <v>43971</v>
      </c>
      <c r="B89" s="10">
        <v>87</v>
      </c>
      <c r="D89">
        <f t="shared" si="14"/>
        <v>0</v>
      </c>
      <c r="E89" s="11">
        <f t="shared" si="12"/>
        <v>2849.9996073814782</v>
      </c>
      <c r="F89" s="11">
        <f t="shared" si="13"/>
        <v>1.2169776255177567E-3</v>
      </c>
      <c r="G89" s="11">
        <f t="shared" si="15"/>
        <v>1.2169776255177567E-4</v>
      </c>
    </row>
    <row r="90" spans="1:7">
      <c r="A90" s="2">
        <v>43972</v>
      </c>
      <c r="B90" s="10">
        <v>88</v>
      </c>
      <c r="D90">
        <f t="shared" si="14"/>
        <v>0</v>
      </c>
      <c r="E90" s="11">
        <f t="shared" si="12"/>
        <v>2849.9997002830614</v>
      </c>
      <c r="F90" s="11">
        <f t="shared" si="13"/>
        <v>9.2901583229831886E-4</v>
      </c>
      <c r="G90" s="11">
        <f t="shared" si="15"/>
        <v>9.2901583229831886E-5</v>
      </c>
    </row>
    <row r="91" spans="1:7">
      <c r="A91" s="2">
        <v>43973</v>
      </c>
      <c r="B91" s="10">
        <v>89</v>
      </c>
      <c r="D91">
        <f t="shared" si="14"/>
        <v>0</v>
      </c>
      <c r="E91" s="11">
        <f t="shared" si="12"/>
        <v>2849.9997712022291</v>
      </c>
      <c r="F91" s="11">
        <f t="shared" si="13"/>
        <v>7.0919167683314299E-4</v>
      </c>
      <c r="G91" s="11">
        <f t="shared" si="15"/>
        <v>7.0919167683314299E-5</v>
      </c>
    </row>
    <row r="92" spans="1:7">
      <c r="A92" s="2">
        <v>43974</v>
      </c>
      <c r="B92" s="10">
        <v>90</v>
      </c>
      <c r="D92">
        <f t="shared" si="14"/>
        <v>0</v>
      </c>
      <c r="E92" s="11">
        <f t="shared" si="12"/>
        <v>2849.9998253404706</v>
      </c>
      <c r="F92" s="11">
        <f t="shared" si="13"/>
        <v>5.4138241466716863E-4</v>
      </c>
      <c r="G92" s="11">
        <f t="shared" si="15"/>
        <v>5.4138241466716863E-5</v>
      </c>
    </row>
    <row r="93" spans="1:7">
      <c r="A93" s="2">
        <v>43975</v>
      </c>
      <c r="B93" s="10">
        <v>91</v>
      </c>
      <c r="D93">
        <f t="shared" si="14"/>
        <v>0</v>
      </c>
      <c r="E93" s="11">
        <f t="shared" si="12"/>
        <v>2849.9998666684946</v>
      </c>
      <c r="F93" s="11">
        <f t="shared" si="13"/>
        <v>4.1328024053655099E-4</v>
      </c>
      <c r="G93" s="11">
        <f t="shared" si="15"/>
        <v>4.1328024053655099E-5</v>
      </c>
    </row>
    <row r="94" spans="1:7">
      <c r="A94" s="2">
        <v>43976</v>
      </c>
      <c r="B94" s="10">
        <v>92</v>
      </c>
      <c r="D94">
        <f t="shared" si="14"/>
        <v>0</v>
      </c>
      <c r="E94" s="11">
        <f t="shared" si="12"/>
        <v>2849.9998982174616</v>
      </c>
      <c r="F94" s="11">
        <f t="shared" si="13"/>
        <v>3.1548966944683343E-4</v>
      </c>
      <c r="G94" s="11">
        <f t="shared" si="15"/>
        <v>3.1548966944683343E-5</v>
      </c>
    </row>
    <row r="95" spans="1:7">
      <c r="A95" s="2">
        <v>43977</v>
      </c>
      <c r="B95" s="10">
        <v>93</v>
      </c>
      <c r="D95">
        <f t="shared" si="14"/>
        <v>0</v>
      </c>
      <c r="E95" s="11">
        <f t="shared" si="12"/>
        <v>2849.9999223012969</v>
      </c>
      <c r="F95" s="11">
        <f t="shared" si="13"/>
        <v>2.408383534202585E-4</v>
      </c>
      <c r="G95" s="11">
        <f t="shared" si="15"/>
        <v>2.408383534202585E-5</v>
      </c>
    </row>
    <row r="96" spans="1:7">
      <c r="A96" s="2">
        <v>43978</v>
      </c>
      <c r="B96" s="10">
        <v>94</v>
      </c>
      <c r="D96">
        <f t="shared" si="14"/>
        <v>0</v>
      </c>
      <c r="E96" s="11">
        <f t="shared" si="12"/>
        <v>2849.9999406864026</v>
      </c>
      <c r="F96" s="11">
        <f t="shared" si="13"/>
        <v>1.8385105704510352E-4</v>
      </c>
      <c r="G96" s="11">
        <f t="shared" si="15"/>
        <v>1.8385105704510352E-5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abSelected="1" topLeftCell="G13" workbookViewId="0">
      <selection activeCell="L43" sqref="L43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0" width="8.796875" customWidth="1"/>
    <col min="11" max="11" width="12" bestFit="1" customWidth="1"/>
  </cols>
  <sheetData>
    <row r="1" spans="1:12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/>
    </row>
    <row r="2" spans="1:12">
      <c r="K2" s="4" t="s">
        <v>22</v>
      </c>
      <c r="L2" s="9">
        <v>530</v>
      </c>
    </row>
    <row r="3" spans="1:12">
      <c r="A3" s="2">
        <v>43885.75</v>
      </c>
      <c r="B3" s="10">
        <v>1</v>
      </c>
      <c r="C3" s="3">
        <f>Dati!K3</f>
        <v>0</v>
      </c>
      <c r="F3" s="11">
        <f t="shared" ref="F3:F5" si="0">$L$2/(1+$L$5*EXP(-$L$4*B3))</f>
        <v>0.15718470276646743</v>
      </c>
      <c r="G3" s="11"/>
      <c r="I3" s="11">
        <f>C3-F3</f>
        <v>-0.15718470276646743</v>
      </c>
      <c r="K3" s="4" t="s">
        <v>23</v>
      </c>
      <c r="L3" s="9">
        <v>0.12</v>
      </c>
    </row>
    <row r="4" spans="1:12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 t="shared" si="0"/>
        <v>0.20588744606801945</v>
      </c>
      <c r="G4" s="11">
        <f t="shared" ref="G4:G67" si="1">(F4-F3)*10</f>
        <v>0.48702743301552026</v>
      </c>
      <c r="H4" s="11">
        <f>F4-F3</f>
        <v>4.8702743301552026E-2</v>
      </c>
      <c r="I4" s="11">
        <f>C4-F4</f>
        <v>-0.20588744606801945</v>
      </c>
      <c r="J4" s="11"/>
      <c r="K4" s="4" t="s">
        <v>24</v>
      </c>
      <c r="L4" s="9">
        <v>0.27</v>
      </c>
    </row>
    <row r="5" spans="1:12">
      <c r="A5" s="2">
        <v>43887</v>
      </c>
      <c r="B5" s="10">
        <v>3</v>
      </c>
      <c r="C5" s="3">
        <f>Dati!K5</f>
        <v>0</v>
      </c>
      <c r="D5">
        <f t="shared" ref="D5:D36" si="2">C5-C4</f>
        <v>0</v>
      </c>
      <c r="E5">
        <f t="shared" ref="E5:E37" si="3">10*(C5-C4)</f>
        <v>0</v>
      </c>
      <c r="F5" s="11">
        <f t="shared" si="0"/>
        <v>0.26967276365501336</v>
      </c>
      <c r="G5" s="11">
        <f t="shared" si="1"/>
        <v>0.63785317586993906</v>
      </c>
      <c r="H5" s="11">
        <f t="shared" ref="H5:H67" si="4">F5-F4</f>
        <v>6.3785317586993906E-2</v>
      </c>
      <c r="I5" s="11">
        <f t="shared" ref="I5:I41" si="5">C5-F5</f>
        <v>-0.26967276365501336</v>
      </c>
      <c r="J5" s="11"/>
      <c r="K5" s="4" t="s">
        <v>25</v>
      </c>
      <c r="L5" s="15">
        <f>(L2-L3)/L3</f>
        <v>4415.666666666667</v>
      </c>
    </row>
    <row r="6" spans="1:12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ref="F6:F36" si="6">$L$2/(1+$L$5*EXP(-$L$4*B6))</f>
        <v>0.35320602781700805</v>
      </c>
      <c r="G6" s="11">
        <f t="shared" si="1"/>
        <v>0.83533264161994691</v>
      </c>
      <c r="H6" s="11">
        <f t="shared" si="4"/>
        <v>8.3533264161994691E-2</v>
      </c>
      <c r="I6" s="11">
        <f t="shared" si="5"/>
        <v>-0.35320602781700805</v>
      </c>
      <c r="J6" s="11"/>
    </row>
    <row r="7" spans="1:12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6"/>
        <v>0.46259178332771889</v>
      </c>
      <c r="G7" s="11">
        <f t="shared" si="1"/>
        <v>1.0938575551071084</v>
      </c>
      <c r="H7" s="11">
        <f t="shared" si="4"/>
        <v>0.10938575551071084</v>
      </c>
      <c r="I7" s="11">
        <f t="shared" si="5"/>
        <v>-0.46259178332771889</v>
      </c>
      <c r="J7" s="11"/>
    </row>
    <row r="8" spans="1:12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6"/>
        <v>0.60581489327576232</v>
      </c>
      <c r="G8" s="11">
        <f t="shared" si="1"/>
        <v>1.4322310994804344</v>
      </c>
      <c r="H8" s="11">
        <f t="shared" si="4"/>
        <v>0.14322310994804344</v>
      </c>
      <c r="I8" s="11">
        <f t="shared" si="5"/>
        <v>-0.60581489327576232</v>
      </c>
      <c r="J8" s="11"/>
      <c r="K8" s="12" t="s">
        <v>30</v>
      </c>
      <c r="L8" s="11">
        <f>AVERAGE(I3:I36)</f>
        <v>1.3371189513107211</v>
      </c>
    </row>
    <row r="9" spans="1:12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6"/>
        <v>0.79331489933282617</v>
      </c>
      <c r="G9" s="11">
        <f t="shared" si="1"/>
        <v>1.8750000605706385</v>
      </c>
      <c r="H9" s="11">
        <f t="shared" si="4"/>
        <v>0.18750000605706385</v>
      </c>
      <c r="I9" s="11">
        <f t="shared" si="5"/>
        <v>-0.79331489933282617</v>
      </c>
      <c r="J9" s="11"/>
      <c r="K9" s="12" t="s">
        <v>31</v>
      </c>
      <c r="L9" s="6">
        <f>STDEVP(I3:I36)</f>
        <v>6.8635472105283322</v>
      </c>
    </row>
    <row r="10" spans="1:12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6"/>
        <v>1.0387323848764392</v>
      </c>
      <c r="G10" s="11">
        <f t="shared" si="1"/>
        <v>2.45417485543613</v>
      </c>
      <c r="H10" s="11">
        <f t="shared" si="4"/>
        <v>0.24541748554361298</v>
      </c>
      <c r="I10" s="11">
        <f t="shared" si="5"/>
        <v>-1.0387323848764392</v>
      </c>
      <c r="J10" s="11"/>
    </row>
    <row r="11" spans="1:12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6"/>
        <v>1.3598763856479548</v>
      </c>
      <c r="G11" s="11">
        <f t="shared" si="1"/>
        <v>3.2114400077151561</v>
      </c>
      <c r="H11" s="11">
        <f t="shared" si="4"/>
        <v>0.32114400077151561</v>
      </c>
      <c r="I11" s="11">
        <f t="shared" si="5"/>
        <v>-0.35987638564795477</v>
      </c>
      <c r="J11" s="11"/>
    </row>
    <row r="12" spans="1:12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6"/>
        <v>1.7799740946276108</v>
      </c>
      <c r="G12" s="11">
        <f t="shared" si="1"/>
        <v>4.2009770897965604</v>
      </c>
      <c r="H12" s="11">
        <f t="shared" si="4"/>
        <v>0.42009770897965604</v>
      </c>
      <c r="I12" s="11">
        <f t="shared" si="5"/>
        <v>-0.7799740946276108</v>
      </c>
      <c r="J12" s="11"/>
      <c r="K12" t="s">
        <v>32</v>
      </c>
      <c r="L12" s="13">
        <f>MATCH(MAX(H3:H67),H3:H67,0)</f>
        <v>32</v>
      </c>
    </row>
    <row r="13" spans="1:12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6"/>
        <v>2.3292780145211696</v>
      </c>
      <c r="G13" s="11">
        <f t="shared" si="1"/>
        <v>5.4930391989355876</v>
      </c>
      <c r="H13" s="11">
        <f t="shared" si="4"/>
        <v>0.54930391989355876</v>
      </c>
      <c r="I13" s="11">
        <f t="shared" si="5"/>
        <v>0.67072198547883044</v>
      </c>
      <c r="J13" s="11"/>
      <c r="K13" t="s">
        <v>33</v>
      </c>
      <c r="L13" s="11">
        <f>L12-'Analisi-pos'!K12</f>
        <v>3</v>
      </c>
    </row>
    <row r="14" spans="1:12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6"/>
        <v>3.0471204500027045</v>
      </c>
      <c r="G14" s="11">
        <f t="shared" si="1"/>
        <v>7.1784243548153492</v>
      </c>
      <c r="H14" s="11">
        <f t="shared" si="4"/>
        <v>0.71784243548153492</v>
      </c>
      <c r="I14" s="11">
        <f t="shared" si="5"/>
        <v>-4.7120450002704484E-2</v>
      </c>
      <c r="J14" s="11"/>
    </row>
    <row r="15" spans="1:12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6"/>
        <v>3.9845187608487476</v>
      </c>
      <c r="G15" s="11">
        <f t="shared" si="1"/>
        <v>9.3739831084604308</v>
      </c>
      <c r="H15" s="11">
        <f t="shared" si="4"/>
        <v>0.93739831084604308</v>
      </c>
      <c r="I15" s="11">
        <f t="shared" si="5"/>
        <v>1.5481239151252435E-2</v>
      </c>
      <c r="J15" s="11"/>
    </row>
    <row r="16" spans="1:12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6"/>
        <v>5.2074430238511784</v>
      </c>
      <c r="G16" s="11">
        <f t="shared" si="1"/>
        <v>12.229242630024309</v>
      </c>
      <c r="H16" s="11">
        <f t="shared" si="4"/>
        <v>1.2229242630024308</v>
      </c>
      <c r="I16" s="11">
        <f t="shared" si="5"/>
        <v>0.79255697614882159</v>
      </c>
      <c r="J16" s="11"/>
    </row>
    <row r="17" spans="1:10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6"/>
        <v>6.8008531495946825</v>
      </c>
      <c r="G17" s="11">
        <f t="shared" si="1"/>
        <v>15.93410125743504</v>
      </c>
      <c r="H17" s="11">
        <f t="shared" si="4"/>
        <v>1.593410125743504</v>
      </c>
      <c r="I17" s="11">
        <f t="shared" si="5"/>
        <v>0.19914685040531754</v>
      </c>
      <c r="J17" s="11"/>
    </row>
    <row r="18" spans="1:10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6"/>
        <v>8.8735820634226918</v>
      </c>
      <c r="G18" s="11">
        <f t="shared" si="1"/>
        <v>20.727289138280092</v>
      </c>
      <c r="H18" s="11">
        <f t="shared" si="4"/>
        <v>2.0727289138280094</v>
      </c>
      <c r="I18" s="11">
        <f t="shared" si="5"/>
        <v>-0.87358206342269185</v>
      </c>
      <c r="J18" s="11"/>
    </row>
    <row r="19" spans="1:10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6"/>
        <v>11.564064034512564</v>
      </c>
      <c r="G19" s="11">
        <f t="shared" si="1"/>
        <v>26.904819710898717</v>
      </c>
      <c r="H19" s="11">
        <f t="shared" si="4"/>
        <v>2.6904819710898717</v>
      </c>
      <c r="I19" s="11">
        <f t="shared" si="5"/>
        <v>-3.5640640345125636</v>
      </c>
      <c r="J19" s="11"/>
    </row>
    <row r="20" spans="1:10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6"/>
        <v>15.046749953172748</v>
      </c>
      <c r="G20" s="11">
        <f t="shared" si="1"/>
        <v>34.826859186601844</v>
      </c>
      <c r="H20" s="11">
        <f t="shared" si="4"/>
        <v>3.4826859186601844</v>
      </c>
      <c r="I20" s="11">
        <f t="shared" si="5"/>
        <v>-4.046749953172748</v>
      </c>
      <c r="J20" s="11"/>
    </row>
    <row r="21" spans="1:10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6"/>
        <v>19.538767943496492</v>
      </c>
      <c r="G21" s="11">
        <f t="shared" si="1"/>
        <v>44.92017990323744</v>
      </c>
      <c r="H21" s="11">
        <f t="shared" si="4"/>
        <v>4.4920179903237436</v>
      </c>
      <c r="I21" s="11">
        <f t="shared" si="5"/>
        <v>-2.5387679434964916</v>
      </c>
      <c r="J21" s="11"/>
    </row>
    <row r="22" spans="1:10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6"/>
        <v>25.305920025648941</v>
      </c>
      <c r="G22" s="11">
        <f t="shared" si="1"/>
        <v>57.671520821524496</v>
      </c>
      <c r="H22" s="11">
        <f t="shared" si="4"/>
        <v>5.7671520821524496</v>
      </c>
      <c r="I22" s="11">
        <f t="shared" si="5"/>
        <v>1.6940799743510588</v>
      </c>
      <c r="J22" s="11"/>
    </row>
    <row r="23" spans="1:10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6"/>
        <v>32.666396921471595</v>
      </c>
      <c r="G23" s="11">
        <f t="shared" si="1"/>
        <v>73.604768958226543</v>
      </c>
      <c r="H23" s="11">
        <f t="shared" si="4"/>
        <v>7.3604768958226536</v>
      </c>
      <c r="I23" s="11">
        <f t="shared" si="5"/>
        <v>0.33360307852840521</v>
      </c>
      <c r="J23" s="11"/>
    </row>
    <row r="24" spans="1:10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6"/>
        <v>41.989624996074298</v>
      </c>
      <c r="G24" s="11">
        <f t="shared" si="1"/>
        <v>93.23228074602703</v>
      </c>
      <c r="H24" s="11">
        <f t="shared" si="4"/>
        <v>9.323228074602703</v>
      </c>
      <c r="I24" s="11">
        <f t="shared" si="5"/>
        <v>8.0103750039257022</v>
      </c>
      <c r="J24" s="11"/>
    </row>
    <row r="25" spans="1:10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6"/>
        <v>53.686527772151614</v>
      </c>
      <c r="G25" s="11">
        <f t="shared" si="1"/>
        <v>116.96902776077316</v>
      </c>
      <c r="H25" s="11">
        <f t="shared" si="4"/>
        <v>11.696902776077316</v>
      </c>
      <c r="I25" s="11">
        <f t="shared" si="5"/>
        <v>6.3134722278483864</v>
      </c>
      <c r="J25" s="11"/>
    </row>
    <row r="26" spans="1:10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6"/>
        <v>68.186525540329697</v>
      </c>
      <c r="G26" s="11">
        <f t="shared" si="1"/>
        <v>144.99997768178082</v>
      </c>
      <c r="H26" s="11">
        <f t="shared" si="4"/>
        <v>14.499997768178083</v>
      </c>
      <c r="I26" s="11">
        <f t="shared" si="5"/>
        <v>4.813474459670303</v>
      </c>
      <c r="J26" s="11"/>
    </row>
    <row r="27" spans="1:10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6"/>
        <v>85.896532982780926</v>
      </c>
      <c r="G27" s="11">
        <f t="shared" si="1"/>
        <v>177.10007442451229</v>
      </c>
      <c r="H27" s="11">
        <f t="shared" si="4"/>
        <v>17.710007442451229</v>
      </c>
      <c r="I27" s="11">
        <f t="shared" si="5"/>
        <v>5.1034670172190744</v>
      </c>
      <c r="J27" s="11"/>
    </row>
    <row r="28" spans="1:10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6"/>
        <v>107.13920182063883</v>
      </c>
      <c r="G28" s="11">
        <f t="shared" si="1"/>
        <v>212.42668837857906</v>
      </c>
      <c r="H28" s="11">
        <f t="shared" si="4"/>
        <v>21.242668837857906</v>
      </c>
      <c r="I28" s="11">
        <f t="shared" si="5"/>
        <v>11.860798179361169</v>
      </c>
      <c r="J28" s="11"/>
    </row>
    <row r="29" spans="1:10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6"/>
        <v>132.07296721091762</v>
      </c>
      <c r="G29" s="11">
        <f t="shared" si="1"/>
        <v>249.33765390278793</v>
      </c>
      <c r="H29" s="11">
        <f t="shared" si="4"/>
        <v>24.933765390278793</v>
      </c>
      <c r="I29" s="11">
        <f t="shared" si="5"/>
        <v>19.927032789082375</v>
      </c>
      <c r="J29" s="11"/>
    </row>
    <row r="30" spans="1:10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6"/>
        <v>160.60550326043671</v>
      </c>
      <c r="G30" s="11">
        <f t="shared" si="1"/>
        <v>285.32536049519081</v>
      </c>
      <c r="H30" s="11">
        <f t="shared" si="4"/>
        <v>28.532536049519081</v>
      </c>
      <c r="I30" s="11">
        <f t="shared" si="5"/>
        <v>10.394496739563294</v>
      </c>
      <c r="J30" s="11"/>
    </row>
    <row r="31" spans="1:10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6"/>
        <v>192.32293444931801</v>
      </c>
      <c r="G31" s="11">
        <f t="shared" si="1"/>
        <v>317.17431188881307</v>
      </c>
      <c r="H31" s="11">
        <f t="shared" si="4"/>
        <v>31.717431188881307</v>
      </c>
      <c r="I31" s="11">
        <f t="shared" si="5"/>
        <v>19.677065550681988</v>
      </c>
      <c r="J31" s="11"/>
    </row>
    <row r="32" spans="1:10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6"/>
        <v>226.46401630313369</v>
      </c>
      <c r="G32" s="11">
        <f t="shared" si="1"/>
        <v>341.41081853815678</v>
      </c>
      <c r="H32" s="11">
        <f t="shared" si="4"/>
        <v>34.141081853815678</v>
      </c>
      <c r="I32" s="11">
        <f t="shared" si="5"/>
        <v>4.5359836968663103</v>
      </c>
      <c r="J32" s="11"/>
    </row>
    <row r="33" spans="1:10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6"/>
        <v>261.96401432025704</v>
      </c>
      <c r="G33" s="11">
        <f t="shared" si="1"/>
        <v>354.99998017123346</v>
      </c>
      <c r="H33" s="11">
        <f t="shared" si="4"/>
        <v>35.499998017123346</v>
      </c>
      <c r="I33" s="11">
        <f t="shared" si="5"/>
        <v>-7.9640143202570357</v>
      </c>
      <c r="J33" s="11"/>
    </row>
    <row r="34" spans="1:10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6"/>
        <v>297.57332913947215</v>
      </c>
      <c r="G34" s="11">
        <f t="shared" si="1"/>
        <v>356.09314819215115</v>
      </c>
      <c r="H34" s="11">
        <f t="shared" si="4"/>
        <v>35.609314819215115</v>
      </c>
      <c r="I34" s="11">
        <f t="shared" si="5"/>
        <v>-17.57332913947215</v>
      </c>
      <c r="J34" s="11"/>
    </row>
    <row r="35" spans="1:10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6"/>
        <v>332.02703284543838</v>
      </c>
      <c r="G35" s="11">
        <f t="shared" si="1"/>
        <v>344.53703705966234</v>
      </c>
      <c r="H35" s="11">
        <f t="shared" si="4"/>
        <v>34.453703705966234</v>
      </c>
      <c r="I35" s="11">
        <f t="shared" si="5"/>
        <v>-1.0270328454383844</v>
      </c>
      <c r="J35" s="11"/>
    </row>
    <row r="36" spans="1:10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6"/>
        <v>364.21879529254818</v>
      </c>
      <c r="G36" s="11">
        <f t="shared" si="1"/>
        <v>321.91762447109795</v>
      </c>
      <c r="H36" s="11">
        <f t="shared" si="4"/>
        <v>32.191762447109795</v>
      </c>
      <c r="I36" s="11">
        <f t="shared" si="5"/>
        <v>-6.2187952925481795</v>
      </c>
      <c r="J36" s="11"/>
    </row>
    <row r="37" spans="1:10">
      <c r="A37" s="2">
        <v>43919</v>
      </c>
      <c r="B37" s="10">
        <v>35</v>
      </c>
      <c r="C37" s="3">
        <f>Dati!K37</f>
        <v>377</v>
      </c>
      <c r="D37">
        <f t="shared" ref="D37" si="7">C37-C36</f>
        <v>19</v>
      </c>
      <c r="E37">
        <f t="shared" si="3"/>
        <v>190</v>
      </c>
      <c r="F37" s="11">
        <f t="shared" ref="F37:F59" si="8">$L$2/(1+$L$5*EXP(-$L$4*B37))</f>
        <v>393.33062933257457</v>
      </c>
      <c r="G37" s="11">
        <f t="shared" si="1"/>
        <v>291.11834040026395</v>
      </c>
      <c r="H37" s="11">
        <f t="shared" si="4"/>
        <v>29.111834040026395</v>
      </c>
      <c r="I37" s="11">
        <f t="shared" si="5"/>
        <v>-16.330629332574574</v>
      </c>
      <c r="J37" s="11"/>
    </row>
    <row r="38" spans="1:10">
      <c r="A38" s="2">
        <v>43920</v>
      </c>
      <c r="B38" s="10">
        <v>36</v>
      </c>
      <c r="C38" s="3">
        <f>Dati!K38</f>
        <v>397</v>
      </c>
      <c r="D38">
        <f t="shared" ref="D38" si="9">C38-C37</f>
        <v>20</v>
      </c>
      <c r="E38">
        <f t="shared" ref="E38" si="10">10*(C38-C37)</f>
        <v>200</v>
      </c>
      <c r="F38" s="11">
        <f t="shared" si="8"/>
        <v>418.88984579001266</v>
      </c>
      <c r="G38" s="11">
        <f t="shared" si="1"/>
        <v>255.59216457438083</v>
      </c>
      <c r="H38" s="11">
        <f t="shared" si="4"/>
        <v>25.559216457438083</v>
      </c>
      <c r="I38" s="11">
        <f t="shared" si="5"/>
        <v>-21.889845790012657</v>
      </c>
      <c r="J38" s="11"/>
    </row>
    <row r="39" spans="1:10">
      <c r="A39" s="2">
        <v>43921</v>
      </c>
      <c r="B39" s="10">
        <v>37</v>
      </c>
      <c r="C39" s="3">
        <f>Dati!K39</f>
        <v>428</v>
      </c>
      <c r="D39">
        <f t="shared" ref="D39" si="11">C39-C38</f>
        <v>31</v>
      </c>
      <c r="E39">
        <f t="shared" ref="E39" si="12">10*(C39-C38)</f>
        <v>310</v>
      </c>
      <c r="F39" s="11">
        <f t="shared" si="8"/>
        <v>440.75367366569714</v>
      </c>
      <c r="G39" s="11">
        <f t="shared" si="1"/>
        <v>218.63827875684478</v>
      </c>
      <c r="H39" s="11">
        <f t="shared" si="4"/>
        <v>21.863827875684478</v>
      </c>
      <c r="I39" s="11">
        <f t="shared" si="5"/>
        <v>-12.753673665697136</v>
      </c>
      <c r="J39" s="11"/>
    </row>
    <row r="40" spans="1:10">
      <c r="A40" s="2">
        <v>43922</v>
      </c>
      <c r="B40" s="10">
        <v>38</v>
      </c>
      <c r="C40" s="3">
        <f>Dati!K40</f>
        <v>460</v>
      </c>
      <c r="D40">
        <f t="shared" ref="D40" si="13">C40-C39</f>
        <v>32</v>
      </c>
      <c r="E40">
        <f t="shared" ref="E40" si="14">10*(C40-C39)</f>
        <v>320</v>
      </c>
      <c r="F40" s="11">
        <f t="shared" si="8"/>
        <v>459.04398762130774</v>
      </c>
      <c r="G40" s="11">
        <f t="shared" si="1"/>
        <v>182.903139556106</v>
      </c>
      <c r="H40" s="11">
        <f t="shared" si="4"/>
        <v>18.2903139556106</v>
      </c>
      <c r="I40" s="11">
        <f t="shared" si="5"/>
        <v>0.95601237869226452</v>
      </c>
      <c r="J40" s="11"/>
    </row>
    <row r="41" spans="1:10">
      <c r="A41" s="2">
        <v>43923</v>
      </c>
      <c r="B41" s="10">
        <v>39</v>
      </c>
      <c r="C41" s="3">
        <f>Dati!K41</f>
        <v>488</v>
      </c>
      <c r="D41">
        <f t="shared" ref="D41" si="15">C41-C40</f>
        <v>28</v>
      </c>
      <c r="E41">
        <f t="shared" ref="E41" si="16">10*(C41-C40)</f>
        <v>280</v>
      </c>
      <c r="F41" s="11">
        <f t="shared" si="8"/>
        <v>474.06158560097862</v>
      </c>
      <c r="G41" s="11">
        <f t="shared" si="1"/>
        <v>150.17597979670882</v>
      </c>
      <c r="H41" s="11">
        <f t="shared" si="4"/>
        <v>15.017597979670882</v>
      </c>
      <c r="I41" s="11">
        <f t="shared" si="5"/>
        <v>13.938414399021383</v>
      </c>
      <c r="J41" s="11"/>
    </row>
    <row r="42" spans="1:10">
      <c r="A42" s="2">
        <v>43924</v>
      </c>
      <c r="B42" s="10">
        <v>40</v>
      </c>
      <c r="C42" s="3"/>
      <c r="F42" s="11">
        <f t="shared" si="8"/>
        <v>486.20400394054809</v>
      </c>
      <c r="G42" s="11">
        <f t="shared" si="1"/>
        <v>121.42418339569474</v>
      </c>
      <c r="H42" s="11">
        <f t="shared" si="4"/>
        <v>12.142418339569474</v>
      </c>
      <c r="I42" s="11"/>
      <c r="J42" s="11"/>
    </row>
    <row r="43" spans="1:10">
      <c r="A43" s="2">
        <v>43925</v>
      </c>
      <c r="B43" s="10">
        <v>41</v>
      </c>
      <c r="C43" s="3"/>
      <c r="F43" s="11">
        <f t="shared" si="8"/>
        <v>495.90028679500477</v>
      </c>
      <c r="G43" s="11">
        <f t="shared" si="1"/>
        <v>96.962828544566833</v>
      </c>
      <c r="H43" s="11">
        <f t="shared" si="4"/>
        <v>9.6962828544566833</v>
      </c>
      <c r="I43" s="11"/>
      <c r="J43" s="11"/>
    </row>
    <row r="44" spans="1:10">
      <c r="A44" s="2">
        <v>43926</v>
      </c>
      <c r="B44" s="10">
        <v>42</v>
      </c>
      <c r="C44" s="3"/>
      <c r="F44" s="11">
        <f t="shared" si="8"/>
        <v>503.56655686559009</v>
      </c>
      <c r="G44" s="11">
        <f t="shared" si="1"/>
        <v>76.662700705853126</v>
      </c>
      <c r="H44" s="11">
        <f t="shared" si="4"/>
        <v>7.6662700705853126</v>
      </c>
      <c r="I44" s="11"/>
      <c r="J44" s="11"/>
    </row>
    <row r="45" spans="1:10">
      <c r="A45" s="2">
        <v>43927</v>
      </c>
      <c r="B45" s="10">
        <v>43</v>
      </c>
      <c r="C45" s="3"/>
      <c r="F45" s="11">
        <f t="shared" si="8"/>
        <v>509.58027199145317</v>
      </c>
      <c r="G45" s="11">
        <f t="shared" si="1"/>
        <v>60.137151258630865</v>
      </c>
      <c r="H45" s="11">
        <f t="shared" si="4"/>
        <v>6.0137151258630865</v>
      </c>
      <c r="I45" s="11"/>
      <c r="J45" s="11"/>
    </row>
    <row r="46" spans="1:10">
      <c r="A46" s="2">
        <v>43928</v>
      </c>
      <c r="B46" s="10">
        <v>44</v>
      </c>
      <c r="C46" s="3"/>
      <c r="F46" s="11">
        <f t="shared" si="8"/>
        <v>514.26858345245034</v>
      </c>
      <c r="G46" s="11">
        <f t="shared" si="1"/>
        <v>46.883114609971699</v>
      </c>
      <c r="H46" s="11">
        <f t="shared" si="4"/>
        <v>4.6883114609971699</v>
      </c>
      <c r="I46" s="11"/>
      <c r="J46" s="11"/>
    </row>
    <row r="47" spans="1:10">
      <c r="A47" s="2">
        <v>43929</v>
      </c>
      <c r="B47" s="10">
        <v>45</v>
      </c>
      <c r="C47" s="3"/>
      <c r="F47" s="11">
        <f t="shared" si="8"/>
        <v>517.90601892329676</v>
      </c>
      <c r="G47" s="11">
        <f t="shared" si="1"/>
        <v>36.374354708464125</v>
      </c>
      <c r="H47" s="11">
        <f t="shared" si="4"/>
        <v>3.6374354708464125</v>
      </c>
      <c r="I47" s="11"/>
      <c r="J47" s="11"/>
    </row>
    <row r="48" spans="1:10">
      <c r="A48" s="2">
        <v>43930</v>
      </c>
      <c r="B48" s="10">
        <v>46</v>
      </c>
      <c r="C48" s="3"/>
      <c r="F48" s="11">
        <f t="shared" si="8"/>
        <v>520.71758332697334</v>
      </c>
      <c r="G48" s="11">
        <f t="shared" si="1"/>
        <v>28.115644036765843</v>
      </c>
      <c r="H48" s="11">
        <f t="shared" si="4"/>
        <v>2.8115644036765843</v>
      </c>
      <c r="I48" s="11"/>
      <c r="J48" s="11"/>
    </row>
    <row r="49" spans="1:10">
      <c r="A49" s="2">
        <v>43931</v>
      </c>
      <c r="B49" s="10">
        <v>47</v>
      </c>
      <c r="C49" s="3"/>
      <c r="F49" s="11">
        <f t="shared" si="8"/>
        <v>522.88450563527761</v>
      </c>
      <c r="G49" s="11">
        <f t="shared" si="1"/>
        <v>21.669223083042652</v>
      </c>
      <c r="H49" s="11">
        <f t="shared" si="4"/>
        <v>2.1669223083042652</v>
      </c>
      <c r="I49" s="11"/>
      <c r="J49" s="11"/>
    </row>
    <row r="50" spans="1:10">
      <c r="A50" s="2">
        <v>43932</v>
      </c>
      <c r="B50" s="10">
        <v>48</v>
      </c>
      <c r="C50" s="3"/>
      <c r="F50" s="11">
        <f t="shared" si="8"/>
        <v>524.55086703459028</v>
      </c>
      <c r="G50" s="11">
        <f t="shared" si="1"/>
        <v>16.663613993126773</v>
      </c>
      <c r="H50" s="11">
        <f t="shared" si="4"/>
        <v>1.6663613993126773</v>
      </c>
      <c r="I50" s="11"/>
      <c r="J50" s="11"/>
    </row>
    <row r="51" spans="1:10">
      <c r="A51" s="2">
        <v>43933</v>
      </c>
      <c r="B51" s="10">
        <v>49</v>
      </c>
      <c r="C51" s="3"/>
      <c r="F51" s="11">
        <f t="shared" si="8"/>
        <v>525.83009915575678</v>
      </c>
      <c r="G51" s="11">
        <f t="shared" si="1"/>
        <v>12.792321211665012</v>
      </c>
      <c r="H51" s="11">
        <f t="shared" si="4"/>
        <v>1.2792321211665012</v>
      </c>
      <c r="I51" s="11"/>
      <c r="J51" s="11"/>
    </row>
    <row r="52" spans="1:10">
      <c r="A52" s="2">
        <v>43934</v>
      </c>
      <c r="B52" s="10">
        <v>50</v>
      </c>
      <c r="C52" s="3"/>
      <c r="F52" s="11">
        <f t="shared" si="8"/>
        <v>526.81084605620447</v>
      </c>
      <c r="G52" s="11">
        <f t="shared" si="1"/>
        <v>9.8074690044768431</v>
      </c>
      <c r="H52" s="11">
        <f t="shared" si="4"/>
        <v>0.98074690044768431</v>
      </c>
      <c r="I52" s="11"/>
      <c r="J52" s="11"/>
    </row>
    <row r="53" spans="1:10">
      <c r="A53" s="2">
        <v>43935</v>
      </c>
      <c r="B53" s="10">
        <v>51</v>
      </c>
      <c r="C53" s="3"/>
      <c r="F53" s="11">
        <f t="shared" si="8"/>
        <v>527.56199401809931</v>
      </c>
      <c r="G53" s="11">
        <f t="shared" si="1"/>
        <v>7.5114796189484423</v>
      </c>
      <c r="H53" s="11">
        <f t="shared" si="4"/>
        <v>0.75114796189484423</v>
      </c>
      <c r="I53" s="11"/>
      <c r="J53" s="11"/>
    </row>
    <row r="54" spans="1:10">
      <c r="A54" s="2">
        <v>43936</v>
      </c>
      <c r="B54" s="10">
        <v>52</v>
      </c>
      <c r="C54" s="3"/>
      <c r="F54" s="11">
        <f t="shared" si="8"/>
        <v>528.13684826580538</v>
      </c>
      <c r="G54" s="11">
        <f t="shared" si="1"/>
        <v>5.7485424770607096</v>
      </c>
      <c r="H54" s="11">
        <f t="shared" si="4"/>
        <v>0.57485424770607096</v>
      </c>
      <c r="I54" s="11"/>
      <c r="J54" s="11"/>
    </row>
    <row r="55" spans="1:10">
      <c r="A55" s="2">
        <v>43937</v>
      </c>
      <c r="B55" s="10">
        <v>53</v>
      </c>
      <c r="C55" s="3"/>
      <c r="F55" s="11">
        <f t="shared" si="8"/>
        <v>528.57652410816991</v>
      </c>
      <c r="G55" s="11">
        <f t="shared" si="1"/>
        <v>4.396758423645224</v>
      </c>
      <c r="H55" s="11">
        <f t="shared" si="4"/>
        <v>0.4396758423645224</v>
      </c>
      <c r="I55" s="11"/>
      <c r="J55" s="11"/>
    </row>
    <row r="56" spans="1:10">
      <c r="A56" s="2">
        <v>43938</v>
      </c>
      <c r="B56" s="10">
        <v>54</v>
      </c>
      <c r="C56" s="3"/>
      <c r="F56" s="11">
        <f t="shared" si="8"/>
        <v>528.91265666919378</v>
      </c>
      <c r="G56" s="11">
        <f t="shared" si="1"/>
        <v>3.3613256102387368</v>
      </c>
      <c r="H56" s="11">
        <f t="shared" si="4"/>
        <v>0.33613256102387368</v>
      </c>
      <c r="I56" s="11"/>
      <c r="J56" s="11"/>
    </row>
    <row r="57" spans="1:10">
      <c r="A57" s="2">
        <v>43939</v>
      </c>
      <c r="B57" s="10">
        <v>55</v>
      </c>
      <c r="C57" s="3"/>
      <c r="F57" s="11">
        <f t="shared" si="8"/>
        <v>529.1695412529682</v>
      </c>
      <c r="G57" s="11">
        <f t="shared" si="1"/>
        <v>2.5688458377442203</v>
      </c>
      <c r="H57" s="11">
        <f t="shared" si="4"/>
        <v>0.25688458377442203</v>
      </c>
      <c r="I57" s="11"/>
      <c r="J57" s="11"/>
    </row>
    <row r="58" spans="1:10">
      <c r="A58" s="2">
        <v>43940</v>
      </c>
      <c r="B58" s="10">
        <v>56</v>
      </c>
      <c r="C58" s="3"/>
      <c r="F58" s="11">
        <f t="shared" si="8"/>
        <v>529.36580968830367</v>
      </c>
      <c r="G58" s="11">
        <f t="shared" si="1"/>
        <v>1.9626843533546889</v>
      </c>
      <c r="H58" s="11">
        <f t="shared" si="4"/>
        <v>0.19626843533546889</v>
      </c>
      <c r="I58" s="11"/>
      <c r="J58" s="11"/>
    </row>
    <row r="59" spans="1:10">
      <c r="A59" s="2">
        <v>43941</v>
      </c>
      <c r="B59" s="10">
        <v>57</v>
      </c>
      <c r="C59" s="3"/>
      <c r="F59" s="11">
        <f t="shared" si="8"/>
        <v>529.51573500736902</v>
      </c>
      <c r="G59" s="11">
        <f t="shared" si="1"/>
        <v>1.4992531906534623</v>
      </c>
      <c r="H59" s="11">
        <f t="shared" si="4"/>
        <v>0.14992531906534623</v>
      </c>
      <c r="I59" s="11"/>
      <c r="J59" s="11"/>
    </row>
    <row r="60" spans="1:10">
      <c r="A60" s="2">
        <v>43942</v>
      </c>
      <c r="B60" s="10">
        <v>58</v>
      </c>
      <c r="C60" s="3"/>
      <c r="F60" s="11">
        <f t="shared" ref="F60:F67" si="17">$L$2/(1+$L$5*EXP(-$L$4*B60))</f>
        <v>529.63024209242406</v>
      </c>
      <c r="G60" s="11">
        <f t="shared" si="1"/>
        <v>1.1450708505503826</v>
      </c>
      <c r="H60" s="11">
        <f t="shared" si="4"/>
        <v>0.11450708505503826</v>
      </c>
      <c r="I60" s="11"/>
      <c r="J60" s="11"/>
    </row>
    <row r="61" spans="1:10">
      <c r="A61" s="2">
        <v>43943</v>
      </c>
      <c r="B61" s="10">
        <v>59</v>
      </c>
      <c r="C61" s="3"/>
      <c r="F61" s="11">
        <f t="shared" si="17"/>
        <v>529.71768779143986</v>
      </c>
      <c r="G61" s="11">
        <f t="shared" si="1"/>
        <v>0.87445699015802347</v>
      </c>
      <c r="H61" s="11">
        <f t="shared" si="4"/>
        <v>8.7445699015802347E-2</v>
      </c>
      <c r="I61" s="11"/>
      <c r="J61" s="11"/>
    </row>
    <row r="62" spans="1:10">
      <c r="A62" s="2">
        <v>43944</v>
      </c>
      <c r="B62" s="10">
        <v>60</v>
      </c>
      <c r="C62" s="3"/>
      <c r="F62" s="11">
        <f t="shared" si="17"/>
        <v>529.78446148264879</v>
      </c>
      <c r="G62" s="11">
        <f t="shared" si="1"/>
        <v>0.66773691208936725</v>
      </c>
      <c r="H62" s="11">
        <f t="shared" si="4"/>
        <v>6.6773691208936725E-2</v>
      </c>
      <c r="I62" s="11"/>
      <c r="J62" s="11"/>
    </row>
    <row r="63" spans="1:10">
      <c r="A63" s="2">
        <v>43945</v>
      </c>
      <c r="B63" s="10">
        <v>61</v>
      </c>
      <c r="C63" s="3"/>
      <c r="F63" s="11">
        <f t="shared" si="17"/>
        <v>529.83544648096051</v>
      </c>
      <c r="G63" s="11">
        <f t="shared" si="1"/>
        <v>0.5098499831171921</v>
      </c>
      <c r="H63" s="11">
        <f t="shared" si="4"/>
        <v>5.098499831171921E-2</v>
      </c>
      <c r="I63" s="11"/>
      <c r="J63" s="11"/>
    </row>
    <row r="64" spans="1:10">
      <c r="A64" s="2">
        <v>43946</v>
      </c>
      <c r="B64" s="10">
        <v>62</v>
      </c>
      <c r="C64" s="3"/>
      <c r="F64" s="11">
        <f t="shared" si="17"/>
        <v>529.87437398866132</v>
      </c>
      <c r="G64" s="11">
        <f t="shared" si="1"/>
        <v>0.38927507700805108</v>
      </c>
      <c r="H64" s="11">
        <f t="shared" si="4"/>
        <v>3.8927507700805108E-2</v>
      </c>
      <c r="I64" s="11"/>
      <c r="J64" s="11"/>
    </row>
    <row r="65" spans="1:10">
      <c r="A65" s="2">
        <v>43947</v>
      </c>
      <c r="B65" s="10">
        <v>63</v>
      </c>
      <c r="C65" s="3"/>
      <c r="F65" s="11">
        <f t="shared" si="17"/>
        <v>529.90409430000159</v>
      </c>
      <c r="G65" s="11">
        <f t="shared" si="1"/>
        <v>0.297203113402702</v>
      </c>
      <c r="H65" s="11">
        <f t="shared" si="4"/>
        <v>2.97203113402702E-2</v>
      </c>
      <c r="I65" s="11"/>
      <c r="J65" s="11"/>
    </row>
    <row r="66" spans="1:10">
      <c r="A66" s="2">
        <v>43948</v>
      </c>
      <c r="B66" s="10">
        <v>64</v>
      </c>
      <c r="C66" s="3"/>
      <c r="F66" s="11">
        <f t="shared" si="17"/>
        <v>529.92678442032593</v>
      </c>
      <c r="G66" s="11">
        <f t="shared" si="1"/>
        <v>0.22690120324341478</v>
      </c>
      <c r="H66" s="11">
        <f t="shared" si="4"/>
        <v>2.2690120324341478E-2</v>
      </c>
      <c r="I66" s="11"/>
      <c r="J66" s="11"/>
    </row>
    <row r="67" spans="1:10">
      <c r="A67" s="2">
        <v>43949</v>
      </c>
      <c r="B67" s="10">
        <v>65</v>
      </c>
      <c r="C67" s="3"/>
      <c r="F67" s="11">
        <f t="shared" si="17"/>
        <v>529.94410690081224</v>
      </c>
      <c r="G67" s="11">
        <f t="shared" si="1"/>
        <v>0.17322480486313907</v>
      </c>
      <c r="H67" s="11">
        <f t="shared" si="4"/>
        <v>1.7322480486313907E-2</v>
      </c>
      <c r="I67" s="11"/>
      <c r="J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D20"/>
  <sheetViews>
    <sheetView workbookViewId="0">
      <selection activeCell="D8" sqref="D8"/>
    </sheetView>
  </sheetViews>
  <sheetFormatPr defaultRowHeight="13.8"/>
  <cols>
    <col min="2" max="2" width="9.8984375" customWidth="1"/>
    <col min="3" max="4" width="9.8984375" bestFit="1" customWidth="1"/>
  </cols>
  <sheetData>
    <row r="1" spans="1:4">
      <c r="A1" s="20" t="s">
        <v>36</v>
      </c>
      <c r="B1" s="20"/>
    </row>
    <row r="6" spans="1:4">
      <c r="B6" s="19">
        <v>43918</v>
      </c>
      <c r="C6" s="19">
        <v>43919</v>
      </c>
      <c r="D6" s="19">
        <v>43922</v>
      </c>
    </row>
    <row r="7" spans="1:4">
      <c r="A7" s="4" t="s">
        <v>22</v>
      </c>
      <c r="B7" s="9">
        <v>3500</v>
      </c>
      <c r="C7" s="9">
        <v>2600</v>
      </c>
      <c r="D7" s="9">
        <v>2850</v>
      </c>
    </row>
    <row r="8" spans="1:4">
      <c r="A8" s="4" t="s">
        <v>23</v>
      </c>
      <c r="B8" s="9">
        <v>8</v>
      </c>
      <c r="C8" s="9">
        <v>1.4</v>
      </c>
      <c r="D8" s="9">
        <v>1.4</v>
      </c>
    </row>
    <row r="9" spans="1:4">
      <c r="A9" s="4" t="s">
        <v>24</v>
      </c>
      <c r="B9" s="9">
        <v>0.2</v>
      </c>
      <c r="C9" s="9">
        <v>0.27</v>
      </c>
      <c r="D9" s="9">
        <v>0.27</v>
      </c>
    </row>
    <row r="12" spans="1:4">
      <c r="A12" s="20" t="s">
        <v>37</v>
      </c>
      <c r="B12" s="20"/>
    </row>
    <row r="17" spans="1:4">
      <c r="B17" s="19">
        <v>43918</v>
      </c>
      <c r="C17" s="19">
        <v>43919</v>
      </c>
      <c r="D17" s="19">
        <v>43922</v>
      </c>
    </row>
    <row r="18" spans="1:4">
      <c r="A18" s="4" t="s">
        <v>22</v>
      </c>
      <c r="B18" s="9">
        <v>800</v>
      </c>
      <c r="C18" s="9">
        <v>530</v>
      </c>
      <c r="D18" s="9">
        <v>530</v>
      </c>
    </row>
    <row r="19" spans="1:4">
      <c r="A19" s="4" t="s">
        <v>23</v>
      </c>
      <c r="B19" s="9">
        <v>0.8</v>
      </c>
      <c r="C19" s="9">
        <v>0.12</v>
      </c>
      <c r="D19" s="9">
        <v>0.12</v>
      </c>
    </row>
    <row r="20" spans="1:4">
      <c r="A20" s="4" t="s">
        <v>24</v>
      </c>
      <c r="B20" s="9">
        <v>0.2</v>
      </c>
      <c r="C20" s="9">
        <v>0.27</v>
      </c>
      <c r="D20" s="9">
        <v>0.27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topLeftCell="A16" workbookViewId="0">
      <selection activeCell="D45" sqref="D45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" si="3">B37-B36</f>
        <v>254</v>
      </c>
      <c r="D37">
        <f t="shared" ref="D37" si="4">C37-C36</f>
        <v>128</v>
      </c>
      <c r="E37">
        <f t="shared" ref="E37" si="5">D37-D36</f>
        <v>131</v>
      </c>
    </row>
    <row r="38" spans="1:5">
      <c r="A38" s="2">
        <v>43920</v>
      </c>
      <c r="B38" s="3">
        <f>Dati!L38</f>
        <v>3217</v>
      </c>
      <c r="C38">
        <f t="shared" ref="C38" si="6">B38-B37</f>
        <v>141</v>
      </c>
      <c r="D38">
        <f t="shared" ref="D38" si="7">C38-C37</f>
        <v>-113</v>
      </c>
      <c r="E38">
        <f t="shared" ref="E38" si="8">D38-D37</f>
        <v>-241</v>
      </c>
    </row>
    <row r="39" spans="1:5">
      <c r="A39" s="2">
        <v>43921</v>
      </c>
      <c r="B39" s="3">
        <f>Dati!L39</f>
        <v>3416</v>
      </c>
      <c r="C39">
        <f t="shared" ref="C39" si="9">B39-B38</f>
        <v>199</v>
      </c>
      <c r="D39">
        <f t="shared" ref="D39" si="10">C39-C38</f>
        <v>58</v>
      </c>
      <c r="E39">
        <f t="shared" ref="E39" si="11">D39-D38</f>
        <v>171</v>
      </c>
    </row>
    <row r="40" spans="1:5">
      <c r="A40" s="2">
        <v>43922</v>
      </c>
      <c r="B40" s="3">
        <f>Dati!L40</f>
        <v>3660</v>
      </c>
      <c r="C40">
        <f t="shared" ref="C40" si="12">B40-B39</f>
        <v>244</v>
      </c>
      <c r="D40">
        <f t="shared" ref="D40" si="13">C40-C39</f>
        <v>45</v>
      </c>
      <c r="E40">
        <f t="shared" ref="E40" si="14">D40-D39</f>
        <v>-13</v>
      </c>
    </row>
    <row r="41" spans="1:5">
      <c r="A41" s="2">
        <v>43923</v>
      </c>
      <c r="B41" s="3">
        <f>Dati!L41</f>
        <v>3782</v>
      </c>
      <c r="C41">
        <f t="shared" ref="C41" si="15">B41-B40</f>
        <v>122</v>
      </c>
      <c r="D41">
        <f t="shared" ref="D41" si="16">C41-C40</f>
        <v>-122</v>
      </c>
      <c r="E41">
        <f t="shared" ref="E41" si="17">D41-D40</f>
        <v>-167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1"/>
  <sheetViews>
    <sheetView topLeftCell="A19" workbookViewId="0">
      <selection activeCell="A40" sqref="A40:E41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" si="3">B37-B36</f>
        <v>-1</v>
      </c>
      <c r="D37">
        <f t="shared" ref="D37" si="4">C37-C36</f>
        <v>-11</v>
      </c>
      <c r="E37">
        <f t="shared" ref="E37" si="5">D37-D36</f>
        <v>-18</v>
      </c>
    </row>
    <row r="38" spans="1:5">
      <c r="A38" s="2">
        <v>43920</v>
      </c>
      <c r="B38" s="3">
        <f>Dati!D38</f>
        <v>175</v>
      </c>
      <c r="C38">
        <f t="shared" ref="C38" si="6">B38-B37</f>
        <v>9</v>
      </c>
      <c r="D38">
        <f t="shared" ref="D38" si="7">C38-C37</f>
        <v>10</v>
      </c>
      <c r="E38">
        <f t="shared" ref="E38" si="8">D38-D37</f>
        <v>21</v>
      </c>
    </row>
    <row r="39" spans="1:5">
      <c r="A39" s="2">
        <v>43921</v>
      </c>
      <c r="B39" s="3">
        <f>Dati!D39</f>
        <v>179</v>
      </c>
      <c r="C39">
        <f t="shared" ref="C39" si="9">B39-B38</f>
        <v>4</v>
      </c>
      <c r="D39">
        <f t="shared" ref="D39" si="10">C39-C38</f>
        <v>-5</v>
      </c>
      <c r="E39">
        <f t="shared" ref="E39" si="11">D39-D38</f>
        <v>-15</v>
      </c>
    </row>
    <row r="40" spans="1:5">
      <c r="A40" s="2">
        <v>43922</v>
      </c>
      <c r="B40" s="3">
        <f>Dati!D40</f>
        <v>179</v>
      </c>
      <c r="C40">
        <f t="shared" ref="C40" si="12">B40-B39</f>
        <v>0</v>
      </c>
      <c r="D40">
        <f t="shared" ref="D40" si="13">C40-C39</f>
        <v>-4</v>
      </c>
      <c r="E40">
        <f t="shared" ref="E40" si="14">D40-D39</f>
        <v>1</v>
      </c>
    </row>
    <row r="41" spans="1:5">
      <c r="A41" s="2">
        <v>43923</v>
      </c>
      <c r="B41" s="3">
        <f>Dati!D41</f>
        <v>172</v>
      </c>
      <c r="C41">
        <f t="shared" ref="C41" si="15">B41-B40</f>
        <v>-7</v>
      </c>
      <c r="D41">
        <f t="shared" ref="D41" si="16">C41-C40</f>
        <v>-7</v>
      </c>
      <c r="E41">
        <f t="shared" ref="E41" si="17">D41-D40</f>
        <v>-3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1"/>
  <sheetViews>
    <sheetView topLeftCell="A16" workbookViewId="0">
      <selection activeCell="A40" sqref="A40:E4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" si="3">B37-B36</f>
        <v>42</v>
      </c>
      <c r="D37">
        <f t="shared" ref="D37" si="4">C37-C36</f>
        <v>-31</v>
      </c>
      <c r="E37">
        <f t="shared" ref="E37" si="5">D37-D36</f>
        <v>-59</v>
      </c>
    </row>
    <row r="38" spans="1:5">
      <c r="A38" s="2">
        <v>43920</v>
      </c>
      <c r="B38" s="3">
        <f>Dati!J38</f>
        <v>437</v>
      </c>
      <c r="C38">
        <f t="shared" ref="C38" si="6">B38-B37</f>
        <v>17</v>
      </c>
      <c r="D38">
        <f t="shared" ref="D38" si="7">C38-C37</f>
        <v>-25</v>
      </c>
      <c r="E38">
        <f t="shared" ref="E38" si="8">D38-D37</f>
        <v>6</v>
      </c>
    </row>
    <row r="39" spans="1:5">
      <c r="A39" s="2">
        <v>43921</v>
      </c>
      <c r="B39" s="3">
        <f>Dati!J39</f>
        <v>480</v>
      </c>
      <c r="C39">
        <f t="shared" ref="C39" si="9">B39-B38</f>
        <v>43</v>
      </c>
      <c r="D39">
        <f t="shared" ref="D39" si="10">C39-C38</f>
        <v>26</v>
      </c>
      <c r="E39">
        <f t="shared" ref="E39" si="11">D39-D38</f>
        <v>51</v>
      </c>
    </row>
    <row r="40" spans="1:5">
      <c r="A40" s="2">
        <v>43922</v>
      </c>
      <c r="B40" s="3">
        <f>Dati!J40</f>
        <v>555</v>
      </c>
      <c r="C40">
        <f t="shared" ref="C40" si="12">B40-B39</f>
        <v>75</v>
      </c>
      <c r="D40">
        <f t="shared" ref="D40" si="13">C40-C39</f>
        <v>32</v>
      </c>
      <c r="E40">
        <f t="shared" ref="E40" si="14">D40-D39</f>
        <v>6</v>
      </c>
    </row>
    <row r="41" spans="1:5">
      <c r="A41" s="2">
        <v>43923</v>
      </c>
      <c r="B41" s="3">
        <f>Dati!J41</f>
        <v>634</v>
      </c>
      <c r="C41">
        <f t="shared" ref="C41" si="15">B41-B40</f>
        <v>79</v>
      </c>
      <c r="D41">
        <f t="shared" ref="D41" si="16">C41-C40</f>
        <v>4</v>
      </c>
      <c r="E41">
        <f t="shared" ref="E41" si="17">D41-D40</f>
        <v>-28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1"/>
  <sheetViews>
    <sheetView topLeftCell="A20" workbookViewId="0">
      <selection activeCell="F42" sqref="F4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" si="3">B37-B36</f>
        <v>19</v>
      </c>
      <c r="D37">
        <f t="shared" ref="D37" si="4">C37-C36</f>
        <v>-8</v>
      </c>
      <c r="E37">
        <f t="shared" ref="E37" si="5">D37-D36</f>
        <v>16</v>
      </c>
    </row>
    <row r="38" spans="1:5">
      <c r="A38" s="2">
        <v>43920</v>
      </c>
      <c r="B38" s="3">
        <f>Dati!K38</f>
        <v>397</v>
      </c>
      <c r="C38">
        <f t="shared" ref="C38" si="6">B38-B37</f>
        <v>20</v>
      </c>
      <c r="D38">
        <f t="shared" ref="D38" si="7">C38-C37</f>
        <v>1</v>
      </c>
      <c r="E38">
        <f t="shared" ref="E38" si="8">D38-D37</f>
        <v>9</v>
      </c>
    </row>
    <row r="39" spans="1:5">
      <c r="A39" s="2">
        <v>43921</v>
      </c>
      <c r="B39" s="3">
        <f>Dati!K39</f>
        <v>428</v>
      </c>
      <c r="C39">
        <f t="shared" ref="C39" si="9">B39-B38</f>
        <v>31</v>
      </c>
      <c r="D39">
        <f t="shared" ref="D39" si="10">C39-C38</f>
        <v>11</v>
      </c>
      <c r="E39">
        <f t="shared" ref="E39" si="11">D39-D38</f>
        <v>10</v>
      </c>
    </row>
    <row r="40" spans="1:5">
      <c r="A40" s="2">
        <v>43922</v>
      </c>
      <c r="B40" s="3">
        <f>Dati!K40</f>
        <v>460</v>
      </c>
      <c r="C40">
        <f t="shared" ref="C40" si="12">B40-B39</f>
        <v>32</v>
      </c>
      <c r="D40">
        <f t="shared" ref="D40" si="13">C40-C39</f>
        <v>1</v>
      </c>
      <c r="E40">
        <f t="shared" ref="E40" si="14">D40-D39</f>
        <v>-10</v>
      </c>
    </row>
    <row r="41" spans="1:5">
      <c r="A41" s="2">
        <v>43923</v>
      </c>
      <c r="B41" s="3">
        <f>Dati!K41</f>
        <v>488</v>
      </c>
      <c r="C41">
        <f t="shared" ref="C41" si="15">B41-B40</f>
        <v>28</v>
      </c>
      <c r="D41">
        <f t="shared" ref="D41" si="16">C41-C40</f>
        <v>-4</v>
      </c>
      <c r="E41">
        <f t="shared" ref="E41" si="17">D41-D40</f>
        <v>-5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1"/>
  <sheetViews>
    <sheetView topLeftCell="A13" workbookViewId="0">
      <selection activeCell="F40" sqref="F40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" si="3">B37-B36</f>
        <v>45</v>
      </c>
      <c r="D37">
        <f t="shared" ref="D37" si="4">C37-C36</f>
        <v>27</v>
      </c>
      <c r="E37">
        <f t="shared" ref="E37" si="5">D37-D36</f>
        <v>37</v>
      </c>
    </row>
    <row r="38" spans="1:5">
      <c r="A38" s="2">
        <v>43920</v>
      </c>
      <c r="B38" s="3">
        <f>Dati!E38</f>
        <v>1317</v>
      </c>
      <c r="C38">
        <f t="shared" ref="C38" si="6">B38-B37</f>
        <v>74</v>
      </c>
      <c r="D38">
        <f t="shared" ref="D38" si="7">C38-C37</f>
        <v>29</v>
      </c>
      <c r="E38">
        <f t="shared" ref="E38" si="8">D38-D37</f>
        <v>2</v>
      </c>
    </row>
    <row r="39" spans="1:5">
      <c r="A39" s="2">
        <v>43921</v>
      </c>
      <c r="B39" s="3">
        <f>Dati!E39</f>
        <v>1332</v>
      </c>
      <c r="C39">
        <f t="shared" ref="C39" si="9">B39-B38</f>
        <v>15</v>
      </c>
      <c r="D39">
        <f t="shared" ref="D39" si="10">C39-C38</f>
        <v>-59</v>
      </c>
      <c r="E39">
        <f t="shared" ref="E39" si="11">D39-D38</f>
        <v>-88</v>
      </c>
    </row>
    <row r="40" spans="1:5">
      <c r="A40" s="2">
        <v>43922</v>
      </c>
      <c r="B40" s="3">
        <f>Dati!E40</f>
        <v>1293</v>
      </c>
      <c r="C40">
        <f t="shared" ref="C40" si="12">B40-B39</f>
        <v>-39</v>
      </c>
      <c r="D40">
        <f t="shared" ref="D40" si="13">C40-C39</f>
        <v>-54</v>
      </c>
      <c r="E40">
        <f t="shared" ref="E40" si="14">D40-D39</f>
        <v>5</v>
      </c>
    </row>
    <row r="41" spans="1:5">
      <c r="A41" s="2">
        <v>43923</v>
      </c>
      <c r="B41" s="3">
        <f>Dati!E41</f>
        <v>1292</v>
      </c>
      <c r="C41">
        <f t="shared" ref="C41" si="15">B41-B40</f>
        <v>-1</v>
      </c>
      <c r="D41">
        <f t="shared" ref="D41" si="16">C41-C40</f>
        <v>38</v>
      </c>
      <c r="E41">
        <f t="shared" ref="E41" si="17">D41-D40</f>
        <v>92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1"/>
  <sheetViews>
    <sheetView topLeftCell="A25" workbookViewId="0">
      <selection activeCell="H51" sqref="H51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" si="3">B37-B36</f>
        <v>193</v>
      </c>
      <c r="D37">
        <f t="shared" ref="D37" si="4">C37-C36</f>
        <v>167</v>
      </c>
      <c r="E37">
        <f t="shared" ref="E37" si="5">D37-D36</f>
        <v>174</v>
      </c>
    </row>
    <row r="38" spans="1:5">
      <c r="A38" s="2">
        <v>43920</v>
      </c>
      <c r="B38" s="3">
        <f>Dati!G38</f>
        <v>2383</v>
      </c>
      <c r="C38">
        <f t="shared" ref="C38" si="6">B38-B37</f>
        <v>104</v>
      </c>
      <c r="D38">
        <f t="shared" ref="D38" si="7">C38-C37</f>
        <v>-89</v>
      </c>
      <c r="E38">
        <f t="shared" ref="E38" si="8">D38-D37</f>
        <v>-256</v>
      </c>
    </row>
    <row r="39" spans="1:5">
      <c r="A39" s="2">
        <v>43921</v>
      </c>
      <c r="B39" s="3">
        <f>Dati!G39</f>
        <v>2508</v>
      </c>
      <c r="C39">
        <f t="shared" ref="C39" si="9">B39-B38</f>
        <v>125</v>
      </c>
      <c r="D39">
        <f t="shared" ref="D39" si="10">C39-C38</f>
        <v>21</v>
      </c>
      <c r="E39">
        <f t="shared" ref="E39" si="11">D39-D38</f>
        <v>110</v>
      </c>
    </row>
    <row r="40" spans="1:5">
      <c r="A40" s="2">
        <v>43922</v>
      </c>
      <c r="B40" s="3">
        <f>Dati!G40</f>
        <v>2645</v>
      </c>
      <c r="C40">
        <f t="shared" ref="C40" si="12">B40-B39</f>
        <v>137</v>
      </c>
      <c r="D40">
        <f t="shared" ref="D40" si="13">C40-C39</f>
        <v>12</v>
      </c>
      <c r="E40">
        <f t="shared" ref="E40" si="14">D40-D39</f>
        <v>-9</v>
      </c>
    </row>
    <row r="41" spans="1:5">
      <c r="A41" s="2">
        <v>43923</v>
      </c>
      <c r="B41" s="3">
        <f>Dati!G41</f>
        <v>2660</v>
      </c>
      <c r="C41">
        <f t="shared" ref="C41" si="15">B41-B40</f>
        <v>15</v>
      </c>
      <c r="D41">
        <f t="shared" ref="D41" si="16">C41-C40</f>
        <v>-122</v>
      </c>
      <c r="E41">
        <f t="shared" ref="E41" si="17">D41-D40</f>
        <v>-134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1"/>
  <sheetViews>
    <sheetView topLeftCell="A16" workbookViewId="0">
      <selection activeCell="A40" sqref="A40:E41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>B37-B36</f>
        <v>148</v>
      </c>
      <c r="D37">
        <f>C37-C36</f>
        <v>140</v>
      </c>
      <c r="E37">
        <f>D37-D36</f>
        <v>137</v>
      </c>
    </row>
    <row r="38" spans="1:5">
      <c r="A38" s="2">
        <v>43920</v>
      </c>
      <c r="B38" s="3">
        <f>Dati!F38</f>
        <v>1066</v>
      </c>
      <c r="C38">
        <f t="shared" ref="C38" si="3">B38-B37</f>
        <v>30</v>
      </c>
      <c r="D38">
        <f t="shared" ref="D38" si="4">C38-C37</f>
        <v>-118</v>
      </c>
      <c r="E38">
        <f t="shared" ref="E38" si="5">D38-D37</f>
        <v>-258</v>
      </c>
    </row>
    <row r="39" spans="1:5">
      <c r="A39" s="2">
        <v>43921</v>
      </c>
      <c r="B39" s="3">
        <f>Dati!F39</f>
        <v>1176</v>
      </c>
      <c r="C39">
        <f t="shared" ref="C39" si="6">B39-B38</f>
        <v>110</v>
      </c>
      <c r="D39">
        <f t="shared" ref="D39" si="7">C39-C38</f>
        <v>80</v>
      </c>
      <c r="E39">
        <f t="shared" ref="E39" si="8">D39-D38</f>
        <v>198</v>
      </c>
    </row>
    <row r="40" spans="1:5">
      <c r="A40" s="2">
        <v>43922</v>
      </c>
      <c r="B40" s="3">
        <f>Dati!F40</f>
        <v>1352</v>
      </c>
      <c r="C40">
        <f t="shared" ref="C40" si="9">B40-B39</f>
        <v>176</v>
      </c>
      <c r="D40">
        <f t="shared" ref="D40" si="10">C40-C39</f>
        <v>66</v>
      </c>
      <c r="E40">
        <f t="shared" ref="E40" si="11">D40-D39</f>
        <v>-14</v>
      </c>
    </row>
    <row r="41" spans="1:5">
      <c r="A41" s="2">
        <v>43923</v>
      </c>
      <c r="B41" s="3">
        <f>Dati!F41</f>
        <v>1368</v>
      </c>
      <c r="C41">
        <f t="shared" ref="C41" si="12">B41-B40</f>
        <v>16</v>
      </c>
      <c r="D41">
        <f t="shared" ref="D41" si="13">C41-C40</f>
        <v>-160</v>
      </c>
      <c r="E41">
        <f t="shared" ref="E41" si="14">D41-D40</f>
        <v>-226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1"/>
  <sheetViews>
    <sheetView topLeftCell="I1" workbookViewId="0">
      <selection activeCell="F43" sqref="F43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</row>
    <row r="3" spans="1:14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</row>
    <row r="4" spans="1:14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</row>
    <row r="5" spans="1:14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</row>
    <row r="6" spans="1:14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</row>
    <row r="7" spans="1:14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</row>
    <row r="8" spans="1:14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</row>
    <row r="9" spans="1:14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</row>
    <row r="10" spans="1:14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</row>
    <row r="11" spans="1:14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M11" t="s">
        <v>32</v>
      </c>
      <c r="N11" s="14">
        <f>MATCH(MAX(J3:J67),J3:J67,0)</f>
        <v>30</v>
      </c>
    </row>
    <row r="12" spans="1:14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</row>
    <row r="13" spans="1:14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</row>
    <row r="14" spans="1:14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</row>
    <row r="15" spans="1:14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</row>
    <row r="16" spans="1:14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</row>
    <row r="17" spans="1:11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</row>
    <row r="18" spans="1:11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</row>
    <row r="19" spans="1:11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</row>
    <row r="20" spans="1:11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</row>
    <row r="21" spans="1:11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</row>
    <row r="22" spans="1:11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</row>
    <row r="23" spans="1:11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</row>
    <row r="24" spans="1:11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</row>
    <row r="25" spans="1:11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</row>
    <row r="26" spans="1:11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</row>
    <row r="27" spans="1:11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</row>
    <row r="28" spans="1:11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</row>
    <row r="29" spans="1:11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</row>
    <row r="30" spans="1:11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</row>
    <row r="31" spans="1:11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</row>
    <row r="32" spans="1:11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</row>
    <row r="33" spans="1:11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</row>
    <row r="34" spans="1:11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</row>
    <row r="35" spans="1:11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</row>
    <row r="36" spans="1:11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</row>
    <row r="37" spans="1:11">
      <c r="A37" s="2">
        <v>43919</v>
      </c>
      <c r="B37" s="10">
        <v>35</v>
      </c>
      <c r="C37" s="3">
        <f>Dati!M37</f>
        <v>9100</v>
      </c>
      <c r="D37">
        <f t="shared" ref="D37" si="4">C37-C36</f>
        <v>923</v>
      </c>
      <c r="E37">
        <f t="shared" ref="E37" si="5">D37-D36</f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" si="6">100/H37</f>
        <v>33.802197802197803</v>
      </c>
      <c r="K37" s="6">
        <f t="shared" ref="K37" si="7">100/I37</f>
        <v>25.043956043956044</v>
      </c>
    </row>
    <row r="38" spans="1:11">
      <c r="A38" s="2">
        <v>43920</v>
      </c>
      <c r="B38" s="10">
        <v>36</v>
      </c>
      <c r="C38" s="3">
        <f>Dati!M38</f>
        <v>9677</v>
      </c>
      <c r="D38">
        <f t="shared" ref="D38" si="8">C38-C37</f>
        <v>577</v>
      </c>
      <c r="E38">
        <f t="shared" ref="E38" si="9">D38-D37</f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ref="J38" si="10">100/H38</f>
        <v>33.243773896868866</v>
      </c>
      <c r="K38" s="6">
        <f t="shared" ref="K38" si="11">100/I38</f>
        <v>24.625400434018808</v>
      </c>
    </row>
    <row r="39" spans="1:11">
      <c r="A39" s="2">
        <v>43921</v>
      </c>
      <c r="B39" s="10">
        <v>37</v>
      </c>
      <c r="C39" s="3">
        <f>Dati!M39</f>
        <v>10376</v>
      </c>
      <c r="D39">
        <f t="shared" ref="D39" si="12">C39-C38</f>
        <v>699</v>
      </c>
      <c r="E39">
        <f t="shared" ref="E39" si="13">D39-D38</f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ref="J39" si="14">100/H39</f>
        <v>32.922127987663842</v>
      </c>
      <c r="K39" s="6">
        <f t="shared" ref="K39" si="15">100/I39</f>
        <v>24.171164225134923</v>
      </c>
    </row>
    <row r="40" spans="1:11">
      <c r="A40" s="2">
        <v>43922</v>
      </c>
      <c r="B40" s="10">
        <v>38</v>
      </c>
      <c r="C40" s="3">
        <f>Dati!M40</f>
        <v>11334</v>
      </c>
      <c r="D40">
        <f t="shared" ref="D40" si="16">C40-C39</f>
        <v>958</v>
      </c>
      <c r="E40">
        <f t="shared" ref="E40" si="17">D40-D39</f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ref="J40" si="18">100/H40</f>
        <v>32.292218104817366</v>
      </c>
      <c r="K40" s="6">
        <f t="shared" ref="K40" si="19">100/I40</f>
        <v>23.336862537497794</v>
      </c>
    </row>
    <row r="41" spans="1:11">
      <c r="A41" s="2">
        <v>43923</v>
      </c>
      <c r="B41" s="10">
        <v>39</v>
      </c>
      <c r="C41" s="3">
        <f>Dati!M41</f>
        <v>12069</v>
      </c>
      <c r="D41">
        <f t="shared" ref="D41" si="20">C41-C40</f>
        <v>735</v>
      </c>
      <c r="E41">
        <f t="shared" ref="E41" si="21">D41-D40</f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ref="J41" si="22">100/H41</f>
        <v>31.33648189576601</v>
      </c>
      <c r="K41" s="6">
        <f t="shared" ref="K41" si="23">100/I41</f>
        <v>22.039937028751346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2020-04-02T17:00:07Z</dcterms:modified>
</cp:coreProperties>
</file>