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D44DB195-D4B4-4A08-8309-A1DB49A0F143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C71" i="15"/>
  <c r="D71" i="15" s="1"/>
  <c r="I71" i="15" s="1"/>
  <c r="G71" i="15"/>
  <c r="E71" i="15" s="1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D71" i="13" s="1"/>
  <c r="E71" i="13" s="1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1" i="17" l="1"/>
  <c r="E71" i="17"/>
  <c r="G71" i="16"/>
  <c r="I71" i="16"/>
  <c r="E71" i="16"/>
  <c r="H71" i="15"/>
  <c r="F71" i="15"/>
  <c r="E71" i="9"/>
  <c r="L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C70" i="15"/>
  <c r="D70" i="15"/>
  <c r="E70" i="15"/>
  <c r="H70" i="15" s="1"/>
  <c r="F70" i="15"/>
  <c r="G70" i="15"/>
  <c r="I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D70" i="13" s="1"/>
  <c r="E70" i="13" s="1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E70" i="17" l="1"/>
  <c r="D70" i="17"/>
  <c r="I70" i="16"/>
  <c r="L70" i="9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C69" i="15"/>
  <c r="D69" i="15"/>
  <c r="I69" i="15" s="1"/>
  <c r="G69" i="15"/>
  <c r="E69" i="15" s="1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D69" i="13" s="1"/>
  <c r="E69" i="13" s="1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E69" i="17" l="1"/>
  <c r="D69" i="17"/>
  <c r="I69" i="16"/>
  <c r="F69" i="15"/>
  <c r="H69" i="15"/>
  <c r="E69" i="9"/>
  <c r="L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C68" i="15"/>
  <c r="D68" i="15"/>
  <c r="E68" i="15"/>
  <c r="H68" i="15" s="1"/>
  <c r="F68" i="15"/>
  <c r="G68" i="15"/>
  <c r="I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D68" i="13" s="1"/>
  <c r="E68" i="13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E68" i="17" l="1"/>
  <c r="D68" i="17"/>
  <c r="I68" i="16"/>
  <c r="E68" i="9"/>
  <c r="L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L5" i="15"/>
  <c r="G67" i="15" s="1"/>
  <c r="C67" i="15"/>
  <c r="D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D67" i="13" s="1"/>
  <c r="E67" i="13" s="1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G66" i="18" l="1"/>
  <c r="I66" i="18" s="1"/>
  <c r="I67" i="16"/>
  <c r="I67" i="15"/>
  <c r="L67" i="9"/>
  <c r="E67" i="9"/>
  <c r="C65" i="18" l="1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6" i="15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D66" i="13" s="1"/>
  <c r="E66" i="13" s="1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I66" i="15" l="1"/>
  <c r="E66" i="17"/>
  <c r="D66" i="17"/>
  <c r="G66" i="16"/>
  <c r="I66" i="16"/>
  <c r="E66" i="9"/>
  <c r="L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B65" i="8"/>
  <c r="B65" i="6"/>
  <c r="B65" i="5"/>
  <c r="B65" i="4"/>
  <c r="B65" i="3"/>
  <c r="B65" i="2"/>
  <c r="D64" i="11" l="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H65" i="14" l="1"/>
  <c r="K9" i="18" l="1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4" i="18"/>
  <c r="L74" i="18" s="1"/>
  <c r="K75" i="18"/>
  <c r="L75" i="18" s="1"/>
  <c r="K76" i="18"/>
  <c r="L76" i="18" s="1"/>
  <c r="K77" i="18"/>
  <c r="L77" i="18" s="1"/>
  <c r="K78" i="18"/>
  <c r="L78" i="18" s="1"/>
  <c r="K79" i="18"/>
  <c r="L79" i="18" s="1"/>
  <c r="K80" i="18"/>
  <c r="L80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D65" i="15" l="1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D64" i="14" l="1"/>
  <c r="C64" i="3"/>
  <c r="C64" i="8"/>
  <c r="D64" i="9"/>
  <c r="D64" i="16"/>
  <c r="J64" i="16" s="1"/>
  <c r="E64" i="16"/>
  <c r="C64" i="2"/>
  <c r="C64" i="4"/>
  <c r="C64" i="6"/>
  <c r="C64" i="17"/>
  <c r="D64" i="13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62" i="15"/>
  <c r="G61" i="15"/>
  <c r="C61" i="15"/>
  <c r="G60" i="15"/>
  <c r="G59" i="15"/>
  <c r="G58" i="15"/>
  <c r="G57" i="15"/>
  <c r="G56" i="15"/>
  <c r="G55" i="15"/>
  <c r="G54" i="15"/>
  <c r="G53" i="15"/>
  <c r="C53" i="15"/>
  <c r="G52" i="15"/>
  <c r="G51" i="15"/>
  <c r="G50" i="15"/>
  <c r="G49" i="15"/>
  <c r="G48" i="15"/>
  <c r="G47" i="15"/>
  <c r="G46" i="15"/>
  <c r="G45" i="15"/>
  <c r="C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C25" i="15"/>
  <c r="G24" i="15"/>
  <c r="G23" i="15"/>
  <c r="G22" i="15"/>
  <c r="G21" i="15"/>
  <c r="G20" i="15"/>
  <c r="G19" i="15"/>
  <c r="G18" i="15"/>
  <c r="G17" i="15"/>
  <c r="G16" i="15"/>
  <c r="G15" i="15"/>
  <c r="G14" i="15"/>
  <c r="C14" i="15"/>
  <c r="G13" i="15"/>
  <c r="G12" i="15"/>
  <c r="G11" i="15"/>
  <c r="G10" i="15"/>
  <c r="G9" i="15"/>
  <c r="G8" i="15"/>
  <c r="C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D60" i="13"/>
  <c r="C60" i="13"/>
  <c r="D61" i="13" s="1"/>
  <c r="C59" i="13"/>
  <c r="C58" i="13"/>
  <c r="C57" i="13"/>
  <c r="C57" i="14" s="1"/>
  <c r="C56" i="13"/>
  <c r="D55" i="13"/>
  <c r="C55" i="13"/>
  <c r="C54" i="13"/>
  <c r="D53" i="13"/>
  <c r="L53" i="9" s="1"/>
  <c r="C53" i="13"/>
  <c r="C53" i="14" s="1"/>
  <c r="C52" i="13"/>
  <c r="C51" i="13"/>
  <c r="C50" i="13"/>
  <c r="C49" i="13"/>
  <c r="C49" i="14" s="1"/>
  <c r="C48" i="13"/>
  <c r="C47" i="13"/>
  <c r="D47" i="13" s="1"/>
  <c r="C46" i="13"/>
  <c r="C45" i="13"/>
  <c r="C45" i="14" s="1"/>
  <c r="D44" i="13"/>
  <c r="C44" i="13"/>
  <c r="D45" i="13" s="1"/>
  <c r="C43" i="13"/>
  <c r="C42" i="13"/>
  <c r="C41" i="13"/>
  <c r="C41" i="14" s="1"/>
  <c r="C40" i="13"/>
  <c r="D39" i="13"/>
  <c r="C39" i="13"/>
  <c r="C38" i="13"/>
  <c r="D37" i="13"/>
  <c r="L37" i="9" s="1"/>
  <c r="C37" i="13"/>
  <c r="C36" i="13"/>
  <c r="C35" i="13"/>
  <c r="C34" i="13"/>
  <c r="C34" i="14" s="1"/>
  <c r="D33" i="13"/>
  <c r="L33" i="9" s="1"/>
  <c r="C33" i="13"/>
  <c r="C32" i="13"/>
  <c r="D32" i="13" s="1"/>
  <c r="C31" i="13"/>
  <c r="C30" i="13"/>
  <c r="D29" i="13"/>
  <c r="L29" i="9" s="1"/>
  <c r="C29" i="13"/>
  <c r="C29" i="14" s="1"/>
  <c r="C28" i="13"/>
  <c r="C28" i="14" s="1"/>
  <c r="C27" i="13"/>
  <c r="C26" i="13"/>
  <c r="D25" i="13"/>
  <c r="L25" i="9" s="1"/>
  <c r="C25" i="13"/>
  <c r="C25" i="14" s="1"/>
  <c r="C24" i="13"/>
  <c r="D24" i="13" s="1"/>
  <c r="C23" i="13"/>
  <c r="C22" i="13"/>
  <c r="D21" i="13"/>
  <c r="L21" i="9" s="1"/>
  <c r="C21" i="13"/>
  <c r="C21" i="14" s="1"/>
  <c r="C20" i="13"/>
  <c r="C20" i="14" s="1"/>
  <c r="C19" i="13"/>
  <c r="C18" i="13"/>
  <c r="D17" i="13"/>
  <c r="L17" i="9" s="1"/>
  <c r="C17" i="13"/>
  <c r="C17" i="14" s="1"/>
  <c r="C16" i="13"/>
  <c r="C15" i="13"/>
  <c r="C14" i="13"/>
  <c r="C14" i="14" s="1"/>
  <c r="D13" i="13"/>
  <c r="L13" i="9" s="1"/>
  <c r="C13" i="13"/>
  <c r="C12" i="13"/>
  <c r="D12" i="13" s="1"/>
  <c r="C11" i="13"/>
  <c r="C10" i="13"/>
  <c r="D9" i="13"/>
  <c r="C9" i="13"/>
  <c r="C8" i="13"/>
  <c r="C8" i="14" s="1"/>
  <c r="C7" i="13"/>
  <c r="C6" i="13"/>
  <c r="D5" i="13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18" i="15" l="1"/>
  <c r="L12" i="15"/>
  <c r="L11" i="15"/>
  <c r="E5" i="15"/>
  <c r="D25" i="2"/>
  <c r="D41" i="2"/>
  <c r="D61" i="2"/>
  <c r="D38" i="4"/>
  <c r="E19" i="5"/>
  <c r="E32" i="5"/>
  <c r="E48" i="5"/>
  <c r="E5" i="13"/>
  <c r="L47" i="9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D14" i="15"/>
  <c r="I14" i="15" s="1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8" i="15"/>
  <c r="I8" i="15" s="1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C7" i="15"/>
  <c r="D7" i="13"/>
  <c r="C15" i="14"/>
  <c r="C15" i="15"/>
  <c r="D15" i="13"/>
  <c r="C27" i="14"/>
  <c r="C27" i="15"/>
  <c r="D27" i="13"/>
  <c r="C42" i="14"/>
  <c r="D42" i="13"/>
  <c r="D43" i="13"/>
  <c r="C42" i="15"/>
  <c r="C58" i="14"/>
  <c r="C58" i="15"/>
  <c r="D58" i="13"/>
  <c r="D59" i="13"/>
  <c r="E15" i="9"/>
  <c r="E14" i="9"/>
  <c r="E23" i="9"/>
  <c r="E22" i="9"/>
  <c r="E53" i="9"/>
  <c r="E20" i="17"/>
  <c r="D23" i="17"/>
  <c r="D21" i="17"/>
  <c r="E52" i="17"/>
  <c r="D55" i="17"/>
  <c r="D53" i="17"/>
  <c r="H8" i="14"/>
  <c r="D8" i="14"/>
  <c r="E13" i="13"/>
  <c r="C16" i="14"/>
  <c r="C16" i="15"/>
  <c r="H28" i="14"/>
  <c r="D28" i="14"/>
  <c r="C36" i="14"/>
  <c r="C36" i="15"/>
  <c r="E37" i="13"/>
  <c r="C52" i="14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D8" i="13"/>
  <c r="D16" i="13"/>
  <c r="D20" i="13"/>
  <c r="D28" i="13"/>
  <c r="D36" i="13"/>
  <c r="C50" i="14"/>
  <c r="C50" i="15"/>
  <c r="D50" i="13"/>
  <c r="D51" i="13"/>
  <c r="D52" i="13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53" i="15"/>
  <c r="I53" i="15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C19" i="14"/>
  <c r="C19" i="15"/>
  <c r="D19" i="13"/>
  <c r="C23" i="14"/>
  <c r="C23" i="15"/>
  <c r="D23" i="13"/>
  <c r="C31" i="14"/>
  <c r="C31" i="15"/>
  <c r="D31" i="13"/>
  <c r="C35" i="14"/>
  <c r="C35" i="15"/>
  <c r="D35" i="13"/>
  <c r="L39" i="9"/>
  <c r="E39" i="13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C44" i="14"/>
  <c r="C44" i="15"/>
  <c r="C55" i="14"/>
  <c r="C55" i="15"/>
  <c r="D56" i="13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D14" i="14"/>
  <c r="C18" i="15"/>
  <c r="C18" i="14"/>
  <c r="C22" i="14"/>
  <c r="C22" i="15"/>
  <c r="C26" i="14"/>
  <c r="C26" i="15"/>
  <c r="C30" i="14"/>
  <c r="C30" i="15"/>
  <c r="H34" i="14"/>
  <c r="C38" i="14"/>
  <c r="D38" i="13"/>
  <c r="C40" i="14"/>
  <c r="C40" i="15"/>
  <c r="D41" i="13"/>
  <c r="C43" i="14"/>
  <c r="C43" i="15"/>
  <c r="C46" i="14"/>
  <c r="C46" i="15"/>
  <c r="D46" i="13"/>
  <c r="C48" i="14"/>
  <c r="C48" i="15"/>
  <c r="D49" i="13"/>
  <c r="C51" i="14"/>
  <c r="C51" i="15"/>
  <c r="C54" i="14"/>
  <c r="C54" i="15"/>
  <c r="D54" i="13"/>
  <c r="C56" i="14"/>
  <c r="C56" i="15"/>
  <c r="D57" i="13"/>
  <c r="C59" i="14"/>
  <c r="C59" i="15"/>
  <c r="C62" i="14"/>
  <c r="D63" i="13"/>
  <c r="C62" i="15"/>
  <c r="D62" i="13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E6" i="13" s="1"/>
  <c r="C9" i="14"/>
  <c r="C9" i="15"/>
  <c r="D10" i="13"/>
  <c r="E10" i="13" s="1"/>
  <c r="C13" i="14"/>
  <c r="C13" i="15"/>
  <c r="D14" i="13"/>
  <c r="H17" i="14"/>
  <c r="D17" i="14"/>
  <c r="D18" i="13"/>
  <c r="H21" i="14"/>
  <c r="D21" i="14"/>
  <c r="D22" i="13"/>
  <c r="H25" i="14"/>
  <c r="D26" i="13"/>
  <c r="H29" i="14"/>
  <c r="D29" i="14"/>
  <c r="D30" i="13"/>
  <c r="C33" i="14"/>
  <c r="C33" i="15"/>
  <c r="D34" i="13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D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3" i="15"/>
  <c r="I63" i="15" s="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F5" i="15" l="1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F6" i="15" l="1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72" i="16"/>
  <c r="F11" i="15" l="1"/>
  <c r="E12" i="15"/>
  <c r="H11" i="15"/>
  <c r="F73" i="16"/>
  <c r="G72" i="16"/>
  <c r="F12" i="15" l="1"/>
  <c r="E13" i="15"/>
  <c r="H12" i="15"/>
  <c r="G73" i="16"/>
  <c r="F74" i="16"/>
  <c r="F13" i="15" l="1"/>
  <c r="E14" i="15"/>
  <c r="H13" i="15"/>
  <c r="G74" i="16"/>
  <c r="F75" i="16"/>
  <c r="F14" i="15" l="1"/>
  <c r="E15" i="15"/>
  <c r="H14" i="15"/>
  <c r="F76" i="16"/>
  <c r="G75" i="16"/>
  <c r="E16" i="15" l="1"/>
  <c r="F15" i="15"/>
  <c r="H15" i="15"/>
  <c r="G76" i="16"/>
  <c r="F77" i="16"/>
  <c r="E17" i="15" l="1"/>
  <c r="F16" i="15"/>
  <c r="H16" i="15"/>
  <c r="G77" i="16"/>
  <c r="F78" i="16"/>
  <c r="F17" i="15" l="1"/>
  <c r="E18" i="15"/>
  <c r="H17" i="15"/>
  <c r="G78" i="16"/>
  <c r="F79" i="16"/>
  <c r="F18" i="15" l="1"/>
  <c r="E19" i="15"/>
  <c r="H18" i="15"/>
  <c r="F80" i="16"/>
  <c r="G79" i="16"/>
  <c r="F19" i="15" l="1"/>
  <c r="E20" i="15"/>
  <c r="H19" i="15"/>
  <c r="F81" i="16"/>
  <c r="G80" i="16"/>
  <c r="E21" i="15" l="1"/>
  <c r="F20" i="15"/>
  <c r="H20" i="15"/>
  <c r="G81" i="16"/>
  <c r="F82" i="16"/>
  <c r="F21" i="15" l="1"/>
  <c r="E22" i="15"/>
  <c r="H21" i="15"/>
  <c r="F83" i="16"/>
  <c r="G82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H66" i="15"/>
  <c r="F66" i="15"/>
  <c r="F67" i="15" l="1"/>
  <c r="H67" i="15"/>
  <c r="E72" i="15" l="1"/>
  <c r="E73" i="15" l="1"/>
  <c r="F72" i="15"/>
  <c r="E74" i="15" l="1"/>
  <c r="F73" i="15"/>
  <c r="F74" i="15" l="1"/>
  <c r="E75" i="15"/>
  <c r="E76" i="15" l="1"/>
  <c r="F75" i="15"/>
  <c r="F76" i="15" l="1"/>
  <c r="E77" i="15"/>
  <c r="E78" i="15" l="1"/>
  <c r="F77" i="15"/>
  <c r="F78" i="15" l="1"/>
  <c r="E79" i="15"/>
  <c r="E80" i="15" l="1"/>
  <c r="F79" i="15"/>
  <c r="E81" i="15" l="1"/>
  <c r="F80" i="15"/>
  <c r="F81" i="15" l="1"/>
  <c r="E82" i="15"/>
  <c r="E83" i="15" l="1"/>
  <c r="F82" i="15"/>
  <c r="E84" i="15" l="1"/>
  <c r="F83" i="15"/>
  <c r="E85" i="15" l="1"/>
  <c r="F84" i="15"/>
  <c r="F85" i="15" l="1"/>
  <c r="E86" i="15"/>
  <c r="E87" i="15" l="1"/>
  <c r="F86" i="15"/>
  <c r="F87" i="15" l="1"/>
  <c r="E88" i="15"/>
  <c r="F88" i="15" l="1"/>
  <c r="E89" i="15"/>
  <c r="F89" i="15" l="1"/>
  <c r="E90" i="15"/>
  <c r="E91" i="15" l="1"/>
  <c r="F90" i="15"/>
  <c r="E92" i="15" l="1"/>
  <c r="F91" i="15"/>
  <c r="E93" i="15" l="1"/>
  <c r="F92" i="15"/>
  <c r="E94" i="15" l="1"/>
  <c r="F93" i="15"/>
  <c r="F94" i="15" l="1"/>
  <c r="E95" i="15"/>
  <c r="F95" i="15" l="1"/>
  <c r="E96" i="15"/>
  <c r="E97" i="15" s="1"/>
  <c r="E98" i="15" l="1"/>
  <c r="F97" i="15"/>
  <c r="F96" i="15"/>
  <c r="F98" i="15" l="1"/>
  <c r="E99" i="15"/>
  <c r="F99" i="15" l="1"/>
  <c r="E100" i="15"/>
  <c r="E101" i="15" l="1"/>
  <c r="F100" i="15"/>
  <c r="E102" i="15" l="1"/>
  <c r="F101" i="15"/>
  <c r="F102" i="15" l="1"/>
  <c r="E103" i="15"/>
  <c r="F103" i="15" l="1"/>
  <c r="L23" i="15"/>
</calcChain>
</file>

<file path=xl/sharedStrings.xml><?xml version="1.0" encoding="utf-8"?>
<sst xmlns="http://schemas.openxmlformats.org/spreadsheetml/2006/main" count="245" uniqueCount="59">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</sst>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Casi_totali!$B$3:$B$72</c:f>
              <c:numCache>
                <c:formatCode>General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Casi_totali!$A$3:$A$72</c:f>
              <c:numCache>
                <c:formatCode>d/m;@</c:formatCode>
                <c:ptCount val="7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Casi_totali!$C$3:$C$72</c:f>
              <c:numCache>
                <c:formatCode>General</c:formatCode>
                <c:ptCount val="7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Ospedalizzati!$A$3:$A$70</c:f>
              <c:numCache>
                <c:formatCode>d/m;@</c:formatCode>
                <c:ptCount val="6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Ospedalizzati!$C$3:$C$70</c:f>
              <c:numCache>
                <c:formatCode>General</c:formatCode>
                <c:ptCount val="6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Positivi!$C$3:$C$76</c:f>
              <c:numCache>
                <c:formatCode>General</c:formatCode>
                <c:ptCount val="74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Positivi!$B$3:$B$76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'Nuovi positivi'!$C$3:$C$76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positivi'!$A$4:$A$74</c:f>
              <c:numCache>
                <c:formatCode>d/m;@</c:formatCode>
                <c:ptCount val="71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</c:numCache>
            </c:numRef>
          </c:xVal>
          <c:yVal>
            <c:numRef>
              <c:f>'Nuovi positivi'!$D$4:$D$74</c:f>
              <c:numCache>
                <c:formatCode>General</c:formatCode>
                <c:ptCount val="71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Quarantena!$B$3:$B$75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Quarantena!$C$3:$C$75</c:f>
              <c:numCache>
                <c:formatCode>General</c:formatCode>
                <c:ptCount val="73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Quarantena!$C$3:$C$74</c:f>
              <c:numCache>
                <c:formatCode>General</c:formatCode>
                <c:ptCount val="72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Tamponi!$A$3:$A$70</c:f>
              <c:numCache>
                <c:formatCode>d/m;@</c:formatCode>
                <c:ptCount val="6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</c:numCache>
            </c:numRef>
          </c:xVal>
          <c:yVal>
            <c:numRef>
              <c:f>Tamponi!$C$3:$C$70</c:f>
              <c:numCache>
                <c:formatCode>General</c:formatCode>
                <c:ptCount val="68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Tamponi!$A$3:$A$72</c:f>
              <c:numCache>
                <c:formatCode>d/m;@</c:formatCode>
                <c:ptCount val="7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cat>
          <c:val>
            <c:numRef>
              <c:f>Tamponi!$D$3:$D$72</c:f>
              <c:numCache>
                <c:formatCode>General</c:formatCode>
                <c:ptCount val="7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Casi_totali!$C$3:$C$73</c:f>
              <c:numCache>
                <c:formatCode>General</c:formatCode>
                <c:ptCount val="7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Tamponi!$J$12:$J$69</c:f>
              <c:numCache>
                <c:formatCode>0.0</c:formatCode>
                <c:ptCount val="5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Tamponi!$A$12:$A$69</c:f>
              <c:numCache>
                <c:formatCode>d/m;@</c:formatCode>
                <c:ptCount val="5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f>Tamponi!$K$12:$K$69</c:f>
              <c:numCache>
                <c:formatCode>0.0</c:formatCode>
                <c:ptCount val="58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</c:numCache>
            </c:numRef>
          </c:xVal>
          <c:yVal>
            <c:numRef>
              <c:f>Tamponi!$L$12:$L$82</c:f>
              <c:numCache>
                <c:formatCode>0.0</c:formatCode>
                <c:ptCount val="7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</c:numCache>
            </c:numRef>
          </c:cat>
          <c:val>
            <c:numRef>
              <c:f>Tamponi!$D$12:$D$71</c:f>
              <c:numCache>
                <c:formatCode>General</c:formatCode>
                <c:ptCount val="60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Tamponi!$A$12:$A$71</c:f>
              <c:numCache>
                <c:formatCode>d/m;@</c:formatCode>
                <c:ptCount val="6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</c:numCache>
            </c:numRef>
          </c:xVal>
          <c:yVal>
            <c:numRef>
              <c:f>Tamponi!$L$12:$L$71</c:f>
              <c:numCache>
                <c:formatCode>0.0</c:formatCode>
                <c:ptCount val="60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(2)'!$B$3:$B$78</c:f>
              <c:numCache>
                <c:formatCode>0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'Analisi-nuovi-pos (2)'!$C$3:$C$78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2.4662186599732353E-4</c:v>
                </c:pt>
                <c:pt idx="2">
                  <c:v>3.73583933163046E-3</c:v>
                </c:pt>
                <c:pt idx="3">
                  <c:v>2.5380801889638215E-2</c:v>
                </c:pt>
                <c:pt idx="4">
                  <c:v>0.11084506942173721</c:v>
                </c:pt>
                <c:pt idx="5">
                  <c:v>0.36442270154382939</c:v>
                </c:pt>
                <c:pt idx="6">
                  <c:v>0.98214903346249849</c:v>
                </c:pt>
                <c:pt idx="7">
                  <c:v>2.2847079862470778</c:v>
                </c:pt>
                <c:pt idx="8">
                  <c:v>4.7446376539914565</c:v>
                </c:pt>
                <c:pt idx="9">
                  <c:v>9.0033937589841084</c:v>
                </c:pt>
                <c:pt idx="10">
                  <c:v>15.875489638998285</c:v>
                </c:pt>
                <c:pt idx="11">
                  <c:v>26.338743956836808</c:v>
                </c:pt>
                <c:pt idx="12">
                  <c:v>41.511314663962217</c:v>
                </c:pt>
                <c:pt idx="13">
                  <c:v>62.617492767209825</c:v>
                </c:pt>
                <c:pt idx="14">
                  <c:v>90.945094451190968</c:v>
                </c:pt>
                <c:pt idx="15">
                  <c:v>127.79772703169787</c:v>
                </c:pt>
                <c:pt idx="16">
                  <c:v>174.44526568729853</c:v>
                </c:pt>
                <c:pt idx="17">
                  <c:v>232.07564317146739</c:v>
                </c:pt>
                <c:pt idx="18">
                  <c:v>301.75061152516571</c:v>
                </c:pt>
                <c:pt idx="19">
                  <c:v>384.36756725156994</c:v>
                </c:pt>
                <c:pt idx="20">
                  <c:v>480.62891245856258</c:v>
                </c:pt>
                <c:pt idx="21">
                  <c:v>591.0198124313788</c:v>
                </c:pt>
                <c:pt idx="22">
                  <c:v>715.79464773102302</c:v>
                </c:pt>
                <c:pt idx="23">
                  <c:v>854.97197433267854</c:v>
                </c:pt>
                <c:pt idx="24">
                  <c:v>1008.3374139006839</c:v>
                </c:pt>
                <c:pt idx="25">
                  <c:v>1175.4536030942315</c:v>
                </c:pt>
                <c:pt idx="26">
                  <c:v>1355.676133033732</c:v>
                </c:pt>
                <c:pt idx="27">
                  <c:v>1548.1742994713866</c:v>
                </c:pt>
                <c:pt idx="28">
                  <c:v>1751.9554491062265</c:v>
                </c:pt>
                <c:pt idx="29">
                  <c:v>1965.8917344229317</c:v>
                </c:pt>
                <c:pt idx="30">
                  <c:v>2188.7481645429652</c:v>
                </c:pt>
                <c:pt idx="31">
                  <c:v>2419.2109495160962</c:v>
                </c:pt>
                <c:pt idx="32">
                  <c:v>2655.9152680966176</c:v>
                </c:pt>
                <c:pt idx="33">
                  <c:v>2897.47173376926</c:v>
                </c:pt>
                <c:pt idx="34">
                  <c:v>3142.4909818127544</c:v>
                </c:pt>
                <c:pt idx="35">
                  <c:v>3389.6059445144492</c:v>
                </c:pt>
                <c:pt idx="36">
                  <c:v>3637.4915170001314</c:v>
                </c:pt>
                <c:pt idx="37">
                  <c:v>3884.8814388104979</c:v>
                </c:pt>
                <c:pt idx="38">
                  <c:v>4130.5823240013879</c:v>
                </c:pt>
                <c:pt idx="39">
                  <c:v>4373.4848639835454</c:v>
                </c:pt>
                <c:pt idx="40">
                  <c:v>4612.5723022968523</c:v>
                </c:pt>
                <c:pt idx="41">
                  <c:v>4846.9263395047265</c:v>
                </c:pt>
                <c:pt idx="42">
                  <c:v>5075.7306704004404</c:v>
                </c:pt>
                <c:pt idx="43">
                  <c:v>5298.2723861074073</c:v>
                </c:pt>
                <c:pt idx="44">
                  <c:v>5513.9414920220752</c:v>
                </c:pt>
                <c:pt idx="45">
                  <c:v>5722.2288005895862</c:v>
                </c:pt>
                <c:pt idx="46">
                  <c:v>5922.7224573317371</c:v>
                </c:pt>
                <c:pt idx="47">
                  <c:v>6115.1033510211055</c:v>
                </c:pt>
                <c:pt idx="48">
                  <c:v>6299.139645965226</c:v>
                </c:pt>
                <c:pt idx="49">
                  <c:v>6474.6806574407647</c:v>
                </c:pt>
                <c:pt idx="50">
                  <c:v>6641.650271649818</c:v>
                </c:pt>
                <c:pt idx="51">
                  <c:v>6800.0400902395295</c:v>
                </c:pt>
                <c:pt idx="52">
                  <c:v>6949.9024573433908</c:v>
                </c:pt>
                <c:pt idx="53">
                  <c:v>7091.3435050158323</c:v>
                </c:pt>
                <c:pt idx="54">
                  <c:v>7224.5163314363954</c:v>
                </c:pt>
                <c:pt idx="55">
                  <c:v>7349.6144058126238</c:v>
                </c:pt>
                <c:pt idx="56">
                  <c:v>7466.8652748452632</c:v>
                </c:pt>
                <c:pt idx="57">
                  <c:v>7576.5246281618975</c:v>
                </c:pt>
                <c:pt idx="58">
                  <c:v>7678.8707644113811</c:v>
                </c:pt>
                <c:pt idx="59">
                  <c:v>7774.1994858015132</c:v>
                </c:pt>
                <c:pt idx="60">
                  <c:v>7862.8194367555916</c:v>
                </c:pt>
                <c:pt idx="61">
                  <c:v>7945.0478920110572</c:v>
                </c:pt>
                <c:pt idx="62">
                  <c:v>8021.2069908005487</c:v>
                </c:pt>
                <c:pt idx="63">
                  <c:v>8091.6204066312657</c:v>
                </c:pt>
                <c:pt idx="64">
                  <c:v>8156.6104364843222</c:v>
                </c:pt>
                <c:pt idx="65">
                  <c:v>8216.4954888530374</c:v>
                </c:pt>
                <c:pt idx="66">
                  <c:v>8271.5879467851973</c:v>
                </c:pt>
                <c:pt idx="67">
                  <c:v>8322.1923798467924</c:v>
                </c:pt>
                <c:pt idx="68">
                  <c:v>8368.6040775454694</c:v>
                </c:pt>
                <c:pt idx="69">
                  <c:v>8411.107876109585</c:v>
                </c:pt>
                <c:pt idx="70">
                  <c:v>8449.9772504907796</c:v>
                </c:pt>
                <c:pt idx="71">
                  <c:v>8485.4736439320368</c:v>
                </c:pt>
                <c:pt idx="72">
                  <c:v>8517.8460083174068</c:v>
                </c:pt>
                <c:pt idx="73">
                  <c:v>8547.3305297035131</c:v>
                </c:pt>
                <c:pt idx="74">
                  <c:v>8574.1505148467277</c:v>
                </c:pt>
                <c:pt idx="75">
                  <c:v>8598.5164161145331</c:v>
                </c:pt>
                <c:pt idx="76">
                  <c:v>8620.6259738458903</c:v>
                </c:pt>
                <c:pt idx="77">
                  <c:v>8640.6644569537875</c:v>
                </c:pt>
                <c:pt idx="78">
                  <c:v>8658.8049843022291</c:v>
                </c:pt>
                <c:pt idx="79">
                  <c:v>8675.2089111065507</c:v>
                </c:pt>
                <c:pt idx="80">
                  <c:v>8690.0262662733694</c:v>
                </c:pt>
                <c:pt idx="81">
                  <c:v>8703.3962281944569</c:v>
                </c:pt>
                <c:pt idx="82">
                  <c:v>8715.4476280221988</c:v>
                </c:pt>
                <c:pt idx="83">
                  <c:v>8726.2994708724236</c:v>
                </c:pt>
                <c:pt idx="84">
                  <c:v>8736.0614667166628</c:v>
                </c:pt>
                <c:pt idx="85">
                  <c:v>8744.8345639366926</c:v>
                </c:pt>
                <c:pt idx="86">
                  <c:v>8752.7114796187398</c:v>
                </c:pt>
                <c:pt idx="87">
                  <c:v>8759.7772216641824</c:v>
                </c:pt>
                <c:pt idx="88">
                  <c:v>8766.1095986909113</c:v>
                </c:pt>
                <c:pt idx="89">
                  <c:v>8771.7797144989054</c:v>
                </c:pt>
                <c:pt idx="90">
                  <c:v>8776.8524445801777</c:v>
                </c:pt>
                <c:pt idx="91">
                  <c:v>8781.3868927728199</c:v>
                </c:pt>
                <c:pt idx="92">
                  <c:v>8785.4368266976689</c:v>
                </c:pt>
                <c:pt idx="93">
                  <c:v>8789.051091080466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2.4662186599732354E-3</c:v>
                </c:pt>
                <c:pt idx="2">
                  <c:v>3.4892174656331362E-2</c:v>
                </c:pt>
                <c:pt idx="3">
                  <c:v>0.21644962558007755</c:v>
                </c:pt>
                <c:pt idx="4">
                  <c:v>0.85464267532098992</c:v>
                </c:pt>
                <c:pt idx="5">
                  <c:v>2.5357763212209217</c:v>
                </c:pt>
                <c:pt idx="6">
                  <c:v>6.1772633191866912</c:v>
                </c:pt>
                <c:pt idx="7">
                  <c:v>13.025589527845794</c:v>
                </c:pt>
                <c:pt idx="8">
                  <c:v>24.599296677443789</c:v>
                </c:pt>
                <c:pt idx="9">
                  <c:v>42.587561049926521</c:v>
                </c:pt>
                <c:pt idx="10">
                  <c:v>68.720958800141773</c:v>
                </c:pt>
                <c:pt idx="11">
                  <c:v>104.63254317838522</c:v>
                </c:pt>
                <c:pt idx="12">
                  <c:v>151.72570707125408</c:v>
                </c:pt>
                <c:pt idx="13">
                  <c:v>211.06178103247606</c:v>
                </c:pt>
                <c:pt idx="14">
                  <c:v>283.2760168398114</c:v>
                </c:pt>
                <c:pt idx="15">
                  <c:v>368.52632580506906</c:v>
                </c:pt>
                <c:pt idx="16">
                  <c:v>466.47538655600658</c:v>
                </c:pt>
                <c:pt idx="17">
                  <c:v>576.30377484168866</c:v>
                </c:pt>
                <c:pt idx="18">
                  <c:v>696.74968353698318</c:v>
                </c:pt>
                <c:pt idx="19">
                  <c:v>826.16955726404228</c:v>
                </c:pt>
                <c:pt idx="20">
                  <c:v>962.61345206992644</c:v>
                </c:pt>
                <c:pt idx="21">
                  <c:v>1103.9089997281621</c:v>
                </c:pt>
                <c:pt idx="22">
                  <c:v>1247.7483529964422</c:v>
                </c:pt>
                <c:pt idx="23">
                  <c:v>1391.7732660165552</c:v>
                </c:pt>
                <c:pt idx="24">
                  <c:v>1533.654395680054</c:v>
                </c:pt>
                <c:pt idx="25">
                  <c:v>1671.161891935476</c:v>
                </c:pt>
                <c:pt idx="26">
                  <c:v>1802.2252993950042</c:v>
                </c:pt>
                <c:pt idx="27">
                  <c:v>1924.9816643765462</c:v>
                </c:pt>
                <c:pt idx="28">
                  <c:v>2037.8114963483995</c:v>
                </c:pt>
                <c:pt idx="29">
                  <c:v>2139.3628531670515</c:v>
                </c:pt>
                <c:pt idx="30">
                  <c:v>2228.5643012003356</c:v>
                </c:pt>
                <c:pt idx="31">
                  <c:v>2304.6278497313097</c:v>
                </c:pt>
                <c:pt idx="32">
                  <c:v>2367.0431858052143</c:v>
                </c:pt>
                <c:pt idx="33">
                  <c:v>2415.5646567264239</c:v>
                </c:pt>
                <c:pt idx="34">
                  <c:v>2450.1924804349437</c:v>
                </c:pt>
                <c:pt idx="35">
                  <c:v>2471.1496270169482</c:v>
                </c:pt>
                <c:pt idx="36">
                  <c:v>2478.8557248568213</c:v>
                </c:pt>
                <c:pt idx="37">
                  <c:v>2473.8992181036656</c:v>
                </c:pt>
                <c:pt idx="38">
                  <c:v>2457.0088519088995</c:v>
                </c:pt>
                <c:pt idx="39">
                  <c:v>2429.0253998215758</c:v>
                </c:pt>
                <c:pt idx="40">
                  <c:v>2390.8743831330685</c:v>
                </c:pt>
                <c:pt idx="41">
                  <c:v>2343.5403720787417</c:v>
                </c:pt>
                <c:pt idx="42">
                  <c:v>2288.0433089571397</c:v>
                </c:pt>
                <c:pt idx="43">
                  <c:v>2225.417157069669</c:v>
                </c:pt>
                <c:pt idx="44">
                  <c:v>2156.6910591466785</c:v>
                </c:pt>
                <c:pt idx="45">
                  <c:v>2082.8730856751099</c:v>
                </c:pt>
                <c:pt idx="46">
                  <c:v>2004.9365674215096</c:v>
                </c:pt>
                <c:pt idx="47">
                  <c:v>1923.8089368936835</c:v>
                </c:pt>
                <c:pt idx="48">
                  <c:v>1840.3629494412053</c:v>
                </c:pt>
                <c:pt idx="49">
                  <c:v>1755.4101147553865</c:v>
                </c:pt>
                <c:pt idx="50">
                  <c:v>1669.6961420905336</c:v>
                </c:pt>
                <c:pt idx="51">
                  <c:v>1583.8981858971147</c:v>
                </c:pt>
                <c:pt idx="52">
                  <c:v>1498.6236710386129</c:v>
                </c:pt>
                <c:pt idx="53">
                  <c:v>1414.4104767244153</c:v>
                </c:pt>
                <c:pt idx="54">
                  <c:v>1331.7282642056307</c:v>
                </c:pt>
                <c:pt idx="55">
                  <c:v>1250.980743762284</c:v>
                </c:pt>
                <c:pt idx="56">
                  <c:v>1172.5086903263946</c:v>
                </c:pt>
                <c:pt idx="57">
                  <c:v>1096.5935331663422</c:v>
                </c:pt>
                <c:pt idx="58">
                  <c:v>1023.4613624948361</c:v>
                </c:pt>
                <c:pt idx="59">
                  <c:v>953.28721390132159</c:v>
                </c:pt>
                <c:pt idx="60">
                  <c:v>886.19950954078377</c:v>
                </c:pt>
                <c:pt idx="61">
                  <c:v>822.28455255465633</c:v>
                </c:pt>
                <c:pt idx="62">
                  <c:v>761.59098789491509</c:v>
                </c:pt>
                <c:pt idx="63">
                  <c:v>704.13415830716986</c:v>
                </c:pt>
                <c:pt idx="64">
                  <c:v>649.90029853056512</c:v>
                </c:pt>
                <c:pt idx="65">
                  <c:v>598.85052368715151</c:v>
                </c:pt>
                <c:pt idx="66">
                  <c:v>550.92457932159959</c:v>
                </c:pt>
                <c:pt idx="67">
                  <c:v>506.04433061595046</c:v>
                </c:pt>
                <c:pt idx="68">
                  <c:v>464.11697698677017</c:v>
                </c:pt>
                <c:pt idx="69">
                  <c:v>425.03798564115641</c:v>
                </c:pt>
                <c:pt idx="70">
                  <c:v>388.69374381194575</c:v>
                </c:pt>
                <c:pt idx="71">
                  <c:v>354.96393441257169</c:v>
                </c:pt>
                <c:pt idx="72">
                  <c:v>323.7236438537002</c:v>
                </c:pt>
                <c:pt idx="73">
                  <c:v>294.8452138610628</c:v>
                </c:pt>
                <c:pt idx="74">
                  <c:v>268.19985143214581</c:v>
                </c:pt>
                <c:pt idx="75">
                  <c:v>243.65901267805384</c:v>
                </c:pt>
                <c:pt idx="76">
                  <c:v>221.09557731357199</c:v>
                </c:pt>
                <c:pt idx="77">
                  <c:v>200.38483107897264</c:v>
                </c:pt>
                <c:pt idx="78">
                  <c:v>181.40527348441537</c:v>
                </c:pt>
                <c:pt idx="79">
                  <c:v>164.039268043216</c:v>
                </c:pt>
                <c:pt idx="80">
                  <c:v>148.17355166818743</c:v>
                </c:pt>
                <c:pt idx="81">
                  <c:v>133.69961921087452</c:v>
                </c:pt>
                <c:pt idx="82">
                  <c:v>120.51399827741989</c:v>
                </c:pt>
                <c:pt idx="83">
                  <c:v>108.51842850224784</c:v>
                </c:pt>
                <c:pt idx="84">
                  <c:v>97.61995844239209</c:v>
                </c:pt>
                <c:pt idx="85">
                  <c:v>87.730972200297401</c:v>
                </c:pt>
                <c:pt idx="86">
                  <c:v>78.769156820471835</c:v>
                </c:pt>
                <c:pt idx="87">
                  <c:v>70.657420454426756</c:v>
                </c:pt>
                <c:pt idx="88">
                  <c:v>63.323770267288637</c:v>
                </c:pt>
                <c:pt idx="89">
                  <c:v>56.701158079940797</c:v>
                </c:pt>
                <c:pt idx="90">
                  <c:v>50.727300812723115</c:v>
                </c:pt>
                <c:pt idx="91">
                  <c:v>45.344481926422304</c:v>
                </c:pt>
                <c:pt idx="92">
                  <c:v>40.499339248490287</c:v>
                </c:pt>
                <c:pt idx="93">
                  <c:v>36.14264382797046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0.99975337813400267</c:v>
                </c:pt>
                <c:pt idx="2">
                  <c:v>10.996264160668369</c:v>
                </c:pt>
                <c:pt idx="3">
                  <c:v>18.974619198110361</c:v>
                </c:pt>
                <c:pt idx="4">
                  <c:v>18.889154930578261</c:v>
                </c:pt>
                <c:pt idx="5">
                  <c:v>41.63557729845617</c:v>
                </c:pt>
                <c:pt idx="6">
                  <c:v>24.017850966537502</c:v>
                </c:pt>
                <c:pt idx="7">
                  <c:v>19.715292013752922</c:v>
                </c:pt>
                <c:pt idx="8">
                  <c:v>19.255362346008543</c:v>
                </c:pt>
                <c:pt idx="9">
                  <c:v>16.99660624101589</c:v>
                </c:pt>
                <c:pt idx="10">
                  <c:v>12.124510361001715</c:v>
                </c:pt>
                <c:pt idx="11">
                  <c:v>5.661256043163192</c:v>
                </c:pt>
                <c:pt idx="12">
                  <c:v>9.4886853360377827</c:v>
                </c:pt>
                <c:pt idx="13">
                  <c:v>15.382507232790175</c:v>
                </c:pt>
                <c:pt idx="14">
                  <c:v>18.054905548809032</c:v>
                </c:pt>
                <c:pt idx="15">
                  <c:v>13.202272968302125</c:v>
                </c:pt>
                <c:pt idx="16">
                  <c:v>19.55473431270147</c:v>
                </c:pt>
                <c:pt idx="17">
                  <c:v>41.924356828532609</c:v>
                </c:pt>
                <c:pt idx="18">
                  <c:v>43.249388474834291</c:v>
                </c:pt>
                <c:pt idx="19">
                  <c:v>78.632432748430062</c:v>
                </c:pt>
                <c:pt idx="20">
                  <c:v>78.371087541437419</c:v>
                </c:pt>
                <c:pt idx="21">
                  <c:v>75.980187568621204</c:v>
                </c:pt>
                <c:pt idx="22">
                  <c:v>62.205352268976981</c:v>
                </c:pt>
                <c:pt idx="23">
                  <c:v>32.028025667321458</c:v>
                </c:pt>
                <c:pt idx="24">
                  <c:v>50.662586099316059</c:v>
                </c:pt>
                <c:pt idx="25">
                  <c:v>45.546396905768461</c:v>
                </c:pt>
                <c:pt idx="26">
                  <c:v>80.323866966268042</c:v>
                </c:pt>
                <c:pt idx="27">
                  <c:v>116.82570052861342</c:v>
                </c:pt>
                <c:pt idx="28">
                  <c:v>172.04455089377348</c:v>
                </c:pt>
                <c:pt idx="29">
                  <c:v>150.10826557706832</c:v>
                </c:pt>
                <c:pt idx="30">
                  <c:v>116.25183545703476</c:v>
                </c:pt>
                <c:pt idx="31">
                  <c:v>147.78905048390379</c:v>
                </c:pt>
                <c:pt idx="32">
                  <c:v>40.084731903382362</c:v>
                </c:pt>
                <c:pt idx="33">
                  <c:v>-75.471733769260027</c:v>
                </c:pt>
                <c:pt idx="34">
                  <c:v>-66.490981812754399</c:v>
                </c:pt>
                <c:pt idx="35">
                  <c:v>-172.60594451444922</c:v>
                </c:pt>
                <c:pt idx="36">
                  <c:v>-221.49151700013135</c:v>
                </c:pt>
                <c:pt idx="37">
                  <c:v>-224.88143881049791</c:v>
                </c:pt>
                <c:pt idx="38">
                  <c:v>-348.58232400138786</c:v>
                </c:pt>
                <c:pt idx="39">
                  <c:v>-408.48486398354544</c:v>
                </c:pt>
                <c:pt idx="40">
                  <c:v>-409.57230229685229</c:v>
                </c:pt>
                <c:pt idx="41">
                  <c:v>-397.92633950472646</c:v>
                </c:pt>
                <c:pt idx="42">
                  <c:v>-526.73067040044043</c:v>
                </c:pt>
                <c:pt idx="43">
                  <c:v>-541.27238610740733</c:v>
                </c:pt>
                <c:pt idx="44">
                  <c:v>-607.94149202207518</c:v>
                </c:pt>
                <c:pt idx="45">
                  <c:v>-702.22880058958617</c:v>
                </c:pt>
                <c:pt idx="46">
                  <c:v>-731.72245733173713</c:v>
                </c:pt>
                <c:pt idx="47">
                  <c:v>-739.10335102110548</c:v>
                </c:pt>
                <c:pt idx="48">
                  <c:v>-805.13964596522601</c:v>
                </c:pt>
                <c:pt idx="49">
                  <c:v>-878.68065744076466</c:v>
                </c:pt>
                <c:pt idx="50">
                  <c:v>-833.65027164981802</c:v>
                </c:pt>
                <c:pt idx="51">
                  <c:v>-864.04009023952949</c:v>
                </c:pt>
                <c:pt idx="52">
                  <c:v>-910.90245734339078</c:v>
                </c:pt>
                <c:pt idx="53">
                  <c:v>-903.34350501583231</c:v>
                </c:pt>
                <c:pt idx="54">
                  <c:v>-923.51633143639538</c:v>
                </c:pt>
                <c:pt idx="55">
                  <c:v>-821.61440581262377</c:v>
                </c:pt>
                <c:pt idx="56">
                  <c:v>-797.86527484526323</c:v>
                </c:pt>
                <c:pt idx="57">
                  <c:v>-812.52462816189745</c:v>
                </c:pt>
                <c:pt idx="58">
                  <c:v>-760.87076441138106</c:v>
                </c:pt>
                <c:pt idx="59">
                  <c:v>-725.19948580151322</c:v>
                </c:pt>
                <c:pt idx="60">
                  <c:v>-689.8194367555916</c:v>
                </c:pt>
                <c:pt idx="61">
                  <c:v>-644.04789201105723</c:v>
                </c:pt>
                <c:pt idx="62">
                  <c:v>-533.20699080054874</c:v>
                </c:pt>
                <c:pt idx="63">
                  <c:v>-449.62040663126572</c:v>
                </c:pt>
                <c:pt idx="64">
                  <c:v>-384.61043648432224</c:v>
                </c:pt>
                <c:pt idx="65">
                  <c:v>-327.49548885303739</c:v>
                </c:pt>
                <c:pt idx="66">
                  <c:v>-278.58794678519735</c:v>
                </c:pt>
                <c:pt idx="67">
                  <c:v>-196.19237984679239</c:v>
                </c:pt>
                <c:pt idx="68">
                  <c:v>-56.604077545469409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</c:numCache>
            </c:numRef>
          </c:xVal>
          <c:yVal>
            <c:numRef>
              <c:f>'Analisi-nuovi-pos (2)'!$D$3:$D$74</c:f>
              <c:numCache>
                <c:formatCode>General</c:formatCode>
                <c:ptCount val="72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2.4662186599732353E-4</c:v>
                </c:pt>
                <c:pt idx="2">
                  <c:v>3.4892174656331364E-3</c:v>
                </c:pt>
                <c:pt idx="3">
                  <c:v>2.1644962558007755E-2</c:v>
                </c:pt>
                <c:pt idx="4">
                  <c:v>8.5464267532098986E-2</c:v>
                </c:pt>
                <c:pt idx="5">
                  <c:v>0.25357763212209217</c:v>
                </c:pt>
                <c:pt idx="6">
                  <c:v>0.6177263319186691</c:v>
                </c:pt>
                <c:pt idx="7">
                  <c:v>1.3025589527845796</c:v>
                </c:pt>
                <c:pt idx="8">
                  <c:v>2.4599296677443787</c:v>
                </c:pt>
                <c:pt idx="9">
                  <c:v>4.2587561049926519</c:v>
                </c:pt>
                <c:pt idx="10">
                  <c:v>6.872095880014176</c:v>
                </c:pt>
                <c:pt idx="11">
                  <c:v>10.463254317838524</c:v>
                </c:pt>
                <c:pt idx="12">
                  <c:v>15.172570707125407</c:v>
                </c:pt>
                <c:pt idx="13">
                  <c:v>21.106178103247608</c:v>
                </c:pt>
                <c:pt idx="14">
                  <c:v>28.327601683981143</c:v>
                </c:pt>
                <c:pt idx="15">
                  <c:v>36.852632580506906</c:v>
                </c:pt>
                <c:pt idx="16">
                  <c:v>46.647538655600663</c:v>
                </c:pt>
                <c:pt idx="17">
                  <c:v>57.630377484168854</c:v>
                </c:pt>
                <c:pt idx="18">
                  <c:v>69.674968353698347</c:v>
                </c:pt>
                <c:pt idx="19">
                  <c:v>82.616955726404242</c:v>
                </c:pt>
                <c:pt idx="20">
                  <c:v>96.26134520699263</c:v>
                </c:pt>
                <c:pt idx="21">
                  <c:v>110.39089997281617</c:v>
                </c:pt>
                <c:pt idx="22">
                  <c:v>124.77483529964427</c:v>
                </c:pt>
                <c:pt idx="23">
                  <c:v>139.17732660165549</c:v>
                </c:pt>
                <c:pt idx="24">
                  <c:v>153.36543956800546</c:v>
                </c:pt>
                <c:pt idx="25">
                  <c:v>167.11618919354751</c:v>
                </c:pt>
                <c:pt idx="26">
                  <c:v>180.22252993950039</c:v>
                </c:pt>
                <c:pt idx="27">
                  <c:v>192.49816643765462</c:v>
                </c:pt>
                <c:pt idx="28">
                  <c:v>203.78114963484003</c:v>
                </c:pt>
                <c:pt idx="29">
                  <c:v>213.93628531670504</c:v>
                </c:pt>
                <c:pt idx="30">
                  <c:v>222.85643012003368</c:v>
                </c:pt>
                <c:pt idx="31">
                  <c:v>230.46278497313077</c:v>
                </c:pt>
                <c:pt idx="32">
                  <c:v>236.70431858052146</c:v>
                </c:pt>
                <c:pt idx="33">
                  <c:v>241.55646567264256</c:v>
                </c:pt>
                <c:pt idx="34">
                  <c:v>245.01924804349446</c:v>
                </c:pt>
                <c:pt idx="35">
                  <c:v>247.11496270169459</c:v>
                </c:pt>
                <c:pt idx="36">
                  <c:v>247.88557248568219</c:v>
                </c:pt>
                <c:pt idx="37">
                  <c:v>247.38992181036653</c:v>
                </c:pt>
                <c:pt idx="38">
                  <c:v>245.70088519089009</c:v>
                </c:pt>
                <c:pt idx="39">
                  <c:v>242.90253998215789</c:v>
                </c:pt>
                <c:pt idx="40">
                  <c:v>239.0874383133071</c:v>
                </c:pt>
                <c:pt idx="41">
                  <c:v>234.35403720787443</c:v>
                </c:pt>
                <c:pt idx="42">
                  <c:v>228.80433089571429</c:v>
                </c:pt>
                <c:pt idx="43">
                  <c:v>222.5417157069671</c:v>
                </c:pt>
                <c:pt idx="44">
                  <c:v>215.66910591466782</c:v>
                </c:pt>
                <c:pt idx="45">
                  <c:v>208.28730856751133</c:v>
                </c:pt>
                <c:pt idx="46">
                  <c:v>200.4936567421509</c:v>
                </c:pt>
                <c:pt idx="47">
                  <c:v>192.38089368936858</c:v>
                </c:pt>
                <c:pt idx="48">
                  <c:v>184.03629494412087</c:v>
                </c:pt>
                <c:pt idx="49">
                  <c:v>175.54101147553862</c:v>
                </c:pt>
                <c:pt idx="50">
                  <c:v>166.96961420905291</c:v>
                </c:pt>
                <c:pt idx="51">
                  <c:v>158.38981858971113</c:v>
                </c:pt>
                <c:pt idx="52">
                  <c:v>149.8623671038614</c:v>
                </c:pt>
                <c:pt idx="53">
                  <c:v>141.44104767244181</c:v>
                </c:pt>
                <c:pt idx="54">
                  <c:v>133.17282642056338</c:v>
                </c:pt>
                <c:pt idx="55">
                  <c:v>125.09807437622867</c:v>
                </c:pt>
                <c:pt idx="56">
                  <c:v>117.25086903263951</c:v>
                </c:pt>
                <c:pt idx="57">
                  <c:v>109.65935331663466</c:v>
                </c:pt>
                <c:pt idx="58">
                  <c:v>102.34613624948388</c:v>
                </c:pt>
                <c:pt idx="59">
                  <c:v>95.328721390132259</c:v>
                </c:pt>
                <c:pt idx="60">
                  <c:v>88.619950954077922</c:v>
                </c:pt>
                <c:pt idx="61">
                  <c:v>82.228455255465988</c:v>
                </c:pt>
                <c:pt idx="62">
                  <c:v>76.159098789491082</c:v>
                </c:pt>
                <c:pt idx="63">
                  <c:v>70.413415830716957</c:v>
                </c:pt>
                <c:pt idx="64">
                  <c:v>64.990029853056441</c:v>
                </c:pt>
                <c:pt idx="65">
                  <c:v>59.885052368715449</c:v>
                </c:pt>
                <c:pt idx="66">
                  <c:v>55.092457932160066</c:v>
                </c:pt>
                <c:pt idx="67">
                  <c:v>50.604433061595167</c:v>
                </c:pt>
                <c:pt idx="68">
                  <c:v>46.411697698677862</c:v>
                </c:pt>
                <c:pt idx="69">
                  <c:v>42.503798564114945</c:v>
                </c:pt>
                <c:pt idx="70">
                  <c:v>38.869374381194753</c:v>
                </c:pt>
                <c:pt idx="71">
                  <c:v>35.496393441257204</c:v>
                </c:pt>
                <c:pt idx="72">
                  <c:v>32.372364385370865</c:v>
                </c:pt>
                <c:pt idx="73">
                  <c:v>29.484521386107115</c:v>
                </c:pt>
                <c:pt idx="74">
                  <c:v>26.819985143215465</c:v>
                </c:pt>
                <c:pt idx="75">
                  <c:v>24.365901267804702</c:v>
                </c:pt>
                <c:pt idx="76">
                  <c:v>22.109557731357814</c:v>
                </c:pt>
                <c:pt idx="77">
                  <c:v>20.038483107896489</c:v>
                </c:pt>
                <c:pt idx="78">
                  <c:v>18.140527348440738</c:v>
                </c:pt>
                <c:pt idx="79">
                  <c:v>16.403926804321568</c:v>
                </c:pt>
                <c:pt idx="80">
                  <c:v>14.817355166817995</c:v>
                </c:pt>
                <c:pt idx="81">
                  <c:v>13.369961921087612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-2.4662186599732353E-4</c:v>
                </c:pt>
                <c:pt idx="2">
                  <c:v>9.9965107825343669</c:v>
                </c:pt>
                <c:pt idx="3">
                  <c:v>7.9783550374419923</c:v>
                </c:pt>
                <c:pt idx="4">
                  <c:v>-8.5464267532098986E-2</c:v>
                </c:pt>
                <c:pt idx="5">
                  <c:v>22.746422367877908</c:v>
                </c:pt>
                <c:pt idx="6">
                  <c:v>-17.617726331918668</c:v>
                </c:pt>
                <c:pt idx="7">
                  <c:v>-4.3025589527845796</c:v>
                </c:pt>
                <c:pt idx="8">
                  <c:v>-0.45992966774437871</c:v>
                </c:pt>
                <c:pt idx="9">
                  <c:v>-2.2587561049926519</c:v>
                </c:pt>
                <c:pt idx="10">
                  <c:v>-4.872095880014176</c:v>
                </c:pt>
                <c:pt idx="11">
                  <c:v>-6.4632543178385244</c:v>
                </c:pt>
                <c:pt idx="12">
                  <c:v>3.8274292928745925</c:v>
                </c:pt>
                <c:pt idx="13">
                  <c:v>5.8938218967523923</c:v>
                </c:pt>
                <c:pt idx="14">
                  <c:v>2.6723983160188567</c:v>
                </c:pt>
                <c:pt idx="15">
                  <c:v>-4.8526325805069064</c:v>
                </c:pt>
                <c:pt idx="16">
                  <c:v>6.3524613443993374</c:v>
                </c:pt>
                <c:pt idx="17">
                  <c:v>22.369622515831146</c:v>
                </c:pt>
                <c:pt idx="18">
                  <c:v>1.3250316463016532</c:v>
                </c:pt>
                <c:pt idx="19">
                  <c:v>35.383044273595758</c:v>
                </c:pt>
                <c:pt idx="20">
                  <c:v>-0.26134520699262964</c:v>
                </c:pt>
                <c:pt idx="21">
                  <c:v>-2.3908999728161717</c:v>
                </c:pt>
                <c:pt idx="22">
                  <c:v>-13.774835299644266</c:v>
                </c:pt>
                <c:pt idx="23">
                  <c:v>-30.177326601655494</c:v>
                </c:pt>
                <c:pt idx="24">
                  <c:v>18.634560431994544</c:v>
                </c:pt>
                <c:pt idx="25">
                  <c:v>-5.1161891935475126</c:v>
                </c:pt>
                <c:pt idx="26">
                  <c:v>34.77747006049961</c:v>
                </c:pt>
                <c:pt idx="27">
                  <c:v>36.501833562345382</c:v>
                </c:pt>
                <c:pt idx="28">
                  <c:v>55.218850365159966</c:v>
                </c:pt>
                <c:pt idx="29">
                  <c:v>-21.936285316705039</c:v>
                </c:pt>
                <c:pt idx="30">
                  <c:v>-33.856430120033679</c:v>
                </c:pt>
                <c:pt idx="31">
                  <c:v>31.537215026869234</c:v>
                </c:pt>
                <c:pt idx="32">
                  <c:v>-107.70431858052146</c:v>
                </c:pt>
                <c:pt idx="33">
                  <c:v>-115.55646567264256</c:v>
                </c:pt>
                <c:pt idx="34">
                  <c:v>8.9807519565055429</c:v>
                </c:pt>
                <c:pt idx="35">
                  <c:v>-106.11496270169459</c:v>
                </c:pt>
                <c:pt idx="36">
                  <c:v>-48.885572485682189</c:v>
                </c:pt>
                <c:pt idx="37">
                  <c:v>-3.3899218103665305</c:v>
                </c:pt>
                <c:pt idx="38">
                  <c:v>-123.70088519089009</c:v>
                </c:pt>
                <c:pt idx="39">
                  <c:v>-59.90253998215789</c:v>
                </c:pt>
                <c:pt idx="40">
                  <c:v>-1.0874383133071035</c:v>
                </c:pt>
                <c:pt idx="41">
                  <c:v>11.645962792125573</c:v>
                </c:pt>
                <c:pt idx="42">
                  <c:v>-128.80433089571429</c:v>
                </c:pt>
                <c:pt idx="43">
                  <c:v>-14.541715706967096</c:v>
                </c:pt>
                <c:pt idx="44">
                  <c:v>-66.669105914667824</c:v>
                </c:pt>
                <c:pt idx="45">
                  <c:v>-94.287308567511332</c:v>
                </c:pt>
                <c:pt idx="46">
                  <c:v>-29.493656742150904</c:v>
                </c:pt>
                <c:pt idx="47">
                  <c:v>-7.3808936893685768</c:v>
                </c:pt>
                <c:pt idx="48">
                  <c:v>-66.036294944120868</c:v>
                </c:pt>
                <c:pt idx="49">
                  <c:v>-73.541011475538625</c:v>
                </c:pt>
                <c:pt idx="50">
                  <c:v>45.030385790947093</c:v>
                </c:pt>
                <c:pt idx="51">
                  <c:v>-30.389818589711126</c:v>
                </c:pt>
                <c:pt idx="52">
                  <c:v>-46.862367103861402</c:v>
                </c:pt>
                <c:pt idx="53">
                  <c:v>7.5589523275581882</c:v>
                </c:pt>
                <c:pt idx="54">
                  <c:v>-20.172826420563382</c:v>
                </c:pt>
                <c:pt idx="55">
                  <c:v>101.90192562377133</c:v>
                </c:pt>
                <c:pt idx="56">
                  <c:v>23.749130967360486</c:v>
                </c:pt>
                <c:pt idx="57">
                  <c:v>-14.659353316634665</c:v>
                </c:pt>
                <c:pt idx="58">
                  <c:v>51.653863750516123</c:v>
                </c:pt>
                <c:pt idx="59">
                  <c:v>35.671278609867741</c:v>
                </c:pt>
                <c:pt idx="60">
                  <c:v>35.380049045922078</c:v>
                </c:pt>
                <c:pt idx="61">
                  <c:v>45.771544744534012</c:v>
                </c:pt>
                <c:pt idx="62">
                  <c:v>110.84090121050892</c:v>
                </c:pt>
                <c:pt idx="63">
                  <c:v>83.586584169283043</c:v>
                </c:pt>
                <c:pt idx="64">
                  <c:v>65.009970146943559</c:v>
                </c:pt>
                <c:pt idx="65">
                  <c:v>57.114947631284551</c:v>
                </c:pt>
                <c:pt idx="66">
                  <c:v>48.907542067839934</c:v>
                </c:pt>
                <c:pt idx="67">
                  <c:v>82.395566938404841</c:v>
                </c:pt>
                <c:pt idx="68">
                  <c:v>139.58830230132213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</c:numCache>
            </c:numRef>
          </c:xVal>
          <c:yVal>
            <c:numRef>
              <c:f>'Analisi-dead (2)'!$D$3:$D$73</c:f>
              <c:numCache>
                <c:formatCode>General</c:formatCode>
                <c:ptCount val="7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Casi_totali!$A$3:$A$75</c:f>
              <c:numCache>
                <c:formatCode>d/m;@</c:formatCode>
                <c:ptCount val="7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Casi_totali!$B$3:$B$75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tx>
            <c:v>dati filtr. 7gg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Bilog!$B$10:$B$69</c:f>
              <c:numCache>
                <c:formatCode>General</c:formatCode>
                <c:ptCount val="6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</c:numCache>
            </c:numRef>
          </c:xVal>
          <c:yVal>
            <c:numRef>
              <c:f>Bilog!$D$10:$D$69</c:f>
              <c:numCache>
                <c:formatCode>0</c:formatCode>
                <c:ptCount val="6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tx>
            <c:v>dati filtr. 4gg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Bilog!$B$7:$B$68</c:f>
              <c:numCache>
                <c:formatCode>General</c:formatCode>
                <c:ptCount val="62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</c:numCache>
            </c:numRef>
          </c:xVal>
          <c:yVal>
            <c:numRef>
              <c:f>Bilog!$E$7:$E$68</c:f>
              <c:numCache>
                <c:formatCode>0</c:formatCode>
                <c:ptCount val="62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Terapia_inten!$A$3:$A$73</c:f>
              <c:numCache>
                <c:formatCode>d/m;@</c:formatCode>
                <c:ptCount val="7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Terapia_inten!$B$3:$B$73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Terapia_inten!$A$2:$A$73</c:f>
              <c:numCache>
                <c:formatCode>d/m;@</c:formatCode>
                <c:ptCount val="7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</c:numCache>
            </c:numRef>
          </c:xVal>
          <c:yVal>
            <c:numRef>
              <c:f>Terapia_inten!$C$2:$C$73</c:f>
              <c:numCache>
                <c:formatCode>General</c:formatCode>
                <c:ptCount val="7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Guariti!$B$3:$B$77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Guariti!$A$3:$A$77</c:f>
              <c:numCache>
                <c:formatCode>d/m;@</c:formatCode>
                <c:ptCount val="7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Guariti!$C$3:$C$77</c:f>
              <c:numCache>
                <c:formatCode>General</c:formatCode>
                <c:ptCount val="7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Deceduti!$C$3:$C$71</c:f>
              <c:numCache>
                <c:formatCode>General</c:formatCode>
                <c:ptCount val="6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Deceduti!$B$3:$B$74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Deceduti!$A$3:$A$74</c:f>
              <c:numCache>
                <c:formatCode>d/m;@</c:formatCode>
                <c:ptCount val="7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Deceduti!$C$3:$C$74</c:f>
              <c:numCache>
                <c:formatCode>General</c:formatCode>
                <c:ptCount val="7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Ospedalizzati!$B$3:$B$71</c:f>
              <c:numCache>
                <c:formatCode>General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Ospedalizzati!$A$3:$A$71</c:f>
              <c:numCache>
                <c:formatCode>d/m;@</c:formatCode>
                <c:ptCount val="6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</c:numCache>
            </c:numRef>
          </c:xVal>
          <c:yVal>
            <c:numRef>
              <c:f>Ospedalizzati!$C$3:$C$71</c:f>
              <c:numCache>
                <c:formatCode>General</c:formatCode>
                <c:ptCount val="6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image" Target="../media/image2.png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1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workbookViewId="0">
      <pane ySplit="1" topLeftCell="A62" activePane="bottomLeft" state="frozen"/>
      <selection pane="bottomLeft" activeCell="C72" sqref="C72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4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4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4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4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4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4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4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4">
      <c r="A72" s="18">
        <v>43954</v>
      </c>
      <c r="B72" s="17" t="s">
        <v>35</v>
      </c>
    </row>
    <row r="73" spans="1:14">
      <c r="A73" s="18">
        <v>43955</v>
      </c>
      <c r="B73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1"/>
  <sheetViews>
    <sheetView topLeftCell="H1" workbookViewId="0">
      <pane ySplit="1" topLeftCell="A11" activePane="bottomLeft" state="frozen"/>
      <selection pane="bottomLeft" activeCell="B73" sqref="B7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56" activePane="bottomLeft" state="frozen"/>
      <selection pane="bottomLeft" activeCell="C71" sqref="C7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2.4662186599732353E-4</v>
      </c>
      <c r="F4" s="11">
        <f t="shared" ref="F4:F60" si="0">(E4-E3)*10</f>
        <v>2.4662186599732354E-3</v>
      </c>
      <c r="G4" s="11">
        <f t="shared" ref="G4:G35" si="1">$L$5*B4^$L$6*EXP(-B4/$L$7)</f>
        <v>2.4662186599732353E-4</v>
      </c>
      <c r="H4" s="11">
        <f t="shared" ref="H4:H52" si="2">C4-E4</f>
        <v>0.99975337813400267</v>
      </c>
      <c r="I4" s="11">
        <f>D4-G4</f>
        <v>-2.4662186599732353E-4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3.73583933163046E-3</v>
      </c>
      <c r="F5" s="11">
        <f t="shared" si="0"/>
        <v>3.4892174656331362E-2</v>
      </c>
      <c r="G5" s="11">
        <f t="shared" si="1"/>
        <v>3.4892174656331364E-3</v>
      </c>
      <c r="H5" s="11">
        <f t="shared" si="2"/>
        <v>10.996264160668369</v>
      </c>
      <c r="I5" s="11">
        <f t="shared" ref="I5:I52" si="5">D5-G5</f>
        <v>9.9965107825343669</v>
      </c>
      <c r="K5" s="4" t="s">
        <v>22</v>
      </c>
      <c r="L5" s="20">
        <f>0.00000281</f>
        <v>2.8100000000000002E-6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2.5380801889638215E-2</v>
      </c>
      <c r="F6" s="11">
        <f t="shared" si="0"/>
        <v>0.21644962558007755</v>
      </c>
      <c r="G6" s="11">
        <f t="shared" si="1"/>
        <v>2.1644962558007755E-2</v>
      </c>
      <c r="H6" s="11">
        <f t="shared" si="2"/>
        <v>18.974619198110361</v>
      </c>
      <c r="I6" s="11">
        <f t="shared" si="5"/>
        <v>7.9783550374419923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0.11084506942173721</v>
      </c>
      <c r="F7" s="11">
        <f t="shared" si="0"/>
        <v>0.85464267532098992</v>
      </c>
      <c r="G7" s="11">
        <f t="shared" si="1"/>
        <v>8.5464267532098986E-2</v>
      </c>
      <c r="H7" s="11">
        <f t="shared" si="2"/>
        <v>18.889154930578261</v>
      </c>
      <c r="I7" s="11">
        <f t="shared" si="5"/>
        <v>-8.5464267532098986E-2</v>
      </c>
      <c r="K7" s="4" t="s">
        <v>41</v>
      </c>
      <c r="L7" s="9">
        <v>5.3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0.36442270154382939</v>
      </c>
      <c r="F8" s="11">
        <f t="shared" si="0"/>
        <v>2.5357763212209217</v>
      </c>
      <c r="G8" s="11">
        <f t="shared" si="1"/>
        <v>0.25357763212209217</v>
      </c>
      <c r="H8" s="11">
        <f t="shared" si="2"/>
        <v>41.63557729845617</v>
      </c>
      <c r="I8" s="11">
        <f t="shared" si="5"/>
        <v>22.746422367877908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0.98214903346249849</v>
      </c>
      <c r="F9" s="11">
        <f t="shared" si="0"/>
        <v>6.1772633191866912</v>
      </c>
      <c r="G9" s="11">
        <f t="shared" si="1"/>
        <v>0.6177263319186691</v>
      </c>
      <c r="H9" s="11">
        <f t="shared" si="2"/>
        <v>24.017850966537502</v>
      </c>
      <c r="I9" s="11">
        <f t="shared" si="5"/>
        <v>-17.617726331918668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2.2847079862470778</v>
      </c>
      <c r="F10" s="11">
        <f t="shared" si="0"/>
        <v>13.025589527845794</v>
      </c>
      <c r="G10" s="11">
        <f t="shared" si="1"/>
        <v>1.3025589527845796</v>
      </c>
      <c r="H10" s="11">
        <f t="shared" si="2"/>
        <v>19.715292013752922</v>
      </c>
      <c r="I10" s="11">
        <f t="shared" si="5"/>
        <v>-4.3025589527845796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4.7446376539914565</v>
      </c>
      <c r="F11" s="11">
        <f t="shared" si="0"/>
        <v>24.599296677443789</v>
      </c>
      <c r="G11" s="11">
        <f t="shared" si="1"/>
        <v>2.4599296677443787</v>
      </c>
      <c r="H11" s="11">
        <f t="shared" si="2"/>
        <v>19.255362346008543</v>
      </c>
      <c r="I11" s="11">
        <f t="shared" si="5"/>
        <v>-0.45992966774437871</v>
      </c>
      <c r="K11" s="4" t="s">
        <v>30</v>
      </c>
      <c r="L11" s="11">
        <f>AVERAGE(G3:G36)</f>
        <v>87.802173750583634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9.0033937589841084</v>
      </c>
      <c r="F12" s="11">
        <f t="shared" si="0"/>
        <v>42.587561049926521</v>
      </c>
      <c r="G12" s="11">
        <f t="shared" si="1"/>
        <v>4.2587561049926519</v>
      </c>
      <c r="H12" s="11">
        <f t="shared" si="2"/>
        <v>16.99660624101589</v>
      </c>
      <c r="I12" s="11">
        <f t="shared" si="5"/>
        <v>-2.2587561049926519</v>
      </c>
      <c r="K12" s="4" t="s">
        <v>31</v>
      </c>
      <c r="L12" s="6">
        <f>STDEVP(G3:G36)</f>
        <v>86.623601317491591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15.875489638998285</v>
      </c>
      <c r="F13" s="11">
        <f t="shared" si="0"/>
        <v>68.720958800141773</v>
      </c>
      <c r="G13" s="11">
        <f t="shared" si="1"/>
        <v>6.872095880014176</v>
      </c>
      <c r="H13" s="11">
        <f t="shared" si="2"/>
        <v>12.124510361001715</v>
      </c>
      <c r="I13" s="11">
        <f t="shared" si="5"/>
        <v>-4.872095880014176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26.338743956836808</v>
      </c>
      <c r="F14" s="11">
        <f t="shared" si="0"/>
        <v>104.63254317838522</v>
      </c>
      <c r="G14" s="11">
        <f t="shared" si="1"/>
        <v>10.463254317838524</v>
      </c>
      <c r="H14" s="11">
        <f t="shared" si="2"/>
        <v>5.661256043163192</v>
      </c>
      <c r="I14" s="11">
        <f t="shared" si="5"/>
        <v>-6.4632543178385244</v>
      </c>
      <c r="K14" s="4" t="s">
        <v>42</v>
      </c>
      <c r="L14" s="11">
        <f>AVERAGE(H4:H39)</f>
        <v>29.469916420909865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41.511314663962217</v>
      </c>
      <c r="F15" s="11">
        <f t="shared" si="0"/>
        <v>151.72570707125408</v>
      </c>
      <c r="G15" s="11">
        <f t="shared" si="1"/>
        <v>15.172570707125407</v>
      </c>
      <c r="H15" s="11">
        <f t="shared" si="2"/>
        <v>9.4886853360377827</v>
      </c>
      <c r="I15" s="11">
        <f t="shared" si="5"/>
        <v>3.8274292928745925</v>
      </c>
      <c r="K15" s="4" t="s">
        <v>31</v>
      </c>
      <c r="L15" s="5">
        <f>STDEVP(H4:H39)</f>
        <v>75.23050371688241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62.617492767209825</v>
      </c>
      <c r="F16" s="11">
        <f t="shared" si="0"/>
        <v>211.06178103247606</v>
      </c>
      <c r="G16" s="11">
        <f t="shared" si="1"/>
        <v>21.106178103247608</v>
      </c>
      <c r="H16" s="11">
        <f t="shared" si="2"/>
        <v>15.382507232790175</v>
      </c>
      <c r="I16" s="11">
        <f t="shared" si="5"/>
        <v>5.8938218967523923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90.945094451190968</v>
      </c>
      <c r="F17" s="11">
        <f t="shared" si="0"/>
        <v>283.2760168398114</v>
      </c>
      <c r="G17" s="11">
        <f t="shared" si="1"/>
        <v>28.327601683981143</v>
      </c>
      <c r="H17" s="11">
        <f t="shared" si="2"/>
        <v>18.054905548809032</v>
      </c>
      <c r="I17" s="11">
        <f t="shared" si="5"/>
        <v>2.6723983160188567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127.79772703169787</v>
      </c>
      <c r="F18" s="11">
        <f t="shared" si="0"/>
        <v>368.52632580506906</v>
      </c>
      <c r="G18" s="11">
        <f t="shared" si="1"/>
        <v>36.852632580506906</v>
      </c>
      <c r="H18" s="11">
        <f t="shared" si="2"/>
        <v>13.202272968302125</v>
      </c>
      <c r="I18" s="11">
        <f t="shared" si="5"/>
        <v>-4.8526325805069064</v>
      </c>
      <c r="K18" t="s">
        <v>32</v>
      </c>
      <c r="L18" s="13">
        <f>MATCH(MAX(G3:G67),G3:G67,0)</f>
        <v>37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174.44526568729853</v>
      </c>
      <c r="F19" s="11">
        <f t="shared" si="0"/>
        <v>466.47538655600658</v>
      </c>
      <c r="G19" s="11">
        <f t="shared" si="1"/>
        <v>46.647538655600663</v>
      </c>
      <c r="H19" s="11">
        <f t="shared" si="2"/>
        <v>19.55473431270147</v>
      </c>
      <c r="I19" s="11">
        <f t="shared" si="5"/>
        <v>6.3524613443993374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232.07564317146739</v>
      </c>
      <c r="F20" s="11">
        <f t="shared" si="0"/>
        <v>576.30377484168866</v>
      </c>
      <c r="G20" s="11">
        <f t="shared" si="1"/>
        <v>57.630377484168854</v>
      </c>
      <c r="H20" s="11">
        <f t="shared" si="2"/>
        <v>41.924356828532609</v>
      </c>
      <c r="I20" s="11">
        <f t="shared" si="5"/>
        <v>22.369622515831146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301.75061152516571</v>
      </c>
      <c r="F21" s="11">
        <f t="shared" si="0"/>
        <v>696.74968353698318</v>
      </c>
      <c r="G21" s="11">
        <f t="shared" si="1"/>
        <v>69.674968353698347</v>
      </c>
      <c r="H21" s="11">
        <f t="shared" si="2"/>
        <v>43.249388474834291</v>
      </c>
      <c r="I21" s="11">
        <f t="shared" si="5"/>
        <v>1.3250316463016532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384.36756725156994</v>
      </c>
      <c r="F22" s="11">
        <f t="shared" si="0"/>
        <v>826.16955726404228</v>
      </c>
      <c r="G22" s="11">
        <f t="shared" si="1"/>
        <v>82.616955726404242</v>
      </c>
      <c r="H22" s="11">
        <f t="shared" si="2"/>
        <v>78.632432748430062</v>
      </c>
      <c r="I22" s="11">
        <f t="shared" si="5"/>
        <v>35.383044273595758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480.62891245856258</v>
      </c>
      <c r="F23" s="11">
        <f t="shared" si="0"/>
        <v>962.61345206992644</v>
      </c>
      <c r="G23" s="11">
        <f t="shared" si="1"/>
        <v>96.26134520699263</v>
      </c>
      <c r="H23" s="11">
        <f t="shared" si="2"/>
        <v>78.371087541437419</v>
      </c>
      <c r="I23" s="11">
        <f t="shared" si="5"/>
        <v>-0.26134520699262964</v>
      </c>
      <c r="K23" t="s">
        <v>43</v>
      </c>
      <c r="L23" s="11">
        <f>MAX(E3:E115)</f>
        <v>8805.39139836297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591.0198124313788</v>
      </c>
      <c r="F24" s="11">
        <f t="shared" si="0"/>
        <v>1103.9089997281621</v>
      </c>
      <c r="G24" s="11">
        <f t="shared" si="1"/>
        <v>110.39089997281617</v>
      </c>
      <c r="H24" s="11">
        <f t="shared" si="2"/>
        <v>75.980187568621204</v>
      </c>
      <c r="I24" s="11">
        <f t="shared" si="5"/>
        <v>-2.3908999728161717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715.79464773102302</v>
      </c>
      <c r="F25" s="11">
        <f t="shared" si="0"/>
        <v>1247.7483529964422</v>
      </c>
      <c r="G25" s="11">
        <f t="shared" si="1"/>
        <v>124.77483529964427</v>
      </c>
      <c r="H25" s="11">
        <f t="shared" si="2"/>
        <v>62.205352268976981</v>
      </c>
      <c r="I25" s="11">
        <f t="shared" si="5"/>
        <v>-13.774835299644266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854.97197433267854</v>
      </c>
      <c r="F26" s="11">
        <f t="shared" si="0"/>
        <v>1391.7732660165552</v>
      </c>
      <c r="G26" s="11">
        <f t="shared" si="1"/>
        <v>139.17732660165549</v>
      </c>
      <c r="H26" s="11">
        <f t="shared" si="2"/>
        <v>32.028025667321458</v>
      </c>
      <c r="I26" s="11">
        <f t="shared" si="5"/>
        <v>-30.177326601655494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1008.3374139006839</v>
      </c>
      <c r="F27" s="11">
        <f t="shared" si="0"/>
        <v>1533.654395680054</v>
      </c>
      <c r="G27" s="11">
        <f t="shared" si="1"/>
        <v>153.36543956800546</v>
      </c>
      <c r="H27" s="11">
        <f t="shared" si="2"/>
        <v>50.662586099316059</v>
      </c>
      <c r="I27" s="11">
        <f t="shared" si="5"/>
        <v>18.634560431994544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1175.4536030942315</v>
      </c>
      <c r="F28" s="11">
        <f t="shared" si="0"/>
        <v>1671.161891935476</v>
      </c>
      <c r="G28" s="11">
        <f t="shared" si="1"/>
        <v>167.11618919354751</v>
      </c>
      <c r="H28" s="11">
        <f t="shared" si="2"/>
        <v>45.546396905768461</v>
      </c>
      <c r="I28" s="11">
        <f t="shared" si="5"/>
        <v>-5.1161891935475126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1355.676133033732</v>
      </c>
      <c r="F29" s="11">
        <f t="shared" si="0"/>
        <v>1802.2252993950042</v>
      </c>
      <c r="G29" s="11">
        <f t="shared" si="1"/>
        <v>180.22252993950039</v>
      </c>
      <c r="H29" s="11">
        <f t="shared" si="2"/>
        <v>80.323866966268042</v>
      </c>
      <c r="I29" s="11">
        <f t="shared" si="5"/>
        <v>34.77747006049961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1548.1742994713866</v>
      </c>
      <c r="F30" s="11">
        <f t="shared" si="0"/>
        <v>1924.9816643765462</v>
      </c>
      <c r="G30" s="11">
        <f t="shared" si="1"/>
        <v>192.49816643765462</v>
      </c>
      <c r="H30" s="11">
        <f t="shared" si="2"/>
        <v>116.82570052861342</v>
      </c>
      <c r="I30" s="11">
        <f t="shared" si="5"/>
        <v>36.501833562345382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1751.9554491062265</v>
      </c>
      <c r="F31" s="11">
        <f t="shared" si="0"/>
        <v>2037.8114963483995</v>
      </c>
      <c r="G31" s="11">
        <f t="shared" si="1"/>
        <v>203.78114963484003</v>
      </c>
      <c r="H31" s="11">
        <f t="shared" si="2"/>
        <v>172.04455089377348</v>
      </c>
      <c r="I31" s="11">
        <f t="shared" si="5"/>
        <v>55.218850365159966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1965.8917344229317</v>
      </c>
      <c r="F32" s="11">
        <f t="shared" si="0"/>
        <v>2139.3628531670515</v>
      </c>
      <c r="G32" s="11">
        <f t="shared" si="1"/>
        <v>213.93628531670504</v>
      </c>
      <c r="H32" s="11">
        <f t="shared" si="2"/>
        <v>150.10826557706832</v>
      </c>
      <c r="I32" s="11">
        <f t="shared" si="5"/>
        <v>-21.936285316705039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2188.7481645429652</v>
      </c>
      <c r="F33" s="11">
        <f t="shared" si="0"/>
        <v>2228.5643012003356</v>
      </c>
      <c r="G33" s="11">
        <f t="shared" si="1"/>
        <v>222.85643012003368</v>
      </c>
      <c r="H33" s="11">
        <f t="shared" si="2"/>
        <v>116.25183545703476</v>
      </c>
      <c r="I33" s="11">
        <f t="shared" si="5"/>
        <v>-33.856430120033679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2419.2109495160962</v>
      </c>
      <c r="F34" s="11">
        <f t="shared" si="0"/>
        <v>2304.6278497313097</v>
      </c>
      <c r="G34" s="11">
        <f t="shared" si="1"/>
        <v>230.46278497313077</v>
      </c>
      <c r="H34" s="11">
        <f t="shared" si="2"/>
        <v>147.78905048390379</v>
      </c>
      <c r="I34" s="11">
        <f t="shared" si="5"/>
        <v>31.537215026869234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2655.9152680966176</v>
      </c>
      <c r="F35" s="11">
        <f t="shared" si="0"/>
        <v>2367.0431858052143</v>
      </c>
      <c r="G35" s="11">
        <f t="shared" si="1"/>
        <v>236.70431858052146</v>
      </c>
      <c r="H35" s="11">
        <f t="shared" si="2"/>
        <v>40.084731903382362</v>
      </c>
      <c r="I35" s="11">
        <f t="shared" si="5"/>
        <v>-107.70431858052146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2897.47173376926</v>
      </c>
      <c r="F36" s="11">
        <f t="shared" si="0"/>
        <v>2415.5646567264239</v>
      </c>
      <c r="G36" s="11">
        <f t="shared" ref="G36:G60" si="6">$L$5*B36^$L$6*EXP(-B36/$L$7)</f>
        <v>241.55646567264256</v>
      </c>
      <c r="H36" s="11">
        <f t="shared" si="2"/>
        <v>-75.471733769260027</v>
      </c>
      <c r="I36" s="11">
        <f t="shared" si="5"/>
        <v>-115.55646567264256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3142.4909818127544</v>
      </c>
      <c r="F37" s="11">
        <f t="shared" si="0"/>
        <v>2450.1924804349437</v>
      </c>
      <c r="G37" s="11">
        <f t="shared" si="6"/>
        <v>245.01924804349446</v>
      </c>
      <c r="H37" s="11">
        <f t="shared" si="2"/>
        <v>-66.490981812754399</v>
      </c>
      <c r="I37" s="11">
        <f t="shared" si="5"/>
        <v>8.9807519565055429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3389.6059445144492</v>
      </c>
      <c r="F38" s="11">
        <f t="shared" si="0"/>
        <v>2471.1496270169482</v>
      </c>
      <c r="G38" s="11">
        <f t="shared" si="6"/>
        <v>247.11496270169459</v>
      </c>
      <c r="H38" s="11">
        <f t="shared" si="2"/>
        <v>-172.60594451444922</v>
      </c>
      <c r="I38" s="11">
        <f t="shared" si="5"/>
        <v>-106.11496270169459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3637.4915170001314</v>
      </c>
      <c r="F39" s="11">
        <f t="shared" si="0"/>
        <v>2478.8557248568213</v>
      </c>
      <c r="G39" s="11">
        <f t="shared" si="6"/>
        <v>247.88557248568219</v>
      </c>
      <c r="H39" s="11">
        <f t="shared" si="2"/>
        <v>-221.49151700013135</v>
      </c>
      <c r="I39" s="11">
        <f t="shared" si="5"/>
        <v>-48.885572485682189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3884.8814388104979</v>
      </c>
      <c r="F40" s="11">
        <f t="shared" si="0"/>
        <v>2473.8992181036656</v>
      </c>
      <c r="G40" s="11">
        <f t="shared" si="6"/>
        <v>247.38992181036653</v>
      </c>
      <c r="H40" s="11">
        <f t="shared" si="2"/>
        <v>-224.88143881049791</v>
      </c>
      <c r="I40" s="11">
        <f t="shared" si="5"/>
        <v>-3.3899218103665305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4130.5823240013879</v>
      </c>
      <c r="F41" s="11">
        <f t="shared" si="0"/>
        <v>2457.0088519088995</v>
      </c>
      <c r="G41" s="11">
        <f t="shared" si="6"/>
        <v>245.70088519089009</v>
      </c>
      <c r="H41" s="11">
        <f t="shared" si="2"/>
        <v>-348.58232400138786</v>
      </c>
      <c r="I41" s="11">
        <f t="shared" si="5"/>
        <v>-123.70088519089009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4373.4848639835454</v>
      </c>
      <c r="F42" s="11">
        <f t="shared" si="0"/>
        <v>2429.0253998215758</v>
      </c>
      <c r="G42" s="11">
        <f t="shared" si="6"/>
        <v>242.90253998215789</v>
      </c>
      <c r="H42" s="11">
        <f t="shared" si="2"/>
        <v>-408.48486398354544</v>
      </c>
      <c r="I42" s="11">
        <f t="shared" si="5"/>
        <v>-59.90253998215789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4612.5723022968523</v>
      </c>
      <c r="F43" s="11">
        <f t="shared" si="0"/>
        <v>2390.8743831330685</v>
      </c>
      <c r="G43" s="11">
        <f t="shared" si="6"/>
        <v>239.0874383133071</v>
      </c>
      <c r="H43" s="11">
        <f t="shared" si="2"/>
        <v>-409.57230229685229</v>
      </c>
      <c r="I43" s="11">
        <f t="shared" si="5"/>
        <v>-1.0874383133071035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4846.9263395047265</v>
      </c>
      <c r="F44" s="11">
        <f t="shared" si="0"/>
        <v>2343.5403720787417</v>
      </c>
      <c r="G44" s="11">
        <f t="shared" si="6"/>
        <v>234.35403720787443</v>
      </c>
      <c r="H44" s="11">
        <f t="shared" si="2"/>
        <v>-397.92633950472646</v>
      </c>
      <c r="I44" s="11">
        <f t="shared" si="5"/>
        <v>11.645962792125573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5075.7306704004404</v>
      </c>
      <c r="F45" s="11">
        <f t="shared" si="0"/>
        <v>2288.0433089571397</v>
      </c>
      <c r="G45" s="11">
        <f t="shared" si="6"/>
        <v>228.80433089571429</v>
      </c>
      <c r="H45" s="11">
        <f t="shared" si="2"/>
        <v>-526.73067040044043</v>
      </c>
      <c r="I45" s="11">
        <f t="shared" si="5"/>
        <v>-128.80433089571429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5298.2723861074073</v>
      </c>
      <c r="F46" s="11">
        <f t="shared" si="0"/>
        <v>2225.417157069669</v>
      </c>
      <c r="G46" s="11">
        <f t="shared" si="6"/>
        <v>222.5417157069671</v>
      </c>
      <c r="H46" s="11">
        <f t="shared" si="2"/>
        <v>-541.27238610740733</v>
      </c>
      <c r="I46" s="11">
        <f t="shared" si="5"/>
        <v>-14.541715706967096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5513.9414920220752</v>
      </c>
      <c r="F47" s="11">
        <f t="shared" si="0"/>
        <v>2156.6910591466785</v>
      </c>
      <c r="G47" s="11">
        <f t="shared" si="6"/>
        <v>215.66910591466782</v>
      </c>
      <c r="H47" s="11">
        <f t="shared" si="2"/>
        <v>-607.94149202207518</v>
      </c>
      <c r="I47" s="11">
        <f t="shared" si="5"/>
        <v>-66.669105914667824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5722.2288005895862</v>
      </c>
      <c r="F48" s="11">
        <f t="shared" si="0"/>
        <v>2082.8730856751099</v>
      </c>
      <c r="G48" s="11">
        <f t="shared" si="6"/>
        <v>208.28730856751133</v>
      </c>
      <c r="H48" s="11">
        <f t="shared" si="2"/>
        <v>-702.22880058958617</v>
      </c>
      <c r="I48" s="11">
        <f t="shared" si="5"/>
        <v>-94.287308567511332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5922.7224573317371</v>
      </c>
      <c r="F49" s="11">
        <f t="shared" si="0"/>
        <v>2004.9365674215096</v>
      </c>
      <c r="G49" s="11">
        <f t="shared" si="6"/>
        <v>200.4936567421509</v>
      </c>
      <c r="H49" s="11">
        <f t="shared" si="2"/>
        <v>-731.72245733173713</v>
      </c>
      <c r="I49" s="11">
        <f t="shared" si="5"/>
        <v>-29.493656742150904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6115.1033510211055</v>
      </c>
      <c r="F50" s="11">
        <f t="shared" si="0"/>
        <v>1923.8089368936835</v>
      </c>
      <c r="G50" s="11">
        <f t="shared" si="6"/>
        <v>192.38089368936858</v>
      </c>
      <c r="H50" s="11">
        <f t="shared" si="2"/>
        <v>-739.10335102110548</v>
      </c>
      <c r="I50" s="11">
        <f t="shared" si="5"/>
        <v>-7.3808936893685768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6299.139645965226</v>
      </c>
      <c r="F51" s="11">
        <f t="shared" si="0"/>
        <v>1840.3629494412053</v>
      </c>
      <c r="G51" s="11">
        <f t="shared" si="6"/>
        <v>184.03629494412087</v>
      </c>
      <c r="H51" s="11">
        <f t="shared" si="2"/>
        <v>-805.13964596522601</v>
      </c>
      <c r="I51" s="11">
        <f t="shared" si="5"/>
        <v>-66.036294944120868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6474.6806574407647</v>
      </c>
      <c r="F52" s="11">
        <f t="shared" si="0"/>
        <v>1755.4101147553865</v>
      </c>
      <c r="G52" s="11">
        <f t="shared" si="6"/>
        <v>175.54101147553862</v>
      </c>
      <c r="H52" s="11">
        <f t="shared" si="2"/>
        <v>-878.68065744076466</v>
      </c>
      <c r="I52" s="11">
        <f t="shared" si="5"/>
        <v>-73.541011475538625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6641.650271649818</v>
      </c>
      <c r="F53" s="11">
        <f t="shared" si="0"/>
        <v>1669.6961420905336</v>
      </c>
      <c r="G53" s="11">
        <f t="shared" si="6"/>
        <v>166.96961420905291</v>
      </c>
      <c r="H53" s="11">
        <f t="shared" ref="H53:H62" si="8">C53-E53</f>
        <v>-833.65027164981802</v>
      </c>
      <c r="I53" s="11">
        <f t="shared" ref="I53:I62" si="9">D53-G53</f>
        <v>45.030385790947093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6800.0400902395295</v>
      </c>
      <c r="F54" s="11">
        <f t="shared" si="0"/>
        <v>1583.8981858971147</v>
      </c>
      <c r="G54" s="11">
        <f t="shared" si="6"/>
        <v>158.38981858971113</v>
      </c>
      <c r="H54" s="11">
        <f t="shared" si="8"/>
        <v>-864.04009023952949</v>
      </c>
      <c r="I54" s="11">
        <f t="shared" si="9"/>
        <v>-30.389818589711126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6949.9024573433908</v>
      </c>
      <c r="F55" s="11">
        <f t="shared" si="0"/>
        <v>1498.6236710386129</v>
      </c>
      <c r="G55" s="11">
        <f t="shared" si="6"/>
        <v>149.8623671038614</v>
      </c>
      <c r="H55" s="11">
        <f t="shared" si="8"/>
        <v>-910.90245734339078</v>
      </c>
      <c r="I55" s="11">
        <f t="shared" si="9"/>
        <v>-46.862367103861402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7091.3435050158323</v>
      </c>
      <c r="F56" s="11">
        <f t="shared" si="0"/>
        <v>1414.4104767244153</v>
      </c>
      <c r="G56" s="11">
        <f t="shared" si="6"/>
        <v>141.44104767244181</v>
      </c>
      <c r="H56" s="11">
        <f t="shared" si="8"/>
        <v>-903.34350501583231</v>
      </c>
      <c r="I56" s="11">
        <f t="shared" si="9"/>
        <v>7.5589523275581882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7224.5163314363954</v>
      </c>
      <c r="F57" s="11">
        <f t="shared" si="0"/>
        <v>1331.7282642056307</v>
      </c>
      <c r="G57" s="11">
        <f t="shared" si="6"/>
        <v>133.17282642056338</v>
      </c>
      <c r="H57" s="11">
        <f t="shared" si="8"/>
        <v>-923.51633143639538</v>
      </c>
      <c r="I57" s="11">
        <f t="shared" si="9"/>
        <v>-20.172826420563382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7349.6144058126238</v>
      </c>
      <c r="F58" s="11">
        <f t="shared" si="0"/>
        <v>1250.980743762284</v>
      </c>
      <c r="G58" s="11">
        <f t="shared" si="6"/>
        <v>125.09807437622867</v>
      </c>
      <c r="H58" s="11">
        <f t="shared" si="8"/>
        <v>-821.61440581262377</v>
      </c>
      <c r="I58" s="11">
        <f t="shared" si="9"/>
        <v>101.90192562377133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7466.8652748452632</v>
      </c>
      <c r="F59" s="11">
        <f t="shared" si="0"/>
        <v>1172.5086903263946</v>
      </c>
      <c r="G59" s="11">
        <f t="shared" si="6"/>
        <v>117.25086903263951</v>
      </c>
      <c r="H59" s="11">
        <f t="shared" si="8"/>
        <v>-797.86527484526323</v>
      </c>
      <c r="I59" s="11">
        <f t="shared" si="9"/>
        <v>23.749130967360486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7576.5246281618975</v>
      </c>
      <c r="F60" s="11">
        <f t="shared" si="0"/>
        <v>1096.5935331663422</v>
      </c>
      <c r="G60" s="11">
        <f t="shared" si="6"/>
        <v>109.65935331663466</v>
      </c>
      <c r="H60" s="11">
        <f t="shared" si="8"/>
        <v>-812.52462816189745</v>
      </c>
      <c r="I60" s="11">
        <f t="shared" si="9"/>
        <v>-14.659353316634665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7678.8707644113811</v>
      </c>
      <c r="F61" s="11">
        <f t="shared" ref="F61:F67" si="11">(E61-E60)*10</f>
        <v>1023.4613624948361</v>
      </c>
      <c r="G61" s="11">
        <f t="shared" ref="G61:G66" si="12">$L$5*B61^$L$6*EXP(-B61/$L$7)</f>
        <v>102.34613624948388</v>
      </c>
      <c r="H61" s="11">
        <f t="shared" si="8"/>
        <v>-760.87076441138106</v>
      </c>
      <c r="I61" s="11">
        <f t="shared" si="9"/>
        <v>51.653863750516123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7774.1994858015132</v>
      </c>
      <c r="F62" s="11">
        <f t="shared" si="11"/>
        <v>953.28721390132159</v>
      </c>
      <c r="G62" s="11">
        <f t="shared" si="12"/>
        <v>95.328721390132259</v>
      </c>
      <c r="H62" s="11">
        <f t="shared" si="8"/>
        <v>-725.19948580151322</v>
      </c>
      <c r="I62" s="11">
        <f t="shared" si="9"/>
        <v>35.671278609867741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7862.8194367555916</v>
      </c>
      <c r="F63" s="11">
        <f t="shared" si="11"/>
        <v>886.19950954078377</v>
      </c>
      <c r="G63" s="11">
        <f t="shared" si="12"/>
        <v>88.619950954077922</v>
      </c>
      <c r="H63" s="11">
        <f t="shared" ref="H63" si="14">C63-E63</f>
        <v>-689.8194367555916</v>
      </c>
      <c r="I63" s="11">
        <f t="shared" ref="I63" si="15">D63-G63</f>
        <v>35.380049045922078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7945.0478920110572</v>
      </c>
      <c r="F64" s="11">
        <f t="shared" si="11"/>
        <v>822.28455255465633</v>
      </c>
      <c r="G64" s="11">
        <f t="shared" si="12"/>
        <v>82.228455255465988</v>
      </c>
      <c r="H64" s="11">
        <f t="shared" ref="H64" si="17">C64-E64</f>
        <v>-644.04789201105723</v>
      </c>
      <c r="I64" s="11">
        <f t="shared" ref="I64" si="18">D64-G64</f>
        <v>45.771544744534012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8021.2069908005487</v>
      </c>
      <c r="F65" s="11">
        <f t="shared" si="11"/>
        <v>761.59098789491509</v>
      </c>
      <c r="G65" s="11">
        <f t="shared" si="12"/>
        <v>76.159098789491082</v>
      </c>
      <c r="H65" s="11">
        <f t="shared" ref="H65" si="20">C65-E65</f>
        <v>-533.20699080054874</v>
      </c>
      <c r="I65" s="11">
        <f t="shared" ref="I65" si="21">D65-G65</f>
        <v>110.84090121050892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8091.6204066312657</v>
      </c>
      <c r="F66" s="11">
        <f t="shared" si="11"/>
        <v>704.13415830716986</v>
      </c>
      <c r="G66" s="11">
        <f t="shared" si="12"/>
        <v>70.413415830716957</v>
      </c>
      <c r="H66" s="11">
        <f t="shared" ref="H66" si="23">C66-E66</f>
        <v>-449.62040663126572</v>
      </c>
      <c r="I66" s="11">
        <f t="shared" ref="I66" si="24">D66-G66</f>
        <v>83.586584169283043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8156.6104364843222</v>
      </c>
      <c r="F67" s="11">
        <f t="shared" si="11"/>
        <v>649.90029853056512</v>
      </c>
      <c r="G67" s="11">
        <f t="shared" ref="G67" si="27">$L$5*B67^$L$6*EXP(-B67/$L$7)</f>
        <v>64.990029853056441</v>
      </c>
      <c r="H67" s="11">
        <f t="shared" ref="H67" si="28">C67-E67</f>
        <v>-384.61043648432224</v>
      </c>
      <c r="I67" s="11">
        <f t="shared" ref="I67" si="29">D67-G67</f>
        <v>65.009970146943559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8216.4954888530374</v>
      </c>
      <c r="F68" s="11">
        <f t="shared" ref="F68" si="32">(E68-E67)*10</f>
        <v>598.85052368715151</v>
      </c>
      <c r="G68" s="11">
        <f t="shared" ref="G68" si="33">$L$5*B68^$L$6*EXP(-B68/$L$7)</f>
        <v>59.885052368715449</v>
      </c>
      <c r="H68" s="11">
        <f t="shared" ref="H68" si="34">C68-E68</f>
        <v>-327.49548885303739</v>
      </c>
      <c r="I68" s="11">
        <f t="shared" ref="I68" si="35">D68-G68</f>
        <v>57.114947631284551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8271.5879467851973</v>
      </c>
      <c r="F69" s="11">
        <f t="shared" ref="F69" si="38">(E69-E68)*10</f>
        <v>550.92457932159959</v>
      </c>
      <c r="G69" s="11">
        <f t="shared" ref="G69" si="39">$L$5*B69^$L$6*EXP(-B69/$L$7)</f>
        <v>55.092457932160066</v>
      </c>
      <c r="H69" s="11">
        <f t="shared" ref="H69" si="40">C69-E69</f>
        <v>-278.58794678519735</v>
      </c>
      <c r="I69" s="11">
        <f t="shared" ref="I69" si="41">D69-G69</f>
        <v>48.907542067839934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8322.1923798467924</v>
      </c>
      <c r="F70" s="11">
        <f t="shared" ref="F70" si="44">(E70-E69)*10</f>
        <v>506.04433061595046</v>
      </c>
      <c r="G70" s="11">
        <f t="shared" ref="G70" si="45">$L$5*B70^$L$6*EXP(-B70/$L$7)</f>
        <v>50.604433061595167</v>
      </c>
      <c r="H70" s="11">
        <f t="shared" ref="H70" si="46">C70-E70</f>
        <v>-196.19237984679239</v>
      </c>
      <c r="I70" s="11">
        <f t="shared" ref="I70" si="47">D70-G70</f>
        <v>82.395566938404841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8368.6040775454694</v>
      </c>
      <c r="F71" s="11">
        <f t="shared" ref="F71" si="50">(E71-E70)*10</f>
        <v>464.11697698677017</v>
      </c>
      <c r="G71" s="11">
        <f t="shared" ref="G71" si="51">$L$5*B71^$L$6*EXP(-B71/$L$7)</f>
        <v>46.411697698677862</v>
      </c>
      <c r="H71" s="11">
        <f t="shared" ref="H71" si="52">C71-E71</f>
        <v>-56.604077545469409</v>
      </c>
      <c r="I71" s="11">
        <f t="shared" ref="I71" si="53">D71-G71</f>
        <v>139.58830230132213</v>
      </c>
    </row>
    <row r="72" spans="1:9">
      <c r="A72" s="2">
        <v>43954</v>
      </c>
      <c r="B72" s="10">
        <v>70</v>
      </c>
      <c r="E72" s="11">
        <f t="shared" ref="E71:E96" si="54">E71+G72</f>
        <v>8411.107876109585</v>
      </c>
      <c r="F72" s="11">
        <f t="shared" ref="F71:F96" si="55">(E72-E71)*10</f>
        <v>425.03798564115641</v>
      </c>
      <c r="G72" s="11">
        <f t="shared" ref="G71:G96" si="56">$L$5*B72^$L$6*EXP(-B72/$L$7)</f>
        <v>42.503798564114945</v>
      </c>
      <c r="I72" s="11"/>
    </row>
    <row r="73" spans="1:9">
      <c r="A73" s="2">
        <v>43955</v>
      </c>
      <c r="B73" s="10">
        <v>71</v>
      </c>
      <c r="E73" s="11">
        <f t="shared" si="54"/>
        <v>8449.9772504907796</v>
      </c>
      <c r="F73" s="11">
        <f t="shared" si="55"/>
        <v>388.69374381194575</v>
      </c>
      <c r="G73" s="11">
        <f t="shared" si="56"/>
        <v>38.869374381194753</v>
      </c>
      <c r="I73" s="11"/>
    </row>
    <row r="74" spans="1:9">
      <c r="A74" s="2">
        <v>43956</v>
      </c>
      <c r="B74" s="10">
        <v>72</v>
      </c>
      <c r="E74" s="11">
        <f t="shared" si="54"/>
        <v>8485.4736439320368</v>
      </c>
      <c r="F74" s="11">
        <f t="shared" si="55"/>
        <v>354.96393441257169</v>
      </c>
      <c r="G74" s="11">
        <f t="shared" si="56"/>
        <v>35.496393441257204</v>
      </c>
      <c r="I74" s="11"/>
    </row>
    <row r="75" spans="1:9">
      <c r="A75" s="2">
        <v>43957</v>
      </c>
      <c r="B75" s="10">
        <v>73</v>
      </c>
      <c r="E75" s="11">
        <f t="shared" si="54"/>
        <v>8517.8460083174068</v>
      </c>
      <c r="F75" s="11">
        <f t="shared" si="55"/>
        <v>323.7236438537002</v>
      </c>
      <c r="G75" s="11">
        <f t="shared" si="56"/>
        <v>32.372364385370865</v>
      </c>
      <c r="I75" s="11"/>
    </row>
    <row r="76" spans="1:9">
      <c r="A76" s="2">
        <v>43958</v>
      </c>
      <c r="B76" s="10">
        <v>74</v>
      </c>
      <c r="E76" s="11">
        <f t="shared" si="54"/>
        <v>8547.3305297035131</v>
      </c>
      <c r="F76" s="11">
        <f t="shared" si="55"/>
        <v>294.8452138610628</v>
      </c>
      <c r="G76" s="11">
        <f t="shared" si="56"/>
        <v>29.484521386107115</v>
      </c>
      <c r="I76" s="11"/>
    </row>
    <row r="77" spans="1:9">
      <c r="A77" s="2">
        <v>43959</v>
      </c>
      <c r="B77" s="10">
        <v>75</v>
      </c>
      <c r="E77" s="11">
        <f t="shared" si="54"/>
        <v>8574.1505148467277</v>
      </c>
      <c r="F77" s="11">
        <f t="shared" si="55"/>
        <v>268.19985143214581</v>
      </c>
      <c r="G77" s="11">
        <f t="shared" si="56"/>
        <v>26.819985143215465</v>
      </c>
      <c r="I77" s="11"/>
    </row>
    <row r="78" spans="1:9">
      <c r="A78" s="2">
        <v>43960</v>
      </c>
      <c r="B78" s="10">
        <v>76</v>
      </c>
      <c r="E78" s="11">
        <f t="shared" si="54"/>
        <v>8598.5164161145331</v>
      </c>
      <c r="F78" s="11">
        <f t="shared" si="55"/>
        <v>243.65901267805384</v>
      </c>
      <c r="G78" s="11">
        <f t="shared" si="56"/>
        <v>24.365901267804702</v>
      </c>
      <c r="I78" s="11"/>
    </row>
    <row r="79" spans="1:9">
      <c r="A79" s="2">
        <v>43961</v>
      </c>
      <c r="B79" s="10">
        <v>77</v>
      </c>
      <c r="E79" s="11">
        <f t="shared" si="54"/>
        <v>8620.6259738458903</v>
      </c>
      <c r="F79" s="11">
        <f t="shared" si="55"/>
        <v>221.09557731357199</v>
      </c>
      <c r="G79" s="11">
        <f t="shared" si="56"/>
        <v>22.109557731357814</v>
      </c>
      <c r="I79" s="11"/>
    </row>
    <row r="80" spans="1:9">
      <c r="A80" s="2">
        <v>43962</v>
      </c>
      <c r="B80" s="10">
        <v>78</v>
      </c>
      <c r="E80" s="11">
        <f t="shared" si="54"/>
        <v>8640.6644569537875</v>
      </c>
      <c r="F80" s="11">
        <f t="shared" si="55"/>
        <v>200.38483107897264</v>
      </c>
      <c r="G80" s="11">
        <f t="shared" si="56"/>
        <v>20.038483107896489</v>
      </c>
      <c r="I80" s="11"/>
    </row>
    <row r="81" spans="1:9">
      <c r="A81" s="2">
        <v>43963</v>
      </c>
      <c r="B81" s="10">
        <v>79</v>
      </c>
      <c r="E81" s="11">
        <f t="shared" si="54"/>
        <v>8658.8049843022291</v>
      </c>
      <c r="F81" s="11">
        <f t="shared" si="55"/>
        <v>181.40527348441537</v>
      </c>
      <c r="G81" s="11">
        <f t="shared" si="56"/>
        <v>18.140527348440738</v>
      </c>
      <c r="I81" s="11"/>
    </row>
    <row r="82" spans="1:9">
      <c r="A82" s="2">
        <v>43964</v>
      </c>
      <c r="B82" s="10">
        <v>80</v>
      </c>
      <c r="E82" s="11">
        <f t="shared" si="54"/>
        <v>8675.2089111065507</v>
      </c>
      <c r="F82" s="11">
        <f t="shared" si="55"/>
        <v>164.039268043216</v>
      </c>
      <c r="G82" s="11">
        <f t="shared" si="56"/>
        <v>16.403926804321568</v>
      </c>
      <c r="I82" s="11"/>
    </row>
    <row r="83" spans="1:9">
      <c r="A83" s="2">
        <v>43965</v>
      </c>
      <c r="B83" s="10">
        <v>81</v>
      </c>
      <c r="E83" s="11">
        <f t="shared" si="54"/>
        <v>8690.0262662733694</v>
      </c>
      <c r="F83" s="11">
        <f t="shared" si="55"/>
        <v>148.17355166818743</v>
      </c>
      <c r="G83" s="11">
        <f t="shared" si="56"/>
        <v>14.817355166817995</v>
      </c>
      <c r="I83" s="11"/>
    </row>
    <row r="84" spans="1:9">
      <c r="A84" s="2">
        <v>43966</v>
      </c>
      <c r="B84" s="10">
        <v>82</v>
      </c>
      <c r="E84" s="11">
        <f t="shared" si="54"/>
        <v>8703.3962281944569</v>
      </c>
      <c r="F84" s="11">
        <f t="shared" si="55"/>
        <v>133.69961921087452</v>
      </c>
      <c r="G84" s="11">
        <f t="shared" si="56"/>
        <v>13.369961921087612</v>
      </c>
      <c r="I84" s="11"/>
    </row>
    <row r="85" spans="1:9">
      <c r="A85" s="2">
        <v>43967</v>
      </c>
      <c r="B85" s="10">
        <v>83</v>
      </c>
      <c r="E85" s="11">
        <f t="shared" si="54"/>
        <v>8715.4476280221988</v>
      </c>
      <c r="F85" s="11">
        <f t="shared" si="55"/>
        <v>120.51399827741989</v>
      </c>
      <c r="G85" s="11">
        <f t="shared" si="56"/>
        <v>12.051399827742021</v>
      </c>
      <c r="I85" s="11"/>
    </row>
    <row r="86" spans="1:9">
      <c r="A86" s="2">
        <v>43968</v>
      </c>
      <c r="B86" s="10">
        <v>84</v>
      </c>
      <c r="E86" s="11">
        <f t="shared" si="54"/>
        <v>8726.2994708724236</v>
      </c>
      <c r="F86" s="11">
        <f t="shared" si="55"/>
        <v>108.51842850224784</v>
      </c>
      <c r="G86" s="11">
        <f t="shared" si="56"/>
        <v>10.851842850225511</v>
      </c>
      <c r="I86" s="11"/>
    </row>
    <row r="87" spans="1:9">
      <c r="A87" s="2">
        <v>43969</v>
      </c>
      <c r="B87" s="10">
        <v>85</v>
      </c>
      <c r="E87" s="11">
        <f t="shared" si="54"/>
        <v>8736.0614667166628</v>
      </c>
      <c r="F87" s="11">
        <f t="shared" si="55"/>
        <v>97.61995844239209</v>
      </c>
      <c r="G87" s="11">
        <f t="shared" si="56"/>
        <v>9.7619958442397188</v>
      </c>
      <c r="I87" s="11"/>
    </row>
    <row r="88" spans="1:9">
      <c r="A88" s="2">
        <v>43970</v>
      </c>
      <c r="B88" s="10">
        <v>86</v>
      </c>
      <c r="E88" s="11">
        <f t="shared" si="54"/>
        <v>8744.8345639366926</v>
      </c>
      <c r="F88" s="11">
        <f t="shared" si="55"/>
        <v>87.730972200297401</v>
      </c>
      <c r="G88" s="11">
        <f t="shared" si="56"/>
        <v>8.7730972200301682</v>
      </c>
      <c r="I88" s="11"/>
    </row>
    <row r="89" spans="1:9">
      <c r="A89" s="2">
        <v>43971</v>
      </c>
      <c r="B89" s="10">
        <v>87</v>
      </c>
      <c r="E89" s="11">
        <f t="shared" si="54"/>
        <v>8752.7114796187398</v>
      </c>
      <c r="F89" s="11">
        <f t="shared" si="55"/>
        <v>78.769156820471835</v>
      </c>
      <c r="G89" s="11">
        <f t="shared" si="56"/>
        <v>7.8769156820471764</v>
      </c>
      <c r="I89" s="11"/>
    </row>
    <row r="90" spans="1:9">
      <c r="A90" s="2">
        <v>43972</v>
      </c>
      <c r="B90" s="10">
        <v>88</v>
      </c>
      <c r="E90" s="11">
        <f t="shared" si="54"/>
        <v>8759.7772216641824</v>
      </c>
      <c r="F90" s="11">
        <f t="shared" si="55"/>
        <v>70.657420454426756</v>
      </c>
      <c r="G90" s="11">
        <f t="shared" si="56"/>
        <v>7.0657420454425912</v>
      </c>
      <c r="I90" s="11"/>
    </row>
    <row r="91" spans="1:9">
      <c r="A91" s="2">
        <v>43973</v>
      </c>
      <c r="B91" s="10">
        <v>89</v>
      </c>
      <c r="E91" s="11">
        <f t="shared" si="54"/>
        <v>8766.1095986909113</v>
      </c>
      <c r="F91" s="11">
        <f t="shared" si="55"/>
        <v>63.323770267288637</v>
      </c>
      <c r="G91" s="11">
        <f t="shared" si="56"/>
        <v>6.3323770267289419</v>
      </c>
      <c r="I91" s="11"/>
    </row>
    <row r="92" spans="1:9">
      <c r="A92" s="2">
        <v>43974</v>
      </c>
      <c r="B92" s="10">
        <v>90</v>
      </c>
      <c r="E92" s="11">
        <f t="shared" si="54"/>
        <v>8771.7797144989054</v>
      </c>
      <c r="F92" s="11">
        <f t="shared" si="55"/>
        <v>56.701158079940797</v>
      </c>
      <c r="G92" s="11">
        <f t="shared" si="56"/>
        <v>5.6701158079948932</v>
      </c>
      <c r="I92" s="11"/>
    </row>
    <row r="93" spans="1:9">
      <c r="A93" s="2">
        <v>43975</v>
      </c>
      <c r="B93" s="10">
        <v>91</v>
      </c>
      <c r="E93" s="11">
        <f t="shared" si="54"/>
        <v>8776.8524445801777</v>
      </c>
      <c r="F93" s="11">
        <f t="shared" si="55"/>
        <v>50.727300812723115</v>
      </c>
      <c r="G93" s="11">
        <f t="shared" si="56"/>
        <v>5.0727300812725105</v>
      </c>
      <c r="I93" s="11"/>
    </row>
    <row r="94" spans="1:9">
      <c r="A94" s="2">
        <v>43976</v>
      </c>
      <c r="B94" s="10">
        <v>92</v>
      </c>
      <c r="E94" s="11">
        <f t="shared" si="54"/>
        <v>8781.3868927728199</v>
      </c>
      <c r="F94" s="11">
        <f t="shared" si="55"/>
        <v>45.344481926422304</v>
      </c>
      <c r="G94" s="11">
        <f t="shared" si="56"/>
        <v>4.5344481926423947</v>
      </c>
      <c r="I94" s="11"/>
    </row>
    <row r="95" spans="1:9">
      <c r="A95" s="2">
        <v>43977</v>
      </c>
      <c r="B95" s="10">
        <v>93</v>
      </c>
      <c r="E95" s="11">
        <f t="shared" si="54"/>
        <v>8785.4368266976689</v>
      </c>
      <c r="F95" s="11">
        <f t="shared" si="55"/>
        <v>40.499339248490287</v>
      </c>
      <c r="G95" s="11">
        <f t="shared" si="56"/>
        <v>4.0499339248496273</v>
      </c>
      <c r="I95" s="11"/>
    </row>
    <row r="96" spans="1:9">
      <c r="A96" s="2">
        <v>43978</v>
      </c>
      <c r="B96" s="10">
        <v>94</v>
      </c>
      <c r="E96" s="11">
        <f t="shared" si="54"/>
        <v>8789.051091080466</v>
      </c>
      <c r="F96" s="11">
        <f t="shared" si="55"/>
        <v>36.14264382797046</v>
      </c>
      <c r="G96" s="11">
        <f t="shared" si="56"/>
        <v>3.6142643827963217</v>
      </c>
      <c r="I96" s="11"/>
    </row>
    <row r="97" spans="1:7">
      <c r="A97" s="2">
        <v>43979</v>
      </c>
      <c r="B97" s="10">
        <v>95</v>
      </c>
      <c r="E97" s="11">
        <f t="shared" ref="E97:E103" si="57">E96+G97</f>
        <v>8792.2739984587879</v>
      </c>
      <c r="F97" s="11">
        <f t="shared" ref="F97:F103" si="58">(E97-E96)*10</f>
        <v>32.229073783219064</v>
      </c>
      <c r="G97" s="11">
        <f t="shared" ref="G97:G103" si="59">$L$5*B97^$L$6*EXP(-B97/$L$7)</f>
        <v>3.2229073783220263</v>
      </c>
    </row>
    <row r="98" spans="1:7">
      <c r="A98" s="2">
        <v>43980</v>
      </c>
      <c r="B98" s="10">
        <v>96</v>
      </c>
      <c r="E98" s="11">
        <f t="shared" si="57"/>
        <v>8795.145697107886</v>
      </c>
      <c r="F98" s="11">
        <f t="shared" si="58"/>
        <v>28.716986490981071</v>
      </c>
      <c r="G98" s="11">
        <f t="shared" si="59"/>
        <v>2.8716986490979375</v>
      </c>
    </row>
    <row r="99" spans="1:7">
      <c r="A99" s="2">
        <v>43981</v>
      </c>
      <c r="B99" s="10">
        <v>97</v>
      </c>
      <c r="E99" s="11">
        <f t="shared" si="57"/>
        <v>8797.7025162989466</v>
      </c>
      <c r="F99" s="11">
        <f t="shared" si="58"/>
        <v>25.568191910606402</v>
      </c>
      <c r="G99" s="11">
        <f t="shared" si="59"/>
        <v>2.5568191910610363</v>
      </c>
    </row>
    <row r="100" spans="1:7">
      <c r="A100" s="2">
        <v>43982</v>
      </c>
      <c r="B100" s="10">
        <v>98</v>
      </c>
      <c r="E100" s="11">
        <f t="shared" si="57"/>
        <v>8799.977289233284</v>
      </c>
      <c r="F100" s="11">
        <f t="shared" si="58"/>
        <v>22.747729343373067</v>
      </c>
      <c r="G100" s="11">
        <f t="shared" si="59"/>
        <v>2.274772934338174</v>
      </c>
    </row>
    <row r="101" spans="1:7">
      <c r="A101" s="2">
        <v>43983</v>
      </c>
      <c r="B101" s="10">
        <v>99</v>
      </c>
      <c r="E101" s="11">
        <f t="shared" si="57"/>
        <v>8801.9996541820274</v>
      </c>
      <c r="F101" s="11">
        <f t="shared" si="58"/>
        <v>20.223649487434159</v>
      </c>
      <c r="G101" s="11">
        <f t="shared" si="59"/>
        <v>2.0223649487429163</v>
      </c>
    </row>
    <row r="102" spans="1:7">
      <c r="A102" s="2">
        <v>43984</v>
      </c>
      <c r="B102" s="10">
        <v>100</v>
      </c>
      <c r="E102" s="11">
        <f t="shared" si="57"/>
        <v>8803.7963345083408</v>
      </c>
      <c r="F102" s="11">
        <f t="shared" si="58"/>
        <v>17.966803263134352</v>
      </c>
      <c r="G102" s="11">
        <f t="shared" si="59"/>
        <v>1.7966803263141189</v>
      </c>
    </row>
    <row r="103" spans="1:7">
      <c r="A103" s="2">
        <v>43985</v>
      </c>
      <c r="B103" s="10">
        <v>101</v>
      </c>
      <c r="E103" s="11">
        <f t="shared" si="57"/>
        <v>8805.39139836297</v>
      </c>
      <c r="F103" s="11">
        <f t="shared" si="58"/>
        <v>15.950638546291884</v>
      </c>
      <c r="G103" s="11">
        <f t="shared" si="59"/>
        <v>1.5950638546284799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59" activePane="bottomLeft" state="frozen"/>
      <selection pane="bottomLeft" activeCell="C71" sqref="C7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/>
      <c r="F72" s="11">
        <f t="shared" ref="F71:F84" si="69">F71+H72</f>
        <v>1277.0754625206305</v>
      </c>
      <c r="G72" s="11">
        <f t="shared" ref="G71:G84" si="70">(F72-F71)*10</f>
        <v>110.10156333905343</v>
      </c>
      <c r="H72" s="11">
        <f t="shared" ref="H71:H99" si="71">$M$4*B72^$M$5*EXP(-B72/$M$6)</f>
        <v>11.010156333905364</v>
      </c>
    </row>
    <row r="73" spans="1:11">
      <c r="A73" s="2">
        <v>43955</v>
      </c>
      <c r="B73" s="10">
        <v>71</v>
      </c>
      <c r="C73" s="3"/>
      <c r="F73" s="11">
        <f t="shared" si="69"/>
        <v>1287.3392207252464</v>
      </c>
      <c r="G73" s="11">
        <f t="shared" si="70"/>
        <v>102.63758204615897</v>
      </c>
      <c r="H73" s="11">
        <f t="shared" si="71"/>
        <v>10.263758204615899</v>
      </c>
    </row>
    <row r="74" spans="1:11">
      <c r="A74" s="2">
        <v>43956</v>
      </c>
      <c r="B74" s="10">
        <v>72</v>
      </c>
      <c r="C74" s="3"/>
      <c r="F74" s="11">
        <f t="shared" si="69"/>
        <v>1296.8939021680583</v>
      </c>
      <c r="G74" s="11">
        <f t="shared" si="70"/>
        <v>95.546814428118978</v>
      </c>
      <c r="H74" s="11">
        <f t="shared" si="71"/>
        <v>9.5546814428119173</v>
      </c>
    </row>
    <row r="75" spans="1:11">
      <c r="A75" s="2">
        <v>43957</v>
      </c>
      <c r="B75" s="10">
        <v>73</v>
      </c>
      <c r="C75" s="3"/>
      <c r="F75" s="11">
        <f t="shared" si="69"/>
        <v>1305.7764902687504</v>
      </c>
      <c r="G75" s="11">
        <f t="shared" si="70"/>
        <v>88.825881006921463</v>
      </c>
      <c r="H75" s="11">
        <f t="shared" si="71"/>
        <v>8.882588100692109</v>
      </c>
    </row>
    <row r="76" spans="1:11">
      <c r="A76" s="2">
        <v>43958</v>
      </c>
      <c r="B76" s="10">
        <v>74</v>
      </c>
      <c r="C76" s="3"/>
      <c r="F76" s="11">
        <f t="shared" si="69"/>
        <v>1314.0234202391205</v>
      </c>
      <c r="G76" s="11">
        <f t="shared" si="70"/>
        <v>82.469299703700472</v>
      </c>
      <c r="H76" s="11">
        <f t="shared" si="71"/>
        <v>8.2469299703699637</v>
      </c>
    </row>
    <row r="77" spans="1:11">
      <c r="A77" s="2">
        <v>43959</v>
      </c>
      <c r="B77" s="10">
        <v>75</v>
      </c>
      <c r="C77" s="3"/>
      <c r="F77" s="11">
        <f t="shared" si="69"/>
        <v>1321.6703988973406</v>
      </c>
      <c r="G77" s="11">
        <f t="shared" si="70"/>
        <v>76.469786582201777</v>
      </c>
      <c r="H77" s="11">
        <f t="shared" si="71"/>
        <v>7.64697865822012</v>
      </c>
    </row>
    <row r="78" spans="1:11">
      <c r="A78" s="2">
        <v>43960</v>
      </c>
      <c r="B78" s="10">
        <v>76</v>
      </c>
      <c r="C78" s="3"/>
      <c r="F78" s="11">
        <f t="shared" si="69"/>
        <v>1328.7522525232991</v>
      </c>
      <c r="G78" s="11">
        <f t="shared" si="70"/>
        <v>70.818536259585017</v>
      </c>
      <c r="H78" s="11">
        <f t="shared" si="71"/>
        <v>7.081853625958396</v>
      </c>
    </row>
    <row r="79" spans="1:11">
      <c r="A79" s="2">
        <v>43961</v>
      </c>
      <c r="B79" s="10">
        <v>77</v>
      </c>
      <c r="C79" s="3"/>
      <c r="F79" s="11">
        <f t="shared" si="69"/>
        <v>1335.3028006562301</v>
      </c>
      <c r="G79" s="11">
        <f t="shared" si="70"/>
        <v>65.505481329309987</v>
      </c>
      <c r="H79" s="11">
        <f t="shared" si="71"/>
        <v>6.5505481329308859</v>
      </c>
    </row>
    <row r="80" spans="1:11">
      <c r="A80" s="2">
        <v>43962</v>
      </c>
      <c r="B80" s="10">
        <v>78</v>
      </c>
      <c r="C80" s="3"/>
      <c r="F80" s="11">
        <f t="shared" si="69"/>
        <v>1341.3547537114371</v>
      </c>
      <c r="G80" s="11">
        <f t="shared" si="70"/>
        <v>60.519530552069227</v>
      </c>
      <c r="H80" s="11">
        <f t="shared" si="71"/>
        <v>6.0519530552069858</v>
      </c>
    </row>
    <row r="81" spans="1:8">
      <c r="A81" s="2">
        <v>43963</v>
      </c>
      <c r="B81" s="10">
        <v>79</v>
      </c>
      <c r="C81" s="3"/>
      <c r="F81" s="11">
        <f t="shared" si="69"/>
        <v>1346.9396323031642</v>
      </c>
      <c r="G81" s="11">
        <f t="shared" si="70"/>
        <v>55.848785917271471</v>
      </c>
      <c r="H81" s="11">
        <f t="shared" si="71"/>
        <v>5.5848785917272279</v>
      </c>
    </row>
    <row r="82" spans="1:8">
      <c r="A82" s="2">
        <v>43964</v>
      </c>
      <c r="B82" s="10">
        <v>80</v>
      </c>
      <c r="C82" s="3"/>
      <c r="F82" s="11">
        <f t="shared" si="69"/>
        <v>1352.0877061996262</v>
      </c>
      <c r="G82" s="11">
        <f t="shared" si="70"/>
        <v>51.480738964619377</v>
      </c>
      <c r="H82" s="11">
        <f t="shared" si="71"/>
        <v>5.1480738964619341</v>
      </c>
    </row>
    <row r="83" spans="1:8">
      <c r="A83" s="2">
        <v>43965</v>
      </c>
      <c r="B83" s="10">
        <v>81</v>
      </c>
      <c r="C83" s="3"/>
      <c r="F83" s="11">
        <f t="shared" si="69"/>
        <v>1356.8279508984508</v>
      </c>
      <c r="G83" s="11">
        <f t="shared" si="70"/>
        <v>47.402446988246538</v>
      </c>
      <c r="H83" s="11">
        <f t="shared" si="71"/>
        <v>4.7402446988246645</v>
      </c>
    </row>
    <row r="84" spans="1:8">
      <c r="A84" s="2">
        <v>43966</v>
      </c>
      <c r="B84" s="10">
        <v>82</v>
      </c>
      <c r="C84" s="3"/>
      <c r="F84" s="11">
        <f t="shared" si="69"/>
        <v>1361.1880198914498</v>
      </c>
      <c r="G84" s="11">
        <f t="shared" si="70"/>
        <v>43.60068992999004</v>
      </c>
      <c r="H84" s="11">
        <f t="shared" si="71"/>
        <v>4.360068992999012</v>
      </c>
    </row>
    <row r="85" spans="1:8">
      <c r="A85" s="2">
        <v>43967</v>
      </c>
      <c r="B85" s="10">
        <v>83</v>
      </c>
      <c r="C85" s="3"/>
      <c r="F85" s="11">
        <f t="shared" ref="F85:F99" si="72">F84+H85</f>
        <v>1365.1942307823635</v>
      </c>
      <c r="G85" s="11">
        <f t="shared" ref="G85:G99" si="73">(F85-F84)*10</f>
        <v>40.062108909137351</v>
      </c>
      <c r="H85" s="11">
        <f t="shared" si="71"/>
        <v>4.0062108909136835</v>
      </c>
    </row>
    <row r="86" spans="1:8">
      <c r="A86" s="2">
        <v>43968</v>
      </c>
      <c r="B86" s="10">
        <v>84</v>
      </c>
      <c r="C86" s="3"/>
      <c r="F86" s="11">
        <f t="shared" si="72"/>
        <v>1368.8715635262247</v>
      </c>
      <c r="G86" s="11">
        <f t="shared" si="73"/>
        <v>36.773327438611432</v>
      </c>
      <c r="H86" s="11">
        <f t="shared" si="71"/>
        <v>3.6773327438611112</v>
      </c>
    </row>
    <row r="87" spans="1:8">
      <c r="A87" s="2">
        <v>43969</v>
      </c>
      <c r="B87" s="10">
        <v>85</v>
      </c>
      <c r="C87" s="3"/>
      <c r="F87" s="11">
        <f t="shared" si="72"/>
        <v>1372.243669170919</v>
      </c>
      <c r="G87" s="11">
        <f t="shared" si="73"/>
        <v>33.721056446943294</v>
      </c>
      <c r="H87" s="11">
        <f t="shared" si="71"/>
        <v>3.3721056446942685</v>
      </c>
    </row>
    <row r="88" spans="1:8">
      <c r="A88" s="2">
        <v>43970</v>
      </c>
      <c r="B88" s="10">
        <v>86</v>
      </c>
      <c r="C88" s="3"/>
      <c r="F88" s="11">
        <f t="shared" si="72"/>
        <v>1375.3328875975421</v>
      </c>
      <c r="G88" s="11">
        <f t="shared" si="73"/>
        <v>30.892184266231197</v>
      </c>
      <c r="H88" s="11">
        <f t="shared" si="71"/>
        <v>3.0892184266231792</v>
      </c>
    </row>
    <row r="89" spans="1:8">
      <c r="A89" s="2">
        <v>43971</v>
      </c>
      <c r="B89" s="10">
        <v>87</v>
      </c>
      <c r="C89" s="3"/>
      <c r="F89" s="11">
        <f t="shared" si="72"/>
        <v>1378.1602728738412</v>
      </c>
      <c r="G89" s="11">
        <f t="shared" si="73"/>
        <v>28.273852762990828</v>
      </c>
      <c r="H89" s="11">
        <f t="shared" si="71"/>
        <v>2.8273852762990015</v>
      </c>
    </row>
    <row r="90" spans="1:8">
      <c r="A90" s="2">
        <v>43972</v>
      </c>
      <c r="B90" s="10">
        <v>88</v>
      </c>
      <c r="C90" s="3"/>
      <c r="F90" s="11">
        <f t="shared" si="72"/>
        <v>1380.7456249523598</v>
      </c>
      <c r="G90" s="11">
        <f t="shared" si="73"/>
        <v>25.853520785185538</v>
      </c>
      <c r="H90" s="11">
        <f t="shared" si="71"/>
        <v>2.5853520785185604</v>
      </c>
    </row>
    <row r="91" spans="1:8">
      <c r="A91" s="2">
        <v>43973</v>
      </c>
      <c r="B91" s="10">
        <v>89</v>
      </c>
      <c r="C91" s="3"/>
      <c r="F91" s="11">
        <f t="shared" si="72"/>
        <v>1383.1075265602256</v>
      </c>
      <c r="G91" s="11">
        <f t="shared" si="73"/>
        <v>23.619016078657751</v>
      </c>
      <c r="H91" s="11">
        <f t="shared" si="71"/>
        <v>2.3619016078658532</v>
      </c>
    </row>
    <row r="92" spans="1:8">
      <c r="A92" s="2">
        <v>43974</v>
      </c>
      <c r="B92" s="10">
        <v>90</v>
      </c>
      <c r="C92" s="3"/>
      <c r="F92" s="11">
        <f t="shared" si="72"/>
        <v>1385.26338423948</v>
      </c>
      <c r="G92" s="11">
        <f t="shared" si="73"/>
        <v>21.558576792544955</v>
      </c>
      <c r="H92" s="11">
        <f t="shared" si="71"/>
        <v>2.155857679254384</v>
      </c>
    </row>
    <row r="93" spans="1:8">
      <c r="A93" s="2">
        <v>43975</v>
      </c>
      <c r="B93" s="10">
        <v>91</v>
      </c>
      <c r="C93" s="3"/>
      <c r="F93" s="11">
        <f t="shared" si="72"/>
        <v>1387.2294726044126</v>
      </c>
      <c r="G93" s="11">
        <f t="shared" si="73"/>
        <v>19.660883649326024</v>
      </c>
      <c r="H93" s="11">
        <f t="shared" si="71"/>
        <v>1.9660883649326248</v>
      </c>
    </row>
    <row r="94" spans="1:8">
      <c r="A94" s="2">
        <v>43976</v>
      </c>
      <c r="B94" s="10">
        <v>92</v>
      </c>
      <c r="C94" s="3"/>
      <c r="F94" s="11">
        <f t="shared" si="72"/>
        <v>1389.0209809847315</v>
      </c>
      <c r="G94" s="11">
        <f t="shared" si="73"/>
        <v>17.915083803188736</v>
      </c>
      <c r="H94" s="11">
        <f t="shared" si="71"/>
        <v>1.7915083803187877</v>
      </c>
    </row>
    <row r="95" spans="1:8">
      <c r="A95" s="2">
        <v>43977</v>
      </c>
      <c r="B95" s="10">
        <v>93</v>
      </c>
      <c r="C95" s="3"/>
      <c r="F95" s="11">
        <f t="shared" si="72"/>
        <v>1390.6520617199922</v>
      </c>
      <c r="G95" s="11">
        <f t="shared" si="73"/>
        <v>16.310807352606389</v>
      </c>
      <c r="H95" s="11">
        <f t="shared" si="71"/>
        <v>1.6310807352605661</v>
      </c>
    </row>
    <row r="96" spans="1:8">
      <c r="A96" s="2">
        <v>43978</v>
      </c>
      <c r="B96" s="10">
        <v>94</v>
      </c>
      <c r="C96" s="3"/>
      <c r="F96" s="11">
        <f t="shared" si="72"/>
        <v>1392.1358794611533</v>
      </c>
      <c r="G96" s="11">
        <f t="shared" si="73"/>
        <v>14.838177411611468</v>
      </c>
      <c r="H96" s="11">
        <f t="shared" si="71"/>
        <v>1.4838177411612163</v>
      </c>
    </row>
    <row r="97" spans="1:8">
      <c r="A97" s="2">
        <v>43979</v>
      </c>
      <c r="B97" s="10">
        <v>95</v>
      </c>
      <c r="C97" s="3"/>
      <c r="F97" s="11">
        <f t="shared" si="72"/>
        <v>1393.4846609191898</v>
      </c>
      <c r="G97" s="11">
        <f t="shared" si="73"/>
        <v>13.487814580364557</v>
      </c>
      <c r="H97" s="11">
        <f t="shared" si="71"/>
        <v>1.3487814580365034</v>
      </c>
    </row>
    <row r="98" spans="1:8">
      <c r="A98" s="2">
        <v>43980</v>
      </c>
      <c r="B98" s="10">
        <v>96</v>
      </c>
      <c r="C98" s="3"/>
      <c r="F98" s="11">
        <f t="shared" si="72"/>
        <v>1394.7097445782938</v>
      </c>
      <c r="G98" s="11">
        <f t="shared" si="73"/>
        <v>12.250836591040297</v>
      </c>
      <c r="H98" s="11">
        <f t="shared" si="71"/>
        <v>1.2250836591040259</v>
      </c>
    </row>
    <row r="99" spans="1:8">
      <c r="A99" s="2">
        <v>43981</v>
      </c>
      <c r="B99" s="10">
        <v>97</v>
      </c>
      <c r="C99" s="3"/>
      <c r="F99" s="11">
        <f t="shared" si="72"/>
        <v>1395.8216299623632</v>
      </c>
      <c r="G99" s="11">
        <f t="shared" si="73"/>
        <v>11.118853840694101</v>
      </c>
      <c r="H99" s="11">
        <f t="shared" si="71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74">F99+H100</f>
        <v>1396.8300261083173</v>
      </c>
      <c r="G100" s="11">
        <f t="shared" ref="G100:G101" si="75">(F100-F99)*10</f>
        <v>10.08396145954066</v>
      </c>
      <c r="H100" s="11">
        <f t="shared" ref="H100:H101" si="76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74"/>
        <v>1397.743898958498</v>
      </c>
      <c r="G101" s="11">
        <f t="shared" si="75"/>
        <v>9.1387285018072362</v>
      </c>
      <c r="H101" s="11">
        <f t="shared" si="76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71"/>
  <sheetViews>
    <sheetView workbookViewId="0">
      <pane ySplit="1" topLeftCell="A62" activePane="bottomLeft" state="frozen"/>
      <selection pane="bottomLeft" activeCell="A71" sqref="A71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56" activePane="bottomLeft" state="frozen"/>
      <selection pane="bottomLeft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72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H72" s="22">
        <f t="shared" si="2"/>
        <v>1.3307313047406601</v>
      </c>
      <c r="I72" s="21"/>
      <c r="J72" s="31"/>
      <c r="K72" s="22">
        <f t="shared" si="3"/>
        <v>0.53565158583800232</v>
      </c>
      <c r="L72" s="22">
        <f t="shared" si="5"/>
        <v>-0.53565158583800232</v>
      </c>
    </row>
    <row r="73" spans="1:12">
      <c r="A73" s="2">
        <v>43955</v>
      </c>
      <c r="B73" s="3">
        <v>71</v>
      </c>
      <c r="H73" s="22">
        <f t="shared" ref="H73:H94" si="46">$N$3*EXP($N$4*B73)</f>
        <v>1.2888220276201676</v>
      </c>
      <c r="I73" s="21"/>
      <c r="J73" s="31"/>
      <c r="K73" s="22">
        <f t="shared" ref="K73:K94" si="47">$O$3*EXP($O$4*B73)</f>
        <v>0.51208156720103681</v>
      </c>
      <c r="L73" s="22">
        <f t="shared" ref="L73:L94" si="48">J73-K73</f>
        <v>-0.51208156720103681</v>
      </c>
    </row>
    <row r="74" spans="1:12">
      <c r="A74" s="2">
        <v>43956</v>
      </c>
      <c r="B74" s="3">
        <v>72</v>
      </c>
      <c r="H74" s="22">
        <f t="shared" si="46"/>
        <v>1.2482326168787896</v>
      </c>
      <c r="I74" s="21"/>
      <c r="J74" s="31"/>
      <c r="K74" s="22">
        <f t="shared" si="47"/>
        <v>0.48954868873733848</v>
      </c>
      <c r="L74" s="22">
        <f t="shared" si="48"/>
        <v>-0.48954868873733848</v>
      </c>
    </row>
    <row r="75" spans="1:12">
      <c r="A75" s="2">
        <v>43957</v>
      </c>
      <c r="B75" s="3">
        <v>73</v>
      </c>
      <c r="H75" s="22">
        <f t="shared" si="46"/>
        <v>1.2089215054130498</v>
      </c>
      <c r="I75" s="21"/>
      <c r="J75" s="31"/>
      <c r="K75" s="22">
        <f t="shared" si="47"/>
        <v>0.46800731366759168</v>
      </c>
      <c r="L75" s="22">
        <f t="shared" si="48"/>
        <v>-0.46800731366759168</v>
      </c>
    </row>
    <row r="76" spans="1:12">
      <c r="A76" s="2">
        <v>43958</v>
      </c>
      <c r="B76" s="3">
        <v>74</v>
      </c>
      <c r="H76" s="22">
        <f t="shared" si="46"/>
        <v>1.1708484352096309</v>
      </c>
      <c r="I76" s="21"/>
      <c r="J76" s="31"/>
      <c r="K76" s="22">
        <f t="shared" si="47"/>
        <v>0.44741381334569119</v>
      </c>
      <c r="L76" s="22">
        <f t="shared" si="48"/>
        <v>-0.44741381334569119</v>
      </c>
    </row>
    <row r="77" spans="1:12">
      <c r="A77" s="2">
        <v>43959</v>
      </c>
      <c r="B77" s="3">
        <v>75</v>
      </c>
      <c r="H77" s="22">
        <f t="shared" si="46"/>
        <v>1.1339744161176564</v>
      </c>
      <c r="I77" s="21"/>
      <c r="J77" s="31"/>
      <c r="K77" s="22">
        <f t="shared" si="47"/>
        <v>0.42772647889582538</v>
      </c>
      <c r="L77" s="22">
        <f t="shared" si="48"/>
        <v>-0.42772647889582538</v>
      </c>
    </row>
    <row r="78" spans="1:12">
      <c r="A78" s="2">
        <v>43960</v>
      </c>
      <c r="B78" s="3">
        <v>76</v>
      </c>
      <c r="H78" s="22">
        <f t="shared" si="46"/>
        <v>1.098261685919365</v>
      </c>
      <c r="I78" s="21"/>
      <c r="J78" s="31"/>
      <c r="K78" s="22">
        <f t="shared" si="47"/>
        <v>0.40890543673774771</v>
      </c>
      <c r="L78" s="22">
        <f t="shared" si="48"/>
        <v>-0.40890543673774771</v>
      </c>
    </row>
    <row r="79" spans="1:12">
      <c r="A79" s="2">
        <v>43961</v>
      </c>
      <c r="B79" s="3">
        <v>77</v>
      </c>
      <c r="H79" s="22">
        <f t="shared" si="46"/>
        <v>1.0636736716583015</v>
      </c>
      <c r="I79" s="21"/>
      <c r="J79" s="31"/>
      <c r="K79" s="22">
        <f t="shared" si="47"/>
        <v>0.39091256782915074</v>
      </c>
      <c r="L79" s="22">
        <f t="shared" si="48"/>
        <v>-0.39091256782915074</v>
      </c>
    </row>
    <row r="80" spans="1:12">
      <c r="A80" s="2">
        <v>43962</v>
      </c>
      <c r="B80" s="3">
        <v>78</v>
      </c>
      <c r="H80" s="22">
        <f t="shared" si="46"/>
        <v>1.0301749521854122</v>
      </c>
      <c r="I80" s="21"/>
      <c r="J80" s="31"/>
      <c r="K80" s="22">
        <f t="shared" si="47"/>
        <v>0.37371143046157901</v>
      </c>
      <c r="L80" s="22">
        <f t="shared" si="48"/>
        <v>-0.37371143046157901</v>
      </c>
    </row>
    <row r="81" spans="1:12">
      <c r="A81" s="2">
        <v>43963</v>
      </c>
      <c r="B81" s="3">
        <v>79</v>
      </c>
      <c r="H81" s="22">
        <f t="shared" si="46"/>
        <v>0.99773122188469432</v>
      </c>
      <c r="I81" s="21"/>
      <c r="J81" s="31"/>
      <c r="K81" s="22">
        <f t="shared" si="47"/>
        <v>0.35726718645351518</v>
      </c>
      <c r="L81" s="22">
        <f t="shared" si="48"/>
        <v>-0.35726718645351518</v>
      </c>
    </row>
    <row r="82" spans="1:12">
      <c r="A82" s="2">
        <v>43964</v>
      </c>
      <c r="B82" s="3">
        <v>80</v>
      </c>
      <c r="H82" s="22">
        <f t="shared" si="46"/>
        <v>0.9663092555412468</v>
      </c>
      <c r="I82" s="21"/>
      <c r="J82" s="31"/>
      <c r="K82" s="22">
        <f t="shared" si="47"/>
        <v>0.34154653059115714</v>
      </c>
      <c r="L82" s="22">
        <f t="shared" si="48"/>
        <v>-0.34154653059115714</v>
      </c>
    </row>
    <row r="83" spans="1:12">
      <c r="A83" s="2">
        <v>43965</v>
      </c>
      <c r="B83" s="3">
        <v>81</v>
      </c>
      <c r="H83" s="22">
        <f t="shared" si="46"/>
        <v>0.93587687431574673</v>
      </c>
      <c r="I83" s="21"/>
      <c r="J83" s="31"/>
      <c r="K83" s="22">
        <f t="shared" si="47"/>
        <v>0.32651762317397792</v>
      </c>
      <c r="L83" s="22">
        <f t="shared" si="48"/>
        <v>-0.32651762317397792</v>
      </c>
    </row>
    <row r="84" spans="1:12">
      <c r="A84" s="2">
        <v>43966</v>
      </c>
      <c r="B84" s="3">
        <v>82</v>
      </c>
      <c r="H84" s="22">
        <f t="shared" si="46"/>
        <v>0.90640291279050667</v>
      </c>
      <c r="I84" s="21"/>
      <c r="J84" s="31"/>
      <c r="K84" s="22">
        <f t="shared" si="47"/>
        <v>0.31215002552845195</v>
      </c>
      <c r="L84" s="22">
        <f t="shared" si="48"/>
        <v>-0.31215002552845195</v>
      </c>
    </row>
    <row r="85" spans="1:12">
      <c r="A85" s="2">
        <v>43967</v>
      </c>
      <c r="B85" s="3">
        <v>83</v>
      </c>
      <c r="H85" s="22">
        <f t="shared" si="46"/>
        <v>0.87785718705336269</v>
      </c>
      <c r="I85" s="21"/>
      <c r="J85" s="31"/>
      <c r="K85" s="22">
        <f t="shared" si="47"/>
        <v>0.2984146383593379</v>
      </c>
      <c r="L85" s="22">
        <f t="shared" si="48"/>
        <v>-0.2984146383593379</v>
      </c>
    </row>
    <row r="86" spans="1:12">
      <c r="A86" s="2">
        <v>43968</v>
      </c>
      <c r="B86" s="3">
        <v>84</v>
      </c>
      <c r="H86" s="22">
        <f t="shared" si="46"/>
        <v>0.85021046378671095</v>
      </c>
      <c r="I86" s="21"/>
      <c r="J86" s="31"/>
      <c r="K86" s="22">
        <f t="shared" si="47"/>
        <v>0.28528364281366225</v>
      </c>
      <c r="L86" s="22">
        <f t="shared" si="48"/>
        <v>-0.28528364281366225</v>
      </c>
    </row>
    <row r="87" spans="1:12">
      <c r="A87" s="2">
        <v>43969</v>
      </c>
      <c r="B87" s="3">
        <v>85</v>
      </c>
      <c r="H87" s="22">
        <f t="shared" si="46"/>
        <v>0.82343443033003683</v>
      </c>
      <c r="I87" s="21"/>
      <c r="J87" s="31"/>
      <c r="K87" s="22">
        <f t="shared" si="47"/>
        <v>0.27273044413803466</v>
      </c>
      <c r="L87" s="22">
        <f t="shared" si="48"/>
        <v>-0.27273044413803466</v>
      </c>
    </row>
    <row r="88" spans="1:12">
      <c r="A88" s="2">
        <v>43970</v>
      </c>
      <c r="B88" s="3">
        <v>86</v>
      </c>
      <c r="H88" s="22">
        <f t="shared" si="46"/>
        <v>0.79750166568527503</v>
      </c>
      <c r="I88" s="21"/>
      <c r="J88" s="31"/>
      <c r="K88" s="22">
        <f t="shared" si="47"/>
        <v>0.26072961781518406</v>
      </c>
      <c r="L88" s="22">
        <f t="shared" si="48"/>
        <v>-0.26072961781518406</v>
      </c>
    </row>
    <row r="89" spans="1:12">
      <c r="A89" s="2">
        <v>43971</v>
      </c>
      <c r="B89" s="3">
        <v>87</v>
      </c>
      <c r="H89" s="22">
        <f t="shared" si="46"/>
        <v>0.77238561243531267</v>
      </c>
      <c r="I89" s="21"/>
      <c r="J89" s="31"/>
      <c r="K89" s="22">
        <f t="shared" si="47"/>
        <v>0.24925685807062245</v>
      </c>
      <c r="L89" s="22">
        <f t="shared" si="48"/>
        <v>-0.24925685807062245</v>
      </c>
    </row>
    <row r="90" spans="1:12">
      <c r="A90" s="2">
        <v>43972</v>
      </c>
      <c r="B90" s="3">
        <v>88</v>
      </c>
      <c r="H90" s="22">
        <f t="shared" si="46"/>
        <v>0.74806054954687284</v>
      </c>
      <c r="I90" s="21"/>
      <c r="J90" s="31"/>
      <c r="K90" s="22">
        <f t="shared" si="47"/>
        <v>0.23828892864514545</v>
      </c>
      <c r="L90" s="22">
        <f t="shared" si="48"/>
        <v>-0.23828892864514545</v>
      </c>
    </row>
    <row r="91" spans="1:12">
      <c r="A91" s="2">
        <v>43973</v>
      </c>
      <c r="B91" s="3">
        <v>89</v>
      </c>
      <c r="H91" s="22">
        <f t="shared" si="46"/>
        <v>0.72450156602992788</v>
      </c>
      <c r="I91" s="21"/>
      <c r="J91" s="31"/>
      <c r="K91" s="22">
        <f t="shared" si="47"/>
        <v>0.22780361573346627</v>
      </c>
      <c r="L91" s="22">
        <f t="shared" si="48"/>
        <v>-0.22780361573346627</v>
      </c>
    </row>
    <row r="92" spans="1:12">
      <c r="A92" s="2">
        <v>43974</v>
      </c>
      <c r="B92" s="3">
        <v>90</v>
      </c>
      <c r="H92" s="22">
        <f t="shared" si="46"/>
        <v>0.70168453542667153</v>
      </c>
      <c r="I92" s="21"/>
      <c r="J92" s="31"/>
      <c r="K92" s="22">
        <f t="shared" si="47"/>
        <v>0.21777968299366893</v>
      </c>
      <c r="L92" s="22">
        <f t="shared" si="48"/>
        <v>-0.21777968299366893</v>
      </c>
    </row>
    <row r="93" spans="1:12">
      <c r="A93" s="2">
        <v>43975</v>
      </c>
      <c r="B93" s="3">
        <v>91</v>
      </c>
      <c r="H93" s="22">
        <f t="shared" si="46"/>
        <v>0.67958609110391532</v>
      </c>
      <c r="I93" s="21"/>
      <c r="J93" s="31"/>
      <c r="K93" s="22">
        <f t="shared" si="47"/>
        <v>0.20819682853635829</v>
      </c>
      <c r="L93" s="22">
        <f t="shared" si="48"/>
        <v>-0.20819682853635829</v>
      </c>
    </row>
    <row r="94" spans="1:12">
      <c r="A94" s="2">
        <v>43976</v>
      </c>
      <c r="B94" s="3">
        <v>92</v>
      </c>
      <c r="H94" s="22">
        <f t="shared" si="46"/>
        <v>0.65818360232361517</v>
      </c>
      <c r="I94" s="21"/>
      <c r="J94" s="31"/>
      <c r="K94" s="22">
        <f t="shared" si="47"/>
        <v>0.19903564380639621</v>
      </c>
      <c r="L94" s="22">
        <f t="shared" si="48"/>
        <v>-0.19903564380639621</v>
      </c>
    </row>
    <row r="95" spans="1:12">
      <c r="A95" s="2">
        <v>43977</v>
      </c>
      <c r="B95" s="3">
        <v>93</v>
      </c>
      <c r="H95" s="22">
        <f t="shared" ref="H95:H108" si="49">$N$3*EXP($N$4*B95)</f>
        <v>0.63745515106701833</v>
      </c>
      <c r="I95" s="21"/>
      <c r="J95" s="31"/>
      <c r="K95" s="22">
        <f t="shared" ref="K95:K108" si="50">$O$3*EXP($O$4*B95)</f>
        <v>0.19027757427394462</v>
      </c>
      <c r="L95" s="22">
        <f t="shared" ref="L95:L108" si="51">J95-K95</f>
        <v>-0.19027757427394462</v>
      </c>
    </row>
    <row r="96" spans="1:12">
      <c r="A96" s="2">
        <v>43978</v>
      </c>
      <c r="B96" s="3">
        <v>94</v>
      </c>
      <c r="H96" s="22">
        <f t="shared" si="49"/>
        <v>0.61737950958869647</v>
      </c>
      <c r="I96" s="21"/>
      <c r="J96" s="31"/>
      <c r="K96" s="22">
        <f t="shared" si="50"/>
        <v>0.18190488185520171</v>
      </c>
      <c r="L96" s="22">
        <f t="shared" si="51"/>
        <v>-0.18190488185520171</v>
      </c>
    </row>
    <row r="97" spans="1:12">
      <c r="A97" s="2">
        <v>43979</v>
      </c>
      <c r="B97" s="3">
        <v>95</v>
      </c>
      <c r="H97" s="22">
        <f t="shared" si="49"/>
        <v>0.59793611867747964</v>
      </c>
      <c r="I97" s="21"/>
      <c r="J97" s="31"/>
      <c r="K97" s="22">
        <f t="shared" si="50"/>
        <v>0.17390060898672038</v>
      </c>
      <c r="L97" s="22">
        <f t="shared" si="51"/>
        <v>-0.17390060898672038</v>
      </c>
    </row>
    <row r="98" spans="1:12">
      <c r="A98" s="2">
        <v>43980</v>
      </c>
      <c r="B98" s="3">
        <v>96</v>
      </c>
      <c r="H98" s="22">
        <f t="shared" si="49"/>
        <v>0.57910506660202721</v>
      </c>
      <c r="I98" s="21"/>
      <c r="J98" s="31"/>
      <c r="K98" s="22">
        <f t="shared" si="50"/>
        <v>0.16624854428054708</v>
      </c>
      <c r="L98" s="22">
        <f t="shared" si="51"/>
        <v>-0.16624854428054708</v>
      </c>
    </row>
    <row r="99" spans="1:12">
      <c r="A99" s="2">
        <v>43981</v>
      </c>
      <c r="B99" s="3">
        <v>97</v>
      </c>
      <c r="H99" s="22">
        <f t="shared" si="49"/>
        <v>0.56086706871947534</v>
      </c>
      <c r="I99" s="21"/>
      <c r="J99" s="31"/>
      <c r="K99" s="22">
        <f t="shared" si="50"/>
        <v>0.15893318969062165</v>
      </c>
      <c r="L99" s="22">
        <f t="shared" si="51"/>
        <v>-0.15893318969062165</v>
      </c>
    </row>
    <row r="100" spans="1:12">
      <c r="A100" s="2">
        <v>43982</v>
      </c>
      <c r="B100" s="3">
        <v>98</v>
      </c>
      <c r="H100" s="22">
        <f t="shared" si="49"/>
        <v>0.5432034477262776</v>
      </c>
      <c r="I100" s="21"/>
      <c r="J100" s="31"/>
      <c r="K100" s="22">
        <f t="shared" si="50"/>
        <v>0.15193972912393669</v>
      </c>
      <c r="L100" s="22">
        <f t="shared" si="51"/>
        <v>-0.15193972912393669</v>
      </c>
    </row>
    <row r="101" spans="1:12">
      <c r="A101" s="2">
        <v>43983</v>
      </c>
      <c r="B101" s="3">
        <v>99</v>
      </c>
      <c r="H101" s="22">
        <f t="shared" si="49"/>
        <v>0.52609611453101313</v>
      </c>
      <c r="I101" s="21"/>
      <c r="J101" s="31"/>
      <c r="K101" s="22">
        <f t="shared" si="50"/>
        <v>0.14525399843288681</v>
      </c>
      <c r="L101" s="22">
        <f t="shared" si="51"/>
        <v>-0.14525399843288681</v>
      </c>
    </row>
    <row r="102" spans="1:12">
      <c r="A102" s="2">
        <v>43984</v>
      </c>
      <c r="B102" s="3">
        <v>100</v>
      </c>
      <c r="H102" s="22">
        <f t="shared" si="49"/>
        <v>0.50952754972957759</v>
      </c>
      <c r="I102" s="21"/>
      <c r="J102" s="31"/>
      <c r="K102" s="22">
        <f t="shared" si="50"/>
        <v>0.13886245672802883</v>
      </c>
      <c r="L102" s="22">
        <f t="shared" si="51"/>
        <v>-0.13886245672802883</v>
      </c>
    </row>
    <row r="103" spans="1:12">
      <c r="A103" s="2">
        <v>43985</v>
      </c>
      <c r="B103" s="3">
        <v>101</v>
      </c>
      <c r="H103" s="22">
        <f t="shared" si="49"/>
        <v>0.49348078566378156</v>
      </c>
      <c r="I103" s="21"/>
      <c r="J103" s="31"/>
      <c r="K103" s="22">
        <f t="shared" si="50"/>
        <v>0.13275215895315337</v>
      </c>
      <c r="L103" s="22">
        <f t="shared" si="51"/>
        <v>-0.13275215895315337</v>
      </c>
    </row>
    <row r="104" spans="1:12">
      <c r="A104" s="2">
        <v>43986</v>
      </c>
      <c r="B104" s="3">
        <v>102</v>
      </c>
      <c r="H104" s="22">
        <f t="shared" si="49"/>
        <v>0.47793938904498612</v>
      </c>
      <c r="I104" s="21"/>
      <c r="J104" s="31"/>
      <c r="K104" s="22">
        <f t="shared" si="50"/>
        <v>0.12691072966712202</v>
      </c>
      <c r="L104" s="22">
        <f t="shared" si="51"/>
        <v>-0.12691072966712202</v>
      </c>
    </row>
    <row r="105" spans="1:12">
      <c r="A105" s="2">
        <v>43987</v>
      </c>
      <c r="B105" s="3">
        <v>103</v>
      </c>
      <c r="H105" s="22">
        <f t="shared" si="49"/>
        <v>0.46288744412497945</v>
      </c>
      <c r="I105" s="21"/>
      <c r="J105" s="31"/>
      <c r="K105" s="22">
        <f t="shared" si="50"/>
        <v>0.12132633797936998</v>
      </c>
      <c r="L105" s="22">
        <f t="shared" si="51"/>
        <v>-0.12132633797936998</v>
      </c>
    </row>
    <row r="106" spans="1:12">
      <c r="A106" s="2">
        <v>43988</v>
      </c>
      <c r="B106" s="3">
        <v>104</v>
      </c>
      <c r="H106" s="22">
        <f t="shared" si="49"/>
        <v>0.44830953639685933</v>
      </c>
      <c r="I106" s="21"/>
      <c r="J106" s="31"/>
      <c r="K106" s="22">
        <f t="shared" si="50"/>
        <v>0.1159876735883093</v>
      </c>
      <c r="L106" s="22">
        <f t="shared" si="51"/>
        <v>-0.1159876735883093</v>
      </c>
    </row>
    <row r="107" spans="1:12">
      <c r="A107" s="2">
        <v>43989</v>
      </c>
      <c r="B107" s="3">
        <v>105</v>
      </c>
      <c r="H107" s="22">
        <f t="shared" si="49"/>
        <v>0.43419073680923204</v>
      </c>
      <c r="I107" s="21"/>
      <c r="J107" s="31"/>
      <c r="K107" s="22">
        <f t="shared" si="50"/>
        <v>0.11088392387410323</v>
      </c>
      <c r="L107" s="22">
        <f t="shared" si="51"/>
        <v>-0.11088392387410323</v>
      </c>
    </row>
    <row r="108" spans="1:12">
      <c r="A108" s="2">
        <v>43990</v>
      </c>
      <c r="B108" s="3">
        <v>106</v>
      </c>
      <c r="H108" s="22">
        <f t="shared" si="49"/>
        <v>0.4205165864775578</v>
      </c>
      <c r="I108" s="21"/>
      <c r="J108" s="31"/>
      <c r="K108" s="22">
        <f t="shared" si="50"/>
        <v>0.10600475199941586</v>
      </c>
      <c r="L108" s="22">
        <f t="shared" si="51"/>
        <v>-0.10600475199941586</v>
      </c>
    </row>
    <row r="109" spans="1:12">
      <c r="A109" s="2">
        <v>43991</v>
      </c>
      <c r="B109" s="3">
        <v>107</v>
      </c>
      <c r="H109" s="22">
        <f t="shared" ref="H109:H124" si="52">$N$3*EXP($N$4*B109)</f>
        <v>0.40727308187699079</v>
      </c>
      <c r="I109" s="21"/>
      <c r="J109" s="31"/>
      <c r="K109" s="22">
        <f t="shared" ref="K109:K124" si="53">$O$3*EXP($O$4*B109)</f>
        <v>0.10134027597378382</v>
      </c>
      <c r="L109" s="22">
        <f t="shared" ref="L109:L124" si="54">J109-K109</f>
        <v>-0.10134027597378382</v>
      </c>
    </row>
    <row r="110" spans="1:12">
      <c r="A110" s="2">
        <v>43992</v>
      </c>
      <c r="B110" s="3">
        <v>108</v>
      </c>
      <c r="H110" s="22">
        <f t="shared" si="52"/>
        <v>0.39444666050154553</v>
      </c>
      <c r="I110" s="21"/>
      <c r="J110" s="31"/>
      <c r="K110" s="22">
        <f t="shared" si="53"/>
        <v>9.6881048639208739E-2</v>
      </c>
      <c r="L110" s="22">
        <f t="shared" si="54"/>
        <v>-9.6881048639208739E-2</v>
      </c>
    </row>
    <row r="111" spans="1:12">
      <c r="A111" s="2">
        <v>43993</v>
      </c>
      <c r="B111" s="3">
        <v>109</v>
      </c>
      <c r="H111" s="22">
        <f t="shared" si="52"/>
        <v>0.38202418697490548</v>
      </c>
      <c r="I111" s="21"/>
      <c r="J111" s="31"/>
      <c r="K111" s="22">
        <f t="shared" si="53"/>
        <v>9.261803853643355E-2</v>
      </c>
      <c r="L111" s="22">
        <f t="shared" si="54"/>
        <v>-9.261803853643355E-2</v>
      </c>
    </row>
    <row r="112" spans="1:12">
      <c r="A112" s="2">
        <v>43994</v>
      </c>
      <c r="B112" s="3">
        <v>110</v>
      </c>
      <c r="H112" s="22">
        <f t="shared" si="52"/>
        <v>0.36999293959864998</v>
      </c>
      <c r="I112" s="21"/>
      <c r="J112" s="31"/>
      <c r="K112" s="22">
        <f t="shared" si="53"/>
        <v>8.8542611613151481E-2</v>
      </c>
      <c r="L112" s="22">
        <f t="shared" si="54"/>
        <v>-8.8542611613151481E-2</v>
      </c>
    </row>
    <row r="113" spans="1:12">
      <c r="A113" s="2">
        <v>43995</v>
      </c>
      <c r="B113" s="3">
        <v>111</v>
      </c>
      <c r="H113" s="22">
        <f t="shared" si="52"/>
        <v>0.35834059732412349</v>
      </c>
      <c r="I113" s="21"/>
      <c r="J113" s="31"/>
      <c r="K113" s="22">
        <f t="shared" si="53"/>
        <v>8.4646513737099013E-2</v>
      </c>
      <c r="L113" s="22">
        <f t="shared" si="54"/>
        <v>-8.4646513737099013E-2</v>
      </c>
    </row>
    <row r="114" spans="1:12">
      <c r="A114" s="2">
        <v>43996</v>
      </c>
      <c r="B114" s="3">
        <v>112</v>
      </c>
      <c r="H114" s="22">
        <f t="shared" si="52"/>
        <v>0.3470552271346049</v>
      </c>
      <c r="I114" s="21"/>
      <c r="J114" s="31"/>
      <c r="K114" s="22">
        <f t="shared" si="53"/>
        <v>8.0921853978617564E-2</v>
      </c>
      <c r="L114" s="22">
        <f t="shared" si="54"/>
        <v>-8.0921853978617564E-2</v>
      </c>
    </row>
    <row r="115" spans="1:12">
      <c r="A115" s="2">
        <v>43997</v>
      </c>
      <c r="B115" s="3">
        <v>113</v>
      </c>
      <c r="H115" s="22">
        <f t="shared" si="52"/>
        <v>0.3361252718248558</v>
      </c>
      <c r="I115" s="21"/>
      <c r="J115" s="31"/>
      <c r="K115" s="22">
        <f t="shared" si="53"/>
        <v>7.7361088628824209E-2</v>
      </c>
      <c r="L115" s="22">
        <f t="shared" si="54"/>
        <v>-7.7361088628824209E-2</v>
      </c>
    </row>
    <row r="116" spans="1:12">
      <c r="A116" s="2">
        <v>43998</v>
      </c>
      <c r="B116" s="3">
        <v>114</v>
      </c>
      <c r="H116" s="22">
        <f t="shared" si="52"/>
        <v>0.32553953816553227</v>
      </c>
      <c r="I116" s="21"/>
      <c r="J116" s="31"/>
      <c r="K116" s="22">
        <f t="shared" si="53"/>
        <v>7.3957005921023208E-2</v>
      </c>
      <c r="L116" s="22">
        <f t="shared" si="54"/>
        <v>-7.3957005921023208E-2</v>
      </c>
    </row>
    <row r="117" spans="1:12">
      <c r="A117" s="2">
        <v>43999</v>
      </c>
      <c r="B117" s="3">
        <v>115</v>
      </c>
      <c r="H117" s="22">
        <f t="shared" si="52"/>
        <v>0.31528718544034018</v>
      </c>
      <c r="I117" s="21"/>
      <c r="J117" s="31"/>
      <c r="K117" s="22">
        <f t="shared" si="53"/>
        <v>7.0702711424413853E-2</v>
      </c>
      <c r="L117" s="22">
        <f t="shared" si="54"/>
        <v>-7.0702711424413853E-2</v>
      </c>
    </row>
    <row r="118" spans="1:12">
      <c r="A118" s="2">
        <v>44000</v>
      </c>
      <c r="B118" s="3">
        <v>116</v>
      </c>
      <c r="H118" s="22">
        <f t="shared" si="52"/>
        <v>0.30535771434419395</v>
      </c>
      <c r="I118" s="21"/>
      <c r="J118" s="31"/>
      <c r="K118" s="22">
        <f t="shared" si="53"/>
        <v>6.7591614080511994E-2</v>
      </c>
      <c r="L118" s="22">
        <f t="shared" si="54"/>
        <v>-6.7591614080511994E-2</v>
      </c>
    </row>
    <row r="119" spans="1:12">
      <c r="A119" s="2">
        <v>44001</v>
      </c>
      <c r="B119" s="3">
        <v>117</v>
      </c>
      <c r="H119" s="22">
        <f t="shared" si="52"/>
        <v>0.29574095623101121</v>
      </c>
      <c r="I119" s="21"/>
      <c r="J119" s="31"/>
      <c r="K119" s="22">
        <f t="shared" si="53"/>
        <v>6.4617412854004172E-2</v>
      </c>
      <c r="L119" s="22">
        <f t="shared" si="54"/>
        <v>-6.4617412854004172E-2</v>
      </c>
    </row>
    <row r="120" spans="1:12">
      <c r="A120" s="2">
        <v>44002</v>
      </c>
      <c r="B120" s="3">
        <v>118</v>
      </c>
      <c r="H120" s="22">
        <f t="shared" si="52"/>
        <v>0.2864270627001303</v>
      </c>
      <c r="I120" s="21"/>
      <c r="J120" s="31"/>
      <c r="K120" s="22">
        <f t="shared" si="53"/>
        <v>6.1774083970997776E-2</v>
      </c>
      <c r="L120" s="22">
        <f t="shared" si="54"/>
        <v>-6.1774083970997776E-2</v>
      </c>
    </row>
    <row r="121" spans="1:12">
      <c r="A121" s="2">
        <v>44003</v>
      </c>
      <c r="B121" s="3">
        <v>119</v>
      </c>
      <c r="H121" s="22">
        <f t="shared" si="52"/>
        <v>0.27740649551068719</v>
      </c>
      <c r="I121" s="21"/>
      <c r="J121" s="31"/>
      <c r="K121" s="22">
        <f t="shared" si="53"/>
        <v>5.9055868718820327E-2</v>
      </c>
      <c r="L121" s="22">
        <f t="shared" si="54"/>
        <v>-5.9055868718820327E-2</v>
      </c>
    </row>
    <row r="122" spans="1:12">
      <c r="A122" s="2">
        <v>44004</v>
      </c>
      <c r="B122" s="3">
        <v>120</v>
      </c>
      <c r="H122" s="22">
        <f t="shared" si="52"/>
        <v>0.26867001681362401</v>
      </c>
      <c r="I122" s="21"/>
      <c r="J122" s="31"/>
      <c r="K122" s="22">
        <f t="shared" si="53"/>
        <v>5.6457261782658377E-2</v>
      </c>
      <c r="L122" s="22">
        <f t="shared" si="54"/>
        <v>-5.6457261782658377E-2</v>
      </c>
    </row>
    <row r="123" spans="1:12">
      <c r="A123" s="2">
        <v>44005</v>
      </c>
      <c r="B123" s="3">
        <v>121</v>
      </c>
      <c r="H123" s="22">
        <f t="shared" si="52"/>
        <v>0.26020867969132355</v>
      </c>
      <c r="I123" s="21"/>
      <c r="J123" s="31"/>
      <c r="K123" s="22">
        <f t="shared" si="53"/>
        <v>5.3973000095413518E-2</v>
      </c>
      <c r="L123" s="22">
        <f t="shared" si="54"/>
        <v>-5.3973000095413518E-2</v>
      </c>
    </row>
    <row r="124" spans="1:12">
      <c r="A124" s="2">
        <v>44006</v>
      </c>
      <c r="B124" s="3">
        <v>122</v>
      </c>
      <c r="H124" s="22">
        <f t="shared" si="52"/>
        <v>0.25201381899518449</v>
      </c>
      <c r="I124" s="21"/>
      <c r="J124" s="31"/>
      <c r="K124" s="22">
        <f t="shared" si="53"/>
        <v>5.1598052178192952E-2</v>
      </c>
      <c r="L124" s="22">
        <f t="shared" si="54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32" t="s">
        <v>36</v>
      </c>
      <c r="B1" s="32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>
      <pane ySplit="1" topLeftCell="A59" activePane="bottomLeft" state="frozen"/>
      <selection pane="bottomLeft" activeCell="A71" sqref="A71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1"/>
  <sheetViews>
    <sheetView workbookViewId="0">
      <pane ySplit="1" topLeftCell="A56" activePane="bottomLeft" state="frozen"/>
      <selection pane="bottomLeft" activeCell="A71" sqref="A71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2"/>
  <sheetViews>
    <sheetView workbookViewId="0">
      <pane ySplit="1" topLeftCell="A53" activePane="bottomLeft" state="frozen"/>
      <selection pane="bottomLeft" activeCell="A71" sqref="A7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:E62" si="3">B37-B36</f>
        <v>42</v>
      </c>
      <c r="D37">
        <f t="shared" si="3"/>
        <v>-31</v>
      </c>
      <c r="E37">
        <f t="shared" si="3"/>
        <v>-59</v>
      </c>
    </row>
    <row r="38" spans="1:5">
      <c r="A38" s="2">
        <v>43920</v>
      </c>
      <c r="B38" s="3">
        <f>Dati!J38</f>
        <v>437</v>
      </c>
      <c r="C38">
        <f t="shared" si="3"/>
        <v>17</v>
      </c>
      <c r="D38">
        <f t="shared" si="3"/>
        <v>-25</v>
      </c>
      <c r="E38">
        <f t="shared" si="3"/>
        <v>6</v>
      </c>
    </row>
    <row r="39" spans="1:5">
      <c r="A39" s="2">
        <v>43921</v>
      </c>
      <c r="B39" s="3">
        <f>Dati!J39</f>
        <v>480</v>
      </c>
      <c r="C39">
        <f t="shared" si="3"/>
        <v>43</v>
      </c>
      <c r="D39">
        <f t="shared" si="3"/>
        <v>26</v>
      </c>
      <c r="E39">
        <f t="shared" si="3"/>
        <v>51</v>
      </c>
    </row>
    <row r="40" spans="1:5">
      <c r="A40" s="2">
        <v>43922</v>
      </c>
      <c r="B40" s="3">
        <f>Dati!J40</f>
        <v>555</v>
      </c>
      <c r="C40">
        <f t="shared" si="3"/>
        <v>75</v>
      </c>
      <c r="D40">
        <f t="shared" si="3"/>
        <v>32</v>
      </c>
      <c r="E40">
        <f t="shared" si="3"/>
        <v>6</v>
      </c>
    </row>
    <row r="41" spans="1:5">
      <c r="A41" s="2">
        <v>43923</v>
      </c>
      <c r="B41" s="3">
        <f>Dati!J41</f>
        <v>634</v>
      </c>
      <c r="C41">
        <f t="shared" si="3"/>
        <v>79</v>
      </c>
      <c r="D41">
        <f t="shared" si="3"/>
        <v>4</v>
      </c>
      <c r="E41">
        <f t="shared" si="3"/>
        <v>-28</v>
      </c>
    </row>
    <row r="42" spans="1:5">
      <c r="A42" s="2">
        <v>43924</v>
      </c>
      <c r="B42" s="3">
        <f>Dati!J42</f>
        <v>700</v>
      </c>
      <c r="C42">
        <f t="shared" si="3"/>
        <v>66</v>
      </c>
      <c r="D42">
        <f t="shared" si="3"/>
        <v>-13</v>
      </c>
      <c r="E42">
        <f t="shared" si="3"/>
        <v>-17</v>
      </c>
    </row>
    <row r="43" spans="1:5">
      <c r="A43" s="2">
        <v>43925</v>
      </c>
      <c r="B43" s="3">
        <f>Dati!J43</f>
        <v>767</v>
      </c>
      <c r="C43">
        <f t="shared" si="3"/>
        <v>67</v>
      </c>
      <c r="D43">
        <f t="shared" si="3"/>
        <v>1</v>
      </c>
      <c r="E43">
        <f t="shared" si="3"/>
        <v>14</v>
      </c>
    </row>
    <row r="44" spans="1:5">
      <c r="A44" s="2">
        <v>43926</v>
      </c>
      <c r="B44" s="3">
        <f>Dati!J44</f>
        <v>800</v>
      </c>
      <c r="C44">
        <f t="shared" si="3"/>
        <v>33</v>
      </c>
      <c r="D44">
        <f t="shared" si="3"/>
        <v>-34</v>
      </c>
      <c r="E44">
        <f t="shared" si="3"/>
        <v>-35</v>
      </c>
    </row>
    <row r="45" spans="1:5">
      <c r="A45" s="2">
        <v>43927</v>
      </c>
      <c r="B45" s="3">
        <f>Dati!J45</f>
        <v>837</v>
      </c>
      <c r="C45">
        <f t="shared" si="3"/>
        <v>37</v>
      </c>
      <c r="D45">
        <f t="shared" si="3"/>
        <v>4</v>
      </c>
      <c r="E45">
        <f t="shared" si="3"/>
        <v>38</v>
      </c>
    </row>
    <row r="46" spans="1:5">
      <c r="A46" s="2">
        <v>43928</v>
      </c>
      <c r="B46" s="3">
        <f>Dati!J46</f>
        <v>925</v>
      </c>
      <c r="C46">
        <f t="shared" si="3"/>
        <v>88</v>
      </c>
      <c r="D46">
        <f t="shared" si="3"/>
        <v>51</v>
      </c>
      <c r="E46">
        <f t="shared" si="3"/>
        <v>47</v>
      </c>
    </row>
    <row r="47" spans="1:5">
      <c r="A47" s="2">
        <v>43929</v>
      </c>
      <c r="B47" s="3">
        <f>Dati!J47</f>
        <v>1007</v>
      </c>
      <c r="C47">
        <f t="shared" si="3"/>
        <v>82</v>
      </c>
      <c r="D47">
        <f t="shared" si="3"/>
        <v>-6</v>
      </c>
      <c r="E47">
        <f t="shared" si="3"/>
        <v>-57</v>
      </c>
    </row>
    <row r="48" spans="1:5">
      <c r="A48" s="2">
        <v>43930</v>
      </c>
      <c r="B48" s="3">
        <f>Dati!J48</f>
        <v>1085</v>
      </c>
      <c r="C48">
        <f t="shared" si="3"/>
        <v>78</v>
      </c>
      <c r="D48">
        <f t="shared" si="3"/>
        <v>-4</v>
      </c>
      <c r="E48">
        <f t="shared" si="3"/>
        <v>2</v>
      </c>
    </row>
    <row r="49" spans="1:5">
      <c r="A49" s="2">
        <v>43931</v>
      </c>
      <c r="B49" s="3">
        <f>Dati!J49</f>
        <v>1181</v>
      </c>
      <c r="C49">
        <f t="shared" si="3"/>
        <v>96</v>
      </c>
      <c r="D49">
        <f t="shared" si="3"/>
        <v>18</v>
      </c>
      <c r="E49">
        <f t="shared" si="3"/>
        <v>22</v>
      </c>
    </row>
    <row r="50" spans="1:5">
      <c r="A50" s="2">
        <v>43932</v>
      </c>
      <c r="B50" s="3">
        <f>Dati!J50</f>
        <v>1309</v>
      </c>
      <c r="C50">
        <f t="shared" si="3"/>
        <v>128</v>
      </c>
      <c r="D50">
        <f t="shared" si="3"/>
        <v>32</v>
      </c>
      <c r="E50">
        <f t="shared" si="3"/>
        <v>14</v>
      </c>
    </row>
    <row r="51" spans="1:5">
      <c r="A51" s="2">
        <v>43933</v>
      </c>
      <c r="B51" s="3">
        <f>Dati!J51</f>
        <v>1412</v>
      </c>
      <c r="C51">
        <f t="shared" si="3"/>
        <v>103</v>
      </c>
      <c r="D51">
        <f t="shared" si="3"/>
        <v>-25</v>
      </c>
      <c r="E51">
        <f t="shared" si="3"/>
        <v>-57</v>
      </c>
    </row>
    <row r="52" spans="1:5">
      <c r="A52" s="2">
        <v>43934</v>
      </c>
      <c r="B52" s="3">
        <f>Dati!J52</f>
        <v>1471</v>
      </c>
      <c r="C52">
        <f t="shared" si="3"/>
        <v>59</v>
      </c>
      <c r="D52">
        <f t="shared" si="3"/>
        <v>-44</v>
      </c>
      <c r="E52">
        <f t="shared" si="3"/>
        <v>-19</v>
      </c>
    </row>
    <row r="53" spans="1:5">
      <c r="A53" s="2">
        <v>43935</v>
      </c>
      <c r="B53" s="3">
        <f>Dati!J53</f>
        <v>1549</v>
      </c>
      <c r="C53">
        <f t="shared" si="3"/>
        <v>78</v>
      </c>
      <c r="D53">
        <f t="shared" si="3"/>
        <v>19</v>
      </c>
      <c r="E53">
        <f t="shared" si="3"/>
        <v>63</v>
      </c>
    </row>
    <row r="54" spans="1:5">
      <c r="A54" s="2">
        <v>43936</v>
      </c>
      <c r="B54" s="3">
        <f>Dati!J54</f>
        <v>1665</v>
      </c>
      <c r="C54">
        <f t="shared" si="3"/>
        <v>116</v>
      </c>
      <c r="D54">
        <f t="shared" si="3"/>
        <v>38</v>
      </c>
      <c r="E54">
        <f t="shared" si="3"/>
        <v>19</v>
      </c>
    </row>
    <row r="55" spans="1:5">
      <c r="A55" s="2">
        <v>43937</v>
      </c>
      <c r="B55" s="3">
        <f>Dati!J55</f>
        <v>1774</v>
      </c>
      <c r="C55">
        <f t="shared" si="3"/>
        <v>109</v>
      </c>
      <c r="D55">
        <f t="shared" si="3"/>
        <v>-7</v>
      </c>
      <c r="E55">
        <f t="shared" si="3"/>
        <v>-45</v>
      </c>
    </row>
    <row r="56" spans="1:5">
      <c r="A56" s="2">
        <v>43938</v>
      </c>
      <c r="B56" s="3">
        <f>Dati!J56</f>
        <v>1863</v>
      </c>
      <c r="C56">
        <f t="shared" si="3"/>
        <v>89</v>
      </c>
      <c r="D56">
        <f t="shared" si="3"/>
        <v>-20</v>
      </c>
      <c r="E56">
        <f t="shared" si="3"/>
        <v>-13</v>
      </c>
    </row>
    <row r="57" spans="1:5">
      <c r="A57" s="2">
        <v>43939</v>
      </c>
      <c r="B57" s="3">
        <f>Dati!J57</f>
        <v>1992</v>
      </c>
      <c r="C57">
        <f t="shared" si="3"/>
        <v>129</v>
      </c>
      <c r="D57">
        <f t="shared" si="3"/>
        <v>40</v>
      </c>
      <c r="E57">
        <f t="shared" si="3"/>
        <v>60</v>
      </c>
    </row>
    <row r="58" spans="1:5">
      <c r="A58" s="2">
        <v>43940</v>
      </c>
      <c r="B58" s="3">
        <f>Dati!J58</f>
        <v>2110</v>
      </c>
      <c r="C58">
        <f t="shared" si="3"/>
        <v>118</v>
      </c>
      <c r="D58">
        <f t="shared" si="3"/>
        <v>-11</v>
      </c>
      <c r="E58">
        <f t="shared" si="3"/>
        <v>-51</v>
      </c>
    </row>
    <row r="59" spans="1:5">
      <c r="A59" s="2">
        <v>43941</v>
      </c>
      <c r="B59" s="3">
        <f>Dati!J59</f>
        <v>2216</v>
      </c>
      <c r="C59">
        <f t="shared" si="3"/>
        <v>106</v>
      </c>
      <c r="D59">
        <f t="shared" si="3"/>
        <v>-12</v>
      </c>
      <c r="E59">
        <f t="shared" si="3"/>
        <v>-1</v>
      </c>
    </row>
    <row r="60" spans="1:5">
      <c r="A60" s="2">
        <v>43942</v>
      </c>
      <c r="B60" s="3">
        <f>Dati!J60</f>
        <v>2311</v>
      </c>
      <c r="C60">
        <f t="shared" si="3"/>
        <v>95</v>
      </c>
      <c r="D60">
        <f t="shared" si="3"/>
        <v>-11</v>
      </c>
      <c r="E60">
        <f t="shared" si="3"/>
        <v>1</v>
      </c>
    </row>
    <row r="61" spans="1:5">
      <c r="A61" s="2">
        <v>43943</v>
      </c>
      <c r="B61" s="3">
        <f>Dati!J61</f>
        <v>2420</v>
      </c>
      <c r="C61">
        <f t="shared" si="3"/>
        <v>109</v>
      </c>
      <c r="D61">
        <f t="shared" si="3"/>
        <v>14</v>
      </c>
      <c r="E61">
        <f t="shared" si="3"/>
        <v>25</v>
      </c>
    </row>
    <row r="62" spans="1:5">
      <c r="A62" s="2">
        <v>43944</v>
      </c>
      <c r="B62" s="3">
        <f>Dati!J62</f>
        <v>2536</v>
      </c>
      <c r="C62">
        <f t="shared" si="3"/>
        <v>116</v>
      </c>
      <c r="D62">
        <f t="shared" si="3"/>
        <v>7</v>
      </c>
      <c r="E62">
        <f t="shared" si="3"/>
        <v>-7</v>
      </c>
    </row>
    <row r="63" spans="1:5">
      <c r="A63" s="2">
        <v>43945</v>
      </c>
      <c r="B63" s="3">
        <f>Dati!J63</f>
        <v>2660</v>
      </c>
      <c r="C63">
        <f t="shared" ref="C63" si="4">B63-B62</f>
        <v>124</v>
      </c>
      <c r="D63">
        <f t="shared" ref="D63" si="5">C63-C62</f>
        <v>8</v>
      </c>
      <c r="E63">
        <f t="shared" ref="E63" si="6">D63-D62</f>
        <v>1</v>
      </c>
    </row>
    <row r="64" spans="1:5">
      <c r="A64" s="2">
        <v>43946</v>
      </c>
      <c r="B64" s="3">
        <f>Dati!J64</f>
        <v>2775</v>
      </c>
      <c r="C64">
        <f t="shared" ref="C64" si="7">B64-B63</f>
        <v>115</v>
      </c>
      <c r="D64">
        <f t="shared" ref="D64" si="8">C64-C63</f>
        <v>-9</v>
      </c>
      <c r="E64">
        <f t="shared" ref="E64" si="9">D64-D63</f>
        <v>-17</v>
      </c>
    </row>
    <row r="65" spans="1:5">
      <c r="A65" s="2">
        <v>43947</v>
      </c>
      <c r="B65" s="3">
        <f>Dati!J65</f>
        <v>2894</v>
      </c>
      <c r="C65">
        <f t="shared" ref="C65" si="10">B65-B64</f>
        <v>119</v>
      </c>
      <c r="D65">
        <f t="shared" ref="D65" si="11">C65-C64</f>
        <v>4</v>
      </c>
      <c r="E65">
        <f t="shared" ref="E65" si="12">D65-D64</f>
        <v>13</v>
      </c>
    </row>
    <row r="66" spans="1:5">
      <c r="A66" s="2">
        <v>43948</v>
      </c>
      <c r="B66" s="3">
        <f>Dati!J66</f>
        <v>2934</v>
      </c>
      <c r="C66">
        <f t="shared" ref="C66" si="13">B66-B65</f>
        <v>40</v>
      </c>
      <c r="D66">
        <f t="shared" ref="D66" si="14">C66-C65</f>
        <v>-79</v>
      </c>
      <c r="E66">
        <f t="shared" ref="E66" si="15">D66-D65</f>
        <v>-83</v>
      </c>
    </row>
    <row r="67" spans="1:5">
      <c r="A67" s="2">
        <v>43949</v>
      </c>
      <c r="B67" s="3">
        <f>Dati!J67</f>
        <v>3060</v>
      </c>
      <c r="C67">
        <f t="shared" ref="C67" si="16">B67-B66</f>
        <v>126</v>
      </c>
      <c r="D67">
        <f t="shared" ref="D67" si="17">C67-C66</f>
        <v>86</v>
      </c>
      <c r="E67">
        <f t="shared" ref="E67" si="18">D67-D66</f>
        <v>165</v>
      </c>
    </row>
    <row r="68" spans="1:5">
      <c r="A68" s="2">
        <v>43950</v>
      </c>
      <c r="B68" s="3">
        <f>Dati!J68</f>
        <v>3161</v>
      </c>
      <c r="C68">
        <f t="shared" ref="C68" si="19">B68-B67</f>
        <v>101</v>
      </c>
      <c r="D68">
        <f t="shared" ref="D68" si="20">C68-C67</f>
        <v>-25</v>
      </c>
      <c r="E68">
        <f t="shared" ref="E68" si="21">D68-D67</f>
        <v>-111</v>
      </c>
    </row>
    <row r="69" spans="1:5">
      <c r="A69" s="2">
        <v>43951</v>
      </c>
      <c r="B69" s="3">
        <f>Dati!J69</f>
        <v>3275</v>
      </c>
      <c r="C69">
        <f t="shared" ref="C69" si="22">B69-B68</f>
        <v>114</v>
      </c>
      <c r="D69">
        <f t="shared" ref="D69" si="23">C69-C68</f>
        <v>13</v>
      </c>
      <c r="E69">
        <f t="shared" ref="E69" si="24">D69-D68</f>
        <v>38</v>
      </c>
    </row>
    <row r="70" spans="1:5">
      <c r="A70" s="2">
        <v>43952</v>
      </c>
      <c r="B70" s="3">
        <f>Dati!J70</f>
        <v>3424</v>
      </c>
      <c r="C70">
        <f t="shared" ref="C70" si="25">B70-B69</f>
        <v>149</v>
      </c>
      <c r="D70">
        <f t="shared" ref="D70" si="26">C70-C69</f>
        <v>35</v>
      </c>
      <c r="E70">
        <f t="shared" ref="E70" si="27">D70-D69</f>
        <v>22</v>
      </c>
    </row>
    <row r="71" spans="1:5">
      <c r="A71" s="2">
        <v>43953</v>
      </c>
      <c r="B71" s="3">
        <f>Dati!J71</f>
        <v>3519</v>
      </c>
      <c r="C71">
        <f t="shared" ref="C71:C72" si="28">B71-B70</f>
        <v>95</v>
      </c>
      <c r="D71">
        <f t="shared" ref="D71:D72" si="29">C71-C70</f>
        <v>-54</v>
      </c>
      <c r="E71">
        <f t="shared" ref="E71:E72" si="30">D71-D70</f>
        <v>-89</v>
      </c>
    </row>
    <row r="72" spans="1:5">
      <c r="A72" s="2"/>
      <c r="B72" s="3"/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1"/>
  <sheetViews>
    <sheetView workbookViewId="0">
      <pane ySplit="1" topLeftCell="A62" activePane="bottomLeft" state="frozen"/>
      <selection pane="bottomLeft" activeCell="A71" sqref="A7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:E62" si="3">B37-B36</f>
        <v>19</v>
      </c>
      <c r="D37">
        <f t="shared" si="3"/>
        <v>-8</v>
      </c>
      <c r="E37">
        <f t="shared" si="3"/>
        <v>16</v>
      </c>
    </row>
    <row r="38" spans="1:5">
      <c r="A38" s="2">
        <v>43920</v>
      </c>
      <c r="B38" s="3">
        <f>Dati!K38</f>
        <v>397</v>
      </c>
      <c r="C38">
        <f t="shared" si="3"/>
        <v>20</v>
      </c>
      <c r="D38">
        <f t="shared" si="3"/>
        <v>1</v>
      </c>
      <c r="E38">
        <f t="shared" si="3"/>
        <v>9</v>
      </c>
    </row>
    <row r="39" spans="1:5">
      <c r="A39" s="2">
        <v>43921</v>
      </c>
      <c r="B39" s="3">
        <f>Dati!K39</f>
        <v>428</v>
      </c>
      <c r="C39">
        <f t="shared" si="3"/>
        <v>31</v>
      </c>
      <c r="D39">
        <f t="shared" si="3"/>
        <v>11</v>
      </c>
      <c r="E39">
        <f t="shared" si="3"/>
        <v>10</v>
      </c>
    </row>
    <row r="40" spans="1:5">
      <c r="A40" s="2">
        <v>43922</v>
      </c>
      <c r="B40" s="3">
        <f>Dati!K40</f>
        <v>460</v>
      </c>
      <c r="C40">
        <f t="shared" si="3"/>
        <v>32</v>
      </c>
      <c r="D40">
        <f t="shared" si="3"/>
        <v>1</v>
      </c>
      <c r="E40">
        <f t="shared" si="3"/>
        <v>-10</v>
      </c>
    </row>
    <row r="41" spans="1:5">
      <c r="A41" s="2">
        <v>43923</v>
      </c>
      <c r="B41" s="3">
        <f>Dati!K41</f>
        <v>488</v>
      </c>
      <c r="C41">
        <f t="shared" si="3"/>
        <v>28</v>
      </c>
      <c r="D41">
        <f t="shared" si="3"/>
        <v>-4</v>
      </c>
      <c r="E41">
        <f t="shared" si="3"/>
        <v>-5</v>
      </c>
    </row>
    <row r="42" spans="1:5">
      <c r="A42" s="2">
        <v>43924</v>
      </c>
      <c r="B42" s="3">
        <f>Dati!K42</f>
        <v>519</v>
      </c>
      <c r="C42">
        <f t="shared" si="3"/>
        <v>31</v>
      </c>
      <c r="D42">
        <f t="shared" si="3"/>
        <v>3</v>
      </c>
      <c r="E42">
        <f t="shared" si="3"/>
        <v>7</v>
      </c>
    </row>
    <row r="43" spans="1:5">
      <c r="A43" s="2">
        <v>43925</v>
      </c>
      <c r="B43" s="3">
        <f>Dati!K43</f>
        <v>542</v>
      </c>
      <c r="C43">
        <f t="shared" si="3"/>
        <v>23</v>
      </c>
      <c r="D43">
        <f t="shared" si="3"/>
        <v>-8</v>
      </c>
      <c r="E43">
        <f t="shared" si="3"/>
        <v>-11</v>
      </c>
    </row>
    <row r="44" spans="1:5">
      <c r="A44" s="2">
        <v>43926</v>
      </c>
      <c r="B44" s="3">
        <f>Dati!K44</f>
        <v>556</v>
      </c>
      <c r="C44">
        <f t="shared" si="3"/>
        <v>14</v>
      </c>
      <c r="D44">
        <f t="shared" si="3"/>
        <v>-9</v>
      </c>
      <c r="E44">
        <f t="shared" si="3"/>
        <v>-1</v>
      </c>
    </row>
    <row r="45" spans="1:5">
      <c r="A45" s="2">
        <v>43927</v>
      </c>
      <c r="B45" s="3">
        <f>Dati!K45</f>
        <v>595</v>
      </c>
      <c r="C45">
        <f t="shared" si="3"/>
        <v>39</v>
      </c>
      <c r="D45">
        <f t="shared" si="3"/>
        <v>25</v>
      </c>
      <c r="E45">
        <f t="shared" si="3"/>
        <v>34</v>
      </c>
    </row>
    <row r="46" spans="1:5">
      <c r="A46" s="2">
        <v>43928</v>
      </c>
      <c r="B46" s="3">
        <f>Dati!K46</f>
        <v>620</v>
      </c>
      <c r="C46">
        <f t="shared" si="3"/>
        <v>25</v>
      </c>
      <c r="D46">
        <f t="shared" si="3"/>
        <v>-14</v>
      </c>
      <c r="E46">
        <f t="shared" si="3"/>
        <v>-39</v>
      </c>
    </row>
    <row r="47" spans="1:5">
      <c r="A47" s="2">
        <v>43929</v>
      </c>
      <c r="B47" s="3">
        <f>Dati!K47</f>
        <v>654</v>
      </c>
      <c r="C47">
        <f t="shared" si="3"/>
        <v>34</v>
      </c>
      <c r="D47">
        <f t="shared" si="3"/>
        <v>9</v>
      </c>
      <c r="E47">
        <f t="shared" si="3"/>
        <v>23</v>
      </c>
    </row>
    <row r="48" spans="1:5">
      <c r="A48" s="2">
        <v>43930</v>
      </c>
      <c r="B48" s="3">
        <f>Dati!K48</f>
        <v>682</v>
      </c>
      <c r="C48">
        <f t="shared" si="3"/>
        <v>28</v>
      </c>
      <c r="D48">
        <f t="shared" si="3"/>
        <v>-6</v>
      </c>
      <c r="E48">
        <f t="shared" si="3"/>
        <v>-15</v>
      </c>
    </row>
    <row r="49" spans="1:5">
      <c r="A49" s="2">
        <v>43931</v>
      </c>
      <c r="B49" s="3">
        <f>Dati!K49</f>
        <v>709</v>
      </c>
      <c r="C49">
        <f t="shared" si="3"/>
        <v>27</v>
      </c>
      <c r="D49">
        <f t="shared" si="3"/>
        <v>-1</v>
      </c>
      <c r="E49">
        <f t="shared" si="3"/>
        <v>5</v>
      </c>
    </row>
    <row r="50" spans="1:5">
      <c r="A50" s="2">
        <v>43932</v>
      </c>
      <c r="B50" s="3">
        <f>Dati!K50</f>
        <v>734</v>
      </c>
      <c r="C50">
        <f t="shared" si="3"/>
        <v>25</v>
      </c>
      <c r="D50">
        <f t="shared" si="3"/>
        <v>-2</v>
      </c>
      <c r="E50">
        <f t="shared" si="3"/>
        <v>-1</v>
      </c>
    </row>
    <row r="51" spans="1:5">
      <c r="A51" s="2">
        <v>43933</v>
      </c>
      <c r="B51" s="3">
        <f>Dati!K51</f>
        <v>749</v>
      </c>
      <c r="C51">
        <f t="shared" si="3"/>
        <v>15</v>
      </c>
      <c r="D51">
        <f t="shared" si="3"/>
        <v>-10</v>
      </c>
      <c r="E51">
        <f t="shared" si="3"/>
        <v>-8</v>
      </c>
    </row>
    <row r="52" spans="1:5">
      <c r="A52" s="2">
        <v>43934</v>
      </c>
      <c r="B52" s="3">
        <f>Dati!K52</f>
        <v>760</v>
      </c>
      <c r="C52">
        <f t="shared" si="3"/>
        <v>11</v>
      </c>
      <c r="D52">
        <f t="shared" si="3"/>
        <v>-4</v>
      </c>
      <c r="E52">
        <f t="shared" si="3"/>
        <v>6</v>
      </c>
    </row>
    <row r="53" spans="1:5">
      <c r="A53" s="2">
        <v>43935</v>
      </c>
      <c r="B53" s="3">
        <f>Dati!K53</f>
        <v>793</v>
      </c>
      <c r="C53">
        <f t="shared" si="3"/>
        <v>33</v>
      </c>
      <c r="D53">
        <f t="shared" si="3"/>
        <v>22</v>
      </c>
      <c r="E53">
        <f t="shared" si="3"/>
        <v>26</v>
      </c>
    </row>
    <row r="54" spans="1:5">
      <c r="A54" s="2">
        <v>43936</v>
      </c>
      <c r="B54" s="3">
        <f>Dati!K54</f>
        <v>807</v>
      </c>
      <c r="C54">
        <f t="shared" si="3"/>
        <v>14</v>
      </c>
      <c r="D54">
        <f t="shared" si="3"/>
        <v>-19</v>
      </c>
      <c r="E54">
        <f t="shared" si="3"/>
        <v>-41</v>
      </c>
    </row>
    <row r="55" spans="1:5">
      <c r="A55" s="2">
        <v>43937</v>
      </c>
      <c r="B55" s="3">
        <f>Dati!K55</f>
        <v>828</v>
      </c>
      <c r="C55">
        <f t="shared" si="3"/>
        <v>21</v>
      </c>
      <c r="D55">
        <f t="shared" si="3"/>
        <v>7</v>
      </c>
      <c r="E55">
        <f t="shared" si="3"/>
        <v>26</v>
      </c>
    </row>
    <row r="56" spans="1:5">
      <c r="A56" s="2">
        <v>43938</v>
      </c>
      <c r="B56" s="3">
        <f>Dati!K56</f>
        <v>866</v>
      </c>
      <c r="C56">
        <f t="shared" si="3"/>
        <v>38</v>
      </c>
      <c r="D56">
        <f t="shared" si="3"/>
        <v>17</v>
      </c>
      <c r="E56">
        <f t="shared" si="3"/>
        <v>10</v>
      </c>
    </row>
    <row r="57" spans="1:5">
      <c r="A57" s="2">
        <v>43939</v>
      </c>
      <c r="B57" s="3">
        <f>Dati!K57</f>
        <v>897</v>
      </c>
      <c r="C57">
        <f t="shared" si="3"/>
        <v>31</v>
      </c>
      <c r="D57">
        <f t="shared" si="3"/>
        <v>-7</v>
      </c>
      <c r="E57">
        <f t="shared" si="3"/>
        <v>-24</v>
      </c>
    </row>
    <row r="58" spans="1:5">
      <c r="A58" s="2">
        <v>43940</v>
      </c>
      <c r="B58" s="3">
        <f>Dati!K58</f>
        <v>928</v>
      </c>
      <c r="C58">
        <f t="shared" si="3"/>
        <v>31</v>
      </c>
      <c r="D58">
        <f t="shared" si="3"/>
        <v>0</v>
      </c>
      <c r="E58">
        <f t="shared" si="3"/>
        <v>7</v>
      </c>
    </row>
    <row r="59" spans="1:5">
      <c r="A59" s="2">
        <v>43941</v>
      </c>
      <c r="B59" s="3">
        <f>Dati!K59</f>
        <v>957</v>
      </c>
      <c r="C59">
        <f t="shared" si="3"/>
        <v>29</v>
      </c>
      <c r="D59">
        <f t="shared" si="3"/>
        <v>-2</v>
      </c>
      <c r="E59">
        <f t="shared" si="3"/>
        <v>-2</v>
      </c>
    </row>
    <row r="60" spans="1:5">
      <c r="A60" s="2">
        <v>43942</v>
      </c>
      <c r="B60" s="3">
        <f>Dati!K60</f>
        <v>990</v>
      </c>
      <c r="C60">
        <f t="shared" si="3"/>
        <v>33</v>
      </c>
      <c r="D60">
        <f t="shared" si="3"/>
        <v>4</v>
      </c>
      <c r="E60">
        <f t="shared" si="3"/>
        <v>6</v>
      </c>
    </row>
    <row r="61" spans="1:5">
      <c r="A61" s="2">
        <v>43943</v>
      </c>
      <c r="B61" s="3">
        <f>Dati!K61</f>
        <v>1022</v>
      </c>
      <c r="C61">
        <f t="shared" si="3"/>
        <v>32</v>
      </c>
      <c r="D61">
        <f t="shared" si="3"/>
        <v>-1</v>
      </c>
      <c r="E61">
        <f t="shared" si="3"/>
        <v>-5</v>
      </c>
    </row>
    <row r="62" spans="1:5">
      <c r="A62" s="2">
        <v>43944</v>
      </c>
      <c r="B62" s="3">
        <f>Dati!K62</f>
        <v>1047</v>
      </c>
      <c r="C62">
        <f t="shared" si="3"/>
        <v>25</v>
      </c>
      <c r="D62">
        <f t="shared" si="3"/>
        <v>-7</v>
      </c>
      <c r="E62">
        <f t="shared" si="3"/>
        <v>-6</v>
      </c>
    </row>
    <row r="63" spans="1:5">
      <c r="A63" s="2">
        <v>43945</v>
      </c>
      <c r="B63" s="3">
        <f>Dati!K63</f>
        <v>1076</v>
      </c>
      <c r="C63">
        <f t="shared" ref="C63" si="4">B63-B62</f>
        <v>29</v>
      </c>
      <c r="D63">
        <f t="shared" ref="D63" si="5">C63-C62</f>
        <v>4</v>
      </c>
      <c r="E63">
        <f t="shared" ref="E63" si="6">D63-D62</f>
        <v>11</v>
      </c>
    </row>
    <row r="64" spans="1:5">
      <c r="A64" s="2">
        <v>43946</v>
      </c>
      <c r="B64" s="3">
        <f>Dati!K64</f>
        <v>1093</v>
      </c>
      <c r="C64">
        <f t="shared" ref="C64" si="7">B64-B63</f>
        <v>17</v>
      </c>
      <c r="D64">
        <f t="shared" ref="D64" si="8">C64-C63</f>
        <v>-12</v>
      </c>
      <c r="E64">
        <f t="shared" ref="E64" si="9">D64-D63</f>
        <v>-16</v>
      </c>
    </row>
    <row r="65" spans="1:5">
      <c r="A65" s="2">
        <v>43947</v>
      </c>
      <c r="B65" s="3">
        <f>Dati!K65</f>
        <v>1114</v>
      </c>
      <c r="C65">
        <f t="shared" ref="C65" si="10">B65-B64</f>
        <v>21</v>
      </c>
      <c r="D65">
        <f t="shared" ref="D65" si="11">C65-C64</f>
        <v>4</v>
      </c>
      <c r="E65">
        <f t="shared" ref="E65" si="12">D65-D64</f>
        <v>16</v>
      </c>
    </row>
    <row r="66" spans="1:5">
      <c r="A66" s="2">
        <v>43948</v>
      </c>
      <c r="B66" s="3">
        <f>Dati!K66</f>
        <v>1128</v>
      </c>
      <c r="C66">
        <f t="shared" ref="C66" si="13">B66-B65</f>
        <v>14</v>
      </c>
      <c r="D66">
        <f t="shared" ref="D66" si="14">C66-C65</f>
        <v>-7</v>
      </c>
      <c r="E66">
        <f t="shared" ref="E66" si="15">D66-D65</f>
        <v>-11</v>
      </c>
    </row>
    <row r="67" spans="1:5">
      <c r="A67" s="2">
        <v>43949</v>
      </c>
      <c r="B67" s="3">
        <f>Dati!K67</f>
        <v>1141</v>
      </c>
      <c r="C67">
        <f t="shared" ref="C67" si="16">B67-B66</f>
        <v>13</v>
      </c>
      <c r="D67">
        <f t="shared" ref="D67" si="17">C67-C66</f>
        <v>-1</v>
      </c>
      <c r="E67">
        <f t="shared" ref="E67" si="18">D67-D66</f>
        <v>6</v>
      </c>
    </row>
    <row r="68" spans="1:5">
      <c r="A68" s="2">
        <v>43950</v>
      </c>
      <c r="B68" s="3">
        <f>Dati!K68</f>
        <v>1152</v>
      </c>
      <c r="C68">
        <f t="shared" ref="C68" si="19">B68-B67</f>
        <v>11</v>
      </c>
      <c r="D68">
        <f t="shared" ref="D68" si="20">C68-C67</f>
        <v>-2</v>
      </c>
      <c r="E68">
        <f t="shared" ref="E68" si="21">D68-D67</f>
        <v>-1</v>
      </c>
    </row>
    <row r="69" spans="1:5">
      <c r="A69" s="2">
        <v>43951</v>
      </c>
      <c r="B69" s="3">
        <f>Dati!K69</f>
        <v>1167</v>
      </c>
      <c r="C69">
        <f t="shared" ref="C69" si="22">B69-B68</f>
        <v>15</v>
      </c>
      <c r="D69">
        <f t="shared" ref="D69" si="23">C69-C68</f>
        <v>4</v>
      </c>
      <c r="E69">
        <f t="shared" ref="E69" si="24">D69-D68</f>
        <v>6</v>
      </c>
    </row>
    <row r="70" spans="1:5">
      <c r="A70" s="2">
        <v>43952</v>
      </c>
      <c r="B70" s="3">
        <f>Dati!K70</f>
        <v>1184</v>
      </c>
      <c r="C70">
        <f t="shared" ref="C70" si="25">B70-B69</f>
        <v>17</v>
      </c>
      <c r="D70">
        <f t="shared" ref="D70" si="26">C70-C69</f>
        <v>2</v>
      </c>
      <c r="E70">
        <f t="shared" ref="E70" si="27">D70-D69</f>
        <v>-2</v>
      </c>
    </row>
    <row r="71" spans="1:5">
      <c r="A71" s="2">
        <v>43953</v>
      </c>
      <c r="B71" s="3">
        <f>Dati!K71</f>
        <v>1195</v>
      </c>
      <c r="C71">
        <f t="shared" ref="C71" si="28">B71-B70</f>
        <v>11</v>
      </c>
      <c r="D71">
        <f t="shared" ref="D71" si="29">C71-C70</f>
        <v>-6</v>
      </c>
      <c r="E71">
        <f t="shared" ref="E71" si="30">D71-D70</f>
        <v>-8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1"/>
  <sheetViews>
    <sheetView workbookViewId="0">
      <pane ySplit="1" topLeftCell="A56" activePane="bottomLeft" state="frozen"/>
      <selection pane="bottomLeft" activeCell="A70" sqref="A70:E7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1"/>
  <sheetViews>
    <sheetView workbookViewId="0">
      <pane ySplit="1" topLeftCell="A59" activePane="bottomLeft" state="frozen"/>
      <selection pane="bottomLeft" activeCell="A71" sqref="A71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71"/>
  <sheetViews>
    <sheetView workbookViewId="0">
      <pane ySplit="1" topLeftCell="A65" activePane="bottomLeft" state="frozen"/>
      <selection pane="bottomLeft" activeCell="A71" sqref="A71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:E58" si="1">C52-C51</f>
        <v>102</v>
      </c>
      <c r="E52">
        <f t="shared" si="1"/>
        <v>-16</v>
      </c>
    </row>
    <row r="53" spans="1:5">
      <c r="A53" s="2">
        <v>43935</v>
      </c>
      <c r="C53">
        <f>Dati!G53+Dati!J53+Dati!K53</f>
        <v>5808</v>
      </c>
      <c r="D53">
        <f t="shared" si="1"/>
        <v>212</v>
      </c>
      <c r="E53">
        <f t="shared" si="1"/>
        <v>110</v>
      </c>
    </row>
    <row r="54" spans="1:5">
      <c r="A54" s="2">
        <v>43936</v>
      </c>
      <c r="C54">
        <f>Dati!G54+Dati!J54+Dati!K54</f>
        <v>5936</v>
      </c>
      <c r="D54">
        <f t="shared" si="1"/>
        <v>128</v>
      </c>
      <c r="E54">
        <f t="shared" si="1"/>
        <v>-84</v>
      </c>
    </row>
    <row r="55" spans="1:5">
      <c r="A55" s="2">
        <v>43937</v>
      </c>
      <c r="C55">
        <f>Dati!G55+Dati!J55+Dati!K55</f>
        <v>6039</v>
      </c>
      <c r="D55">
        <f t="shared" si="1"/>
        <v>103</v>
      </c>
      <c r="E55">
        <f t="shared" si="1"/>
        <v>-25</v>
      </c>
    </row>
    <row r="56" spans="1:5">
      <c r="A56" s="2">
        <v>43938</v>
      </c>
      <c r="C56">
        <f>Dati!G56+Dati!J56+Dati!K56</f>
        <v>6188</v>
      </c>
      <c r="D56">
        <f t="shared" si="1"/>
        <v>149</v>
      </c>
      <c r="E56">
        <f t="shared" si="1"/>
        <v>46</v>
      </c>
    </row>
    <row r="57" spans="1:5">
      <c r="A57" s="2">
        <v>43939</v>
      </c>
      <c r="C57">
        <f>Dati!G57+Dati!J57+Dati!K57</f>
        <v>6301</v>
      </c>
      <c r="D57">
        <f t="shared" si="1"/>
        <v>113</v>
      </c>
      <c r="E57">
        <f t="shared" si="1"/>
        <v>-36</v>
      </c>
    </row>
    <row r="58" spans="1:5">
      <c r="A58" s="2">
        <v>43940</v>
      </c>
      <c r="C58">
        <f>Dati!G58+Dati!J58+Dati!K58</f>
        <v>6528</v>
      </c>
      <c r="D58">
        <f t="shared" si="1"/>
        <v>227</v>
      </c>
      <c r="E58">
        <f t="shared" si="1"/>
        <v>114</v>
      </c>
    </row>
    <row r="59" spans="1:5">
      <c r="A59" s="2">
        <v>43941</v>
      </c>
      <c r="C59">
        <f>Dati!G59+Dati!J59+Dati!K59</f>
        <v>6669</v>
      </c>
      <c r="D59">
        <f t="shared" ref="D59:E62" si="2">C59-C58</f>
        <v>141</v>
      </c>
      <c r="E59">
        <f t="shared" si="2"/>
        <v>-86</v>
      </c>
    </row>
    <row r="60" spans="1:5">
      <c r="A60" s="2">
        <v>43942</v>
      </c>
      <c r="C60">
        <f>Dati!G60+Dati!J60+Dati!K60</f>
        <v>6764</v>
      </c>
      <c r="D60">
        <f t="shared" si="2"/>
        <v>95</v>
      </c>
      <c r="E60">
        <f t="shared" si="2"/>
        <v>-46</v>
      </c>
    </row>
    <row r="61" spans="1:5">
      <c r="A61" s="2">
        <v>43943</v>
      </c>
      <c r="C61">
        <f>Dati!G61+Dati!J61+Dati!K61</f>
        <v>6918</v>
      </c>
      <c r="D61">
        <f t="shared" si="2"/>
        <v>154</v>
      </c>
      <c r="E61">
        <f t="shared" si="2"/>
        <v>59</v>
      </c>
    </row>
    <row r="62" spans="1:5">
      <c r="A62" s="2">
        <v>43944</v>
      </c>
      <c r="C62">
        <f>Dati!G62+Dati!J62+Dati!K62</f>
        <v>7049</v>
      </c>
      <c r="D62">
        <f t="shared" si="2"/>
        <v>131</v>
      </c>
      <c r="E62">
        <f t="shared" si="2"/>
        <v>-23</v>
      </c>
    </row>
    <row r="63" spans="1:5">
      <c r="A63" s="2">
        <v>43945</v>
      </c>
      <c r="C63">
        <f>Dati!G63+Dati!J63+Dati!K63</f>
        <v>7173</v>
      </c>
      <c r="D63">
        <f t="shared" ref="D63" si="3">C63-C62</f>
        <v>124</v>
      </c>
      <c r="E63">
        <f t="shared" ref="E63" si="4">D63-D62</f>
        <v>-7</v>
      </c>
    </row>
    <row r="64" spans="1:5">
      <c r="A64" s="2">
        <v>43946</v>
      </c>
      <c r="C64">
        <f>Dati!G64+Dati!J64+Dati!K64</f>
        <v>7301</v>
      </c>
      <c r="D64">
        <f t="shared" ref="D64" si="5">C64-C63</f>
        <v>128</v>
      </c>
      <c r="E64">
        <f t="shared" ref="E64" si="6">D64-D63</f>
        <v>4</v>
      </c>
    </row>
    <row r="65" spans="1:5">
      <c r="A65" s="2">
        <v>43947</v>
      </c>
      <c r="C65">
        <f>Dati!G65+Dati!J65+Dati!K65</f>
        <v>7488</v>
      </c>
      <c r="D65">
        <f t="shared" ref="D65" si="7">C65-C64</f>
        <v>187</v>
      </c>
      <c r="E65">
        <f t="shared" ref="E65" si="8">D65-D64</f>
        <v>59</v>
      </c>
    </row>
    <row r="66" spans="1:5">
      <c r="A66" s="2">
        <v>43948</v>
      </c>
      <c r="C66">
        <f>Dati!G66+Dati!J66+Dati!K66</f>
        <v>7642</v>
      </c>
      <c r="D66">
        <f t="shared" ref="D66" si="9">C66-C65</f>
        <v>154</v>
      </c>
      <c r="E66">
        <f t="shared" ref="E66" si="10">D66-D65</f>
        <v>-33</v>
      </c>
    </row>
    <row r="67" spans="1:5">
      <c r="A67" s="2">
        <v>43949</v>
      </c>
      <c r="C67">
        <f>Dati!G67+Dati!J67+Dati!K67</f>
        <v>7772</v>
      </c>
      <c r="D67">
        <f t="shared" ref="D67" si="11">C67-C66</f>
        <v>130</v>
      </c>
      <c r="E67">
        <f t="shared" ref="E67" si="12">D67-D66</f>
        <v>-24</v>
      </c>
    </row>
    <row r="68" spans="1:5">
      <c r="A68" s="2">
        <v>43950</v>
      </c>
      <c r="C68">
        <f>Dati!G68+Dati!J68+Dati!K68</f>
        <v>7889</v>
      </c>
      <c r="D68">
        <f t="shared" ref="D68" si="13">C68-C67</f>
        <v>117</v>
      </c>
      <c r="E68">
        <f t="shared" ref="E68" si="14">D68-D67</f>
        <v>-13</v>
      </c>
    </row>
    <row r="69" spans="1:5">
      <c r="A69" s="2">
        <v>43951</v>
      </c>
      <c r="C69">
        <f>Dati!G69+Dati!J69+Dati!K69</f>
        <v>7993</v>
      </c>
      <c r="D69">
        <f t="shared" ref="D69" si="15">C69-C68</f>
        <v>104</v>
      </c>
      <c r="E69">
        <f t="shared" ref="E69" si="16">D69-D68</f>
        <v>-13</v>
      </c>
    </row>
    <row r="70" spans="1:5">
      <c r="A70" s="2">
        <v>43952</v>
      </c>
      <c r="C70">
        <f>Dati!G70+Dati!J70+Dati!K70</f>
        <v>8126</v>
      </c>
      <c r="D70">
        <f t="shared" ref="D70" si="17">C70-C69</f>
        <v>133</v>
      </c>
      <c r="E70">
        <f t="shared" ref="E70" si="18">D70-D69</f>
        <v>29</v>
      </c>
    </row>
    <row r="71" spans="1:5">
      <c r="A71" s="2">
        <v>43953</v>
      </c>
      <c r="C71">
        <f>Dati!G71+Dati!J71+Dati!K71</f>
        <v>8312</v>
      </c>
      <c r="D71">
        <f t="shared" ref="D71" si="19">C71-C70</f>
        <v>186</v>
      </c>
      <c r="E71">
        <f t="shared" ref="E71" si="20">D71-D70</f>
        <v>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1"/>
  <sheetViews>
    <sheetView workbookViewId="0">
      <pane ySplit="1" topLeftCell="A59" activePane="bottomLeft" state="frozen"/>
      <selection pane="bottomLeft" activeCell="A71" sqref="A71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2020-05-02T17:09:05Z</dcterms:modified>
</cp:coreProperties>
</file>