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6F7071D-20F4-459B-AD40-58DA25F413E1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D74" i="15" s="1"/>
  <c r="I74" i="15" s="1"/>
  <c r="G74" i="15"/>
  <c r="E74" i="15" s="1"/>
  <c r="F74" i="15" s="1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H74" i="15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D73" i="15" s="1"/>
  <c r="I73" i="15" s="1"/>
  <c r="G73" i="15"/>
  <c r="E73" i="15" s="1"/>
  <c r="F73" i="15" s="1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3" i="17" l="1"/>
  <c r="E73" i="17"/>
  <c r="I73" i="16"/>
  <c r="E73" i="16"/>
  <c r="H73" i="15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U76" i="5" l="1"/>
  <c r="Z76" i="5"/>
  <c r="V76" i="5"/>
  <c r="T76" i="5"/>
  <c r="AA76" i="5"/>
  <c r="Y76" i="5"/>
  <c r="AB76" i="5"/>
  <c r="W76" i="5"/>
  <c r="X76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H71" i="15"/>
  <c r="F71" i="15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E70" i="15"/>
  <c r="F70" i="15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H70" i="15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F69" i="15"/>
  <c r="H69" i="15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E68" i="15"/>
  <c r="F68" i="15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H68" i="15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U76" i="13" s="1"/>
  <c r="X6" i="13"/>
  <c r="X76" i="13" s="1"/>
  <c r="AA6" i="13"/>
  <c r="T6" i="13"/>
  <c r="Z6" i="13"/>
  <c r="AB6" i="13"/>
  <c r="V6" i="13"/>
  <c r="W76" i="13"/>
  <c r="Z7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AB76" i="13"/>
  <c r="Y10" i="13"/>
  <c r="Y76" i="13" s="1"/>
  <c r="W10" i="13"/>
  <c r="U10" i="13"/>
  <c r="AB10" i="13"/>
  <c r="V10" i="13"/>
  <c r="V76" i="13" s="1"/>
  <c r="X10" i="13"/>
  <c r="AA10" i="13"/>
  <c r="AA76" i="13" s="1"/>
  <c r="T10" i="13"/>
  <c r="T76" i="13" s="1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5" i="15" l="1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<sst xmlns="http://schemas.openxmlformats.org/spreadsheetml/2006/main" count="249" uniqueCount="59">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</sst>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xVal>
          <c:yVal>
            <c:numRef>
              <c:f>'Nuovi positivi'!$D$4:$D$74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39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Quarantena!$B$3:$B$75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Quarantena!$C$3:$C$74</c:f>
              <c:numCache>
                <c:formatCode>General</c:formatCode>
                <c:ptCount val="7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Tamponi!$C$3:$C$76</c:f>
              <c:numCache>
                <c:formatCode>General</c:formatCode>
                <c:ptCount val="74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7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cat>
          <c:val>
            <c:numRef>
              <c:f>Tamponi!$D$12:$D$77</c:f>
              <c:numCache>
                <c:formatCode>General</c:formatCode>
                <c:ptCount val="66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xVal>
          <c:yVal>
            <c:numRef>
              <c:f>Tamponi!$L$12:$L$77</c:f>
              <c:numCache>
                <c:formatCode>0.0</c:formatCode>
                <c:ptCount val="6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  <c:pt idx="70">
                  <c:v>-37.977250490779625</c:v>
                </c:pt>
                <c:pt idx="71">
                  <c:v>-10.473643932036794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  <c:pt idx="70">
                  <c:v>14.130625618805247</c:v>
                </c:pt>
                <c:pt idx="71">
                  <c:v>27.503606558742796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Casi_totali!$B$3:$B$75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Deceduti!$C$3:$C$76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Deceduti!$B$3:$B$78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Deceduti!$C$3:$C$78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26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image" Target="../media/image1.png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167640</xdr:colOff>
      <xdr:row>48</xdr:row>
      <xdr:rowOff>167640</xdr:rowOff>
    </xdr:from>
    <xdr:to>
      <xdr:col>14</xdr:col>
      <xdr:colOff>400050</xdr:colOff>
      <xdr:row>64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workbookViewId="0">
      <pane ySplit="1" topLeftCell="A62" activePane="bottomLeft" state="frozen"/>
      <selection pane="bottomLeft" activeCell="L74" sqref="L74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</row>
    <row r="76" spans="1:15">
      <c r="A76" s="18">
        <v>43958</v>
      </c>
      <c r="B76" s="17" t="s">
        <v>35</v>
      </c>
    </row>
    <row r="77" spans="1:15">
      <c r="A77" s="18">
        <v>43959</v>
      </c>
      <c r="B7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4"/>
  <sheetViews>
    <sheetView topLeftCell="L1" workbookViewId="0">
      <pane ySplit="1" topLeftCell="A2" activePane="bottomLeft" state="frozen"/>
      <selection pane="bottomLeft" activeCell="A73" sqref="A73:L7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E1" zoomScaleNormal="100" workbookViewId="0">
      <pane ySplit="1" topLeftCell="A44" activePane="bottomLeft" state="frozen"/>
      <selection pane="bottomLeft" activeCell="C74" sqref="C7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8449.9772504907796</v>
      </c>
      <c r="F73" s="11">
        <f t="shared" ref="F73" si="62">(E73-E72)*10</f>
        <v>388.69374381194575</v>
      </c>
      <c r="G73" s="11">
        <f t="shared" ref="G73" si="63">$L$5*B73^$L$6*EXP(-B73/$L$7)</f>
        <v>38.869374381194753</v>
      </c>
      <c r="H73" s="11">
        <f t="shared" ref="H73" si="64">C73-E73</f>
        <v>-37.977250490779625</v>
      </c>
      <c r="I73" s="11">
        <f t="shared" ref="I73" si="65">D73-G73</f>
        <v>14.130625618805247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8485.4736439320368</v>
      </c>
      <c r="F74" s="11">
        <f t="shared" ref="F74" si="68">(E74-E73)*10</f>
        <v>354.96393441257169</v>
      </c>
      <c r="G74" s="11">
        <f t="shared" ref="G74" si="69">$L$5*B74^$L$6*EXP(-B74/$L$7)</f>
        <v>35.496393441257204</v>
      </c>
      <c r="H74" s="11">
        <f t="shared" ref="H74" si="70">C74-E74</f>
        <v>-10.473643932036794</v>
      </c>
      <c r="I74" s="11">
        <f t="shared" ref="I74" si="71">D74-G74</f>
        <v>27.503606558742796</v>
      </c>
    </row>
    <row r="75" spans="1:9">
      <c r="A75" s="2">
        <v>43957</v>
      </c>
      <c r="B75" s="10">
        <v>73</v>
      </c>
      <c r="E75" s="11">
        <f t="shared" ref="E74:E96" si="72">E74+G75</f>
        <v>8517.8460083174068</v>
      </c>
      <c r="F75" s="11">
        <f t="shared" ref="F74:F96" si="73">(E75-E74)*10</f>
        <v>323.7236438537002</v>
      </c>
      <c r="G75" s="11">
        <f t="shared" ref="G74:G96" si="74">$L$5*B75^$L$6*EXP(-B75/$L$7)</f>
        <v>32.372364385370865</v>
      </c>
      <c r="I75" s="11"/>
    </row>
    <row r="76" spans="1:9">
      <c r="A76" s="2">
        <v>43958</v>
      </c>
      <c r="B76" s="10">
        <v>74</v>
      </c>
      <c r="E76" s="11">
        <f t="shared" si="72"/>
        <v>8547.3305297035131</v>
      </c>
      <c r="F76" s="11">
        <f t="shared" si="73"/>
        <v>294.8452138610628</v>
      </c>
      <c r="G76" s="11">
        <f t="shared" si="74"/>
        <v>29.484521386107115</v>
      </c>
      <c r="I76" s="11"/>
    </row>
    <row r="77" spans="1:9">
      <c r="A77" s="2">
        <v>43959</v>
      </c>
      <c r="B77" s="10">
        <v>75</v>
      </c>
      <c r="E77" s="11">
        <f t="shared" si="72"/>
        <v>8574.1505148467277</v>
      </c>
      <c r="F77" s="11">
        <f t="shared" si="73"/>
        <v>268.19985143214581</v>
      </c>
      <c r="G77" s="11">
        <f t="shared" si="74"/>
        <v>26.819985143215465</v>
      </c>
      <c r="I77" s="11"/>
    </row>
    <row r="78" spans="1:9">
      <c r="A78" s="2">
        <v>43960</v>
      </c>
      <c r="B78" s="10">
        <v>76</v>
      </c>
      <c r="E78" s="11">
        <f t="shared" si="72"/>
        <v>8598.5164161145331</v>
      </c>
      <c r="F78" s="11">
        <f t="shared" si="73"/>
        <v>243.65901267805384</v>
      </c>
      <c r="G78" s="11">
        <f t="shared" si="74"/>
        <v>24.365901267804702</v>
      </c>
      <c r="I78" s="11"/>
    </row>
    <row r="79" spans="1:9">
      <c r="A79" s="2">
        <v>43961</v>
      </c>
      <c r="B79" s="10">
        <v>77</v>
      </c>
      <c r="E79" s="11">
        <f t="shared" si="72"/>
        <v>8620.6259738458903</v>
      </c>
      <c r="F79" s="11">
        <f t="shared" si="73"/>
        <v>221.09557731357199</v>
      </c>
      <c r="G79" s="11">
        <f t="shared" si="74"/>
        <v>22.109557731357814</v>
      </c>
      <c r="I79" s="11"/>
    </row>
    <row r="80" spans="1:9">
      <c r="A80" s="2">
        <v>43962</v>
      </c>
      <c r="B80" s="10">
        <v>78</v>
      </c>
      <c r="E80" s="11">
        <f t="shared" si="72"/>
        <v>8640.6644569537875</v>
      </c>
      <c r="F80" s="11">
        <f t="shared" si="73"/>
        <v>200.38483107897264</v>
      </c>
      <c r="G80" s="11">
        <f t="shared" si="74"/>
        <v>20.038483107896489</v>
      </c>
      <c r="I80" s="11"/>
    </row>
    <row r="81" spans="1:9">
      <c r="A81" s="2">
        <v>43963</v>
      </c>
      <c r="B81" s="10">
        <v>79</v>
      </c>
      <c r="E81" s="11">
        <f t="shared" si="72"/>
        <v>8658.8049843022291</v>
      </c>
      <c r="F81" s="11">
        <f t="shared" si="73"/>
        <v>181.40527348441537</v>
      </c>
      <c r="G81" s="11">
        <f t="shared" si="74"/>
        <v>18.140527348440738</v>
      </c>
      <c r="I81" s="11"/>
    </row>
    <row r="82" spans="1:9">
      <c r="A82" s="2">
        <v>43964</v>
      </c>
      <c r="B82" s="10">
        <v>80</v>
      </c>
      <c r="E82" s="11">
        <f t="shared" si="72"/>
        <v>8675.2089111065507</v>
      </c>
      <c r="F82" s="11">
        <f t="shared" si="73"/>
        <v>164.039268043216</v>
      </c>
      <c r="G82" s="11">
        <f t="shared" si="74"/>
        <v>16.403926804321568</v>
      </c>
      <c r="I82" s="11"/>
    </row>
    <row r="83" spans="1:9">
      <c r="A83" s="2">
        <v>43965</v>
      </c>
      <c r="B83" s="10">
        <v>81</v>
      </c>
      <c r="E83" s="11">
        <f t="shared" si="72"/>
        <v>8690.0262662733694</v>
      </c>
      <c r="F83" s="11">
        <f t="shared" si="73"/>
        <v>148.17355166818743</v>
      </c>
      <c r="G83" s="11">
        <f t="shared" si="74"/>
        <v>14.817355166817995</v>
      </c>
      <c r="I83" s="11"/>
    </row>
    <row r="84" spans="1:9">
      <c r="A84" s="2">
        <v>43966</v>
      </c>
      <c r="B84" s="10">
        <v>82</v>
      </c>
      <c r="E84" s="11">
        <f t="shared" si="72"/>
        <v>8703.3962281944569</v>
      </c>
      <c r="F84" s="11">
        <f t="shared" si="73"/>
        <v>133.69961921087452</v>
      </c>
      <c r="G84" s="11">
        <f t="shared" si="74"/>
        <v>13.369961921087612</v>
      </c>
      <c r="I84" s="11"/>
    </row>
    <row r="85" spans="1:9">
      <c r="A85" s="2">
        <v>43967</v>
      </c>
      <c r="B85" s="10">
        <v>83</v>
      </c>
      <c r="E85" s="11">
        <f t="shared" si="72"/>
        <v>8715.4476280221988</v>
      </c>
      <c r="F85" s="11">
        <f t="shared" si="73"/>
        <v>120.51399827741989</v>
      </c>
      <c r="G85" s="11">
        <f t="shared" si="74"/>
        <v>12.051399827742021</v>
      </c>
      <c r="I85" s="11"/>
    </row>
    <row r="86" spans="1:9">
      <c r="A86" s="2">
        <v>43968</v>
      </c>
      <c r="B86" s="10">
        <v>84</v>
      </c>
      <c r="E86" s="11">
        <f t="shared" si="72"/>
        <v>8726.2994708724236</v>
      </c>
      <c r="F86" s="11">
        <f t="shared" si="73"/>
        <v>108.51842850224784</v>
      </c>
      <c r="G86" s="11">
        <f t="shared" si="74"/>
        <v>10.851842850225511</v>
      </c>
      <c r="I86" s="11"/>
    </row>
    <row r="87" spans="1:9">
      <c r="A87" s="2">
        <v>43969</v>
      </c>
      <c r="B87" s="10">
        <v>85</v>
      </c>
      <c r="E87" s="11">
        <f t="shared" si="72"/>
        <v>8736.0614667166628</v>
      </c>
      <c r="F87" s="11">
        <f t="shared" si="73"/>
        <v>97.61995844239209</v>
      </c>
      <c r="G87" s="11">
        <f t="shared" si="74"/>
        <v>9.7619958442397188</v>
      </c>
      <c r="I87" s="11"/>
    </row>
    <row r="88" spans="1:9">
      <c r="A88" s="2">
        <v>43970</v>
      </c>
      <c r="B88" s="10">
        <v>86</v>
      </c>
      <c r="E88" s="11">
        <f t="shared" si="72"/>
        <v>8744.8345639366926</v>
      </c>
      <c r="F88" s="11">
        <f t="shared" si="73"/>
        <v>87.730972200297401</v>
      </c>
      <c r="G88" s="11">
        <f t="shared" si="74"/>
        <v>8.7730972200301682</v>
      </c>
      <c r="I88" s="11"/>
    </row>
    <row r="89" spans="1:9">
      <c r="A89" s="2">
        <v>43971</v>
      </c>
      <c r="B89" s="10">
        <v>87</v>
      </c>
      <c r="E89" s="11">
        <f t="shared" si="72"/>
        <v>8752.7114796187398</v>
      </c>
      <c r="F89" s="11">
        <f t="shared" si="73"/>
        <v>78.769156820471835</v>
      </c>
      <c r="G89" s="11">
        <f t="shared" si="74"/>
        <v>7.8769156820471764</v>
      </c>
      <c r="I89" s="11"/>
    </row>
    <row r="90" spans="1:9">
      <c r="A90" s="2">
        <v>43972</v>
      </c>
      <c r="B90" s="10">
        <v>88</v>
      </c>
      <c r="E90" s="11">
        <f t="shared" si="72"/>
        <v>8759.7772216641824</v>
      </c>
      <c r="F90" s="11">
        <f t="shared" si="73"/>
        <v>70.657420454426756</v>
      </c>
      <c r="G90" s="11">
        <f t="shared" si="74"/>
        <v>7.0657420454425912</v>
      </c>
      <c r="I90" s="11"/>
    </row>
    <row r="91" spans="1:9">
      <c r="A91" s="2">
        <v>43973</v>
      </c>
      <c r="B91" s="10">
        <v>89</v>
      </c>
      <c r="E91" s="11">
        <f t="shared" si="72"/>
        <v>8766.1095986909113</v>
      </c>
      <c r="F91" s="11">
        <f t="shared" si="73"/>
        <v>63.323770267288637</v>
      </c>
      <c r="G91" s="11">
        <f t="shared" si="74"/>
        <v>6.3323770267289419</v>
      </c>
      <c r="I91" s="11"/>
    </row>
    <row r="92" spans="1:9">
      <c r="A92" s="2">
        <v>43974</v>
      </c>
      <c r="B92" s="10">
        <v>90</v>
      </c>
      <c r="E92" s="11">
        <f t="shared" si="72"/>
        <v>8771.7797144989054</v>
      </c>
      <c r="F92" s="11">
        <f t="shared" si="73"/>
        <v>56.701158079940797</v>
      </c>
      <c r="G92" s="11">
        <f t="shared" si="74"/>
        <v>5.6701158079948932</v>
      </c>
      <c r="I92" s="11"/>
    </row>
    <row r="93" spans="1:9">
      <c r="A93" s="2">
        <v>43975</v>
      </c>
      <c r="B93" s="10">
        <v>91</v>
      </c>
      <c r="E93" s="11">
        <f t="shared" si="72"/>
        <v>8776.8524445801777</v>
      </c>
      <c r="F93" s="11">
        <f t="shared" si="73"/>
        <v>50.727300812723115</v>
      </c>
      <c r="G93" s="11">
        <f t="shared" si="74"/>
        <v>5.0727300812725105</v>
      </c>
      <c r="I93" s="11"/>
    </row>
    <row r="94" spans="1:9">
      <c r="A94" s="2">
        <v>43976</v>
      </c>
      <c r="B94" s="10">
        <v>92</v>
      </c>
      <c r="E94" s="11">
        <f t="shared" si="72"/>
        <v>8781.3868927728199</v>
      </c>
      <c r="F94" s="11">
        <f t="shared" si="73"/>
        <v>45.344481926422304</v>
      </c>
      <c r="G94" s="11">
        <f t="shared" si="74"/>
        <v>4.5344481926423947</v>
      </c>
      <c r="I94" s="11"/>
    </row>
    <row r="95" spans="1:9">
      <c r="A95" s="2">
        <v>43977</v>
      </c>
      <c r="B95" s="10">
        <v>93</v>
      </c>
      <c r="E95" s="11">
        <f t="shared" si="72"/>
        <v>8785.4368266976689</v>
      </c>
      <c r="F95" s="11">
        <f t="shared" si="73"/>
        <v>40.499339248490287</v>
      </c>
      <c r="G95" s="11">
        <f t="shared" si="74"/>
        <v>4.0499339248496273</v>
      </c>
      <c r="I95" s="11"/>
    </row>
    <row r="96" spans="1:9">
      <c r="A96" s="2">
        <v>43978</v>
      </c>
      <c r="B96" s="10">
        <v>94</v>
      </c>
      <c r="E96" s="11">
        <f t="shared" si="72"/>
        <v>8789.051091080466</v>
      </c>
      <c r="F96" s="11">
        <f t="shared" si="73"/>
        <v>36.14264382797046</v>
      </c>
      <c r="G96" s="11">
        <f t="shared" si="74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75">E96+G97</f>
        <v>8792.2739984587879</v>
      </c>
      <c r="F97" s="11">
        <f t="shared" ref="F97:F103" si="76">(E97-E96)*10</f>
        <v>32.229073783219064</v>
      </c>
      <c r="G97" s="11">
        <f t="shared" ref="G97:G103" si="77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75"/>
        <v>8795.145697107886</v>
      </c>
      <c r="F98" s="11">
        <f t="shared" si="76"/>
        <v>28.716986490981071</v>
      </c>
      <c r="G98" s="11">
        <f t="shared" si="77"/>
        <v>2.8716986490979375</v>
      </c>
    </row>
    <row r="99" spans="1:7">
      <c r="A99" s="2">
        <v>43981</v>
      </c>
      <c r="B99" s="10">
        <v>97</v>
      </c>
      <c r="E99" s="11">
        <f t="shared" si="75"/>
        <v>8797.7025162989466</v>
      </c>
      <c r="F99" s="11">
        <f t="shared" si="76"/>
        <v>25.568191910606402</v>
      </c>
      <c r="G99" s="11">
        <f t="shared" si="77"/>
        <v>2.5568191910610363</v>
      </c>
    </row>
    <row r="100" spans="1:7">
      <c r="A100" s="2">
        <v>43982</v>
      </c>
      <c r="B100" s="10">
        <v>98</v>
      </c>
      <c r="E100" s="11">
        <f t="shared" si="75"/>
        <v>8799.977289233284</v>
      </c>
      <c r="F100" s="11">
        <f t="shared" si="76"/>
        <v>22.747729343373067</v>
      </c>
      <c r="G100" s="11">
        <f t="shared" si="77"/>
        <v>2.274772934338174</v>
      </c>
    </row>
    <row r="101" spans="1:7">
      <c r="A101" s="2">
        <v>43983</v>
      </c>
      <c r="B101" s="10">
        <v>99</v>
      </c>
      <c r="E101" s="11">
        <f t="shared" si="75"/>
        <v>8801.9996541820274</v>
      </c>
      <c r="F101" s="11">
        <f t="shared" si="76"/>
        <v>20.223649487434159</v>
      </c>
      <c r="G101" s="11">
        <f t="shared" si="77"/>
        <v>2.0223649487429163</v>
      </c>
    </row>
    <row r="102" spans="1:7">
      <c r="A102" s="2">
        <v>43984</v>
      </c>
      <c r="B102" s="10">
        <v>100</v>
      </c>
      <c r="E102" s="11">
        <f t="shared" si="75"/>
        <v>8803.7963345083408</v>
      </c>
      <c r="F102" s="11">
        <f t="shared" si="76"/>
        <v>17.966803263134352</v>
      </c>
      <c r="G102" s="11">
        <f t="shared" si="77"/>
        <v>1.7966803263141189</v>
      </c>
    </row>
    <row r="103" spans="1:7">
      <c r="A103" s="2">
        <v>43985</v>
      </c>
      <c r="B103" s="10">
        <v>101</v>
      </c>
      <c r="E103" s="11">
        <f t="shared" si="75"/>
        <v>8805.39139836297</v>
      </c>
      <c r="F103" s="11">
        <f t="shared" si="76"/>
        <v>15.950638546291884</v>
      </c>
      <c r="G103" s="11">
        <f t="shared" si="77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2" activePane="bottomLeft" state="frozen"/>
      <selection pane="bottomLeft" activeCell="A76" sqref="A7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/>
      <c r="F75" s="11">
        <f t="shared" ref="F74:F84" si="90">F74+H75</f>
        <v>1305.7764902687504</v>
      </c>
      <c r="G75" s="11">
        <f t="shared" ref="G74:G84" si="91">(F75-F74)*10</f>
        <v>88.825881006921463</v>
      </c>
      <c r="H75" s="11">
        <f t="shared" ref="H74:H99" si="92">$M$4*B75^$M$5*EXP(-B75/$M$6)</f>
        <v>8.882588100692109</v>
      </c>
    </row>
    <row r="76" spans="1:11">
      <c r="A76" s="2">
        <v>43958</v>
      </c>
      <c r="B76" s="10">
        <v>74</v>
      </c>
      <c r="C76" s="3"/>
      <c r="F76" s="11">
        <f t="shared" si="90"/>
        <v>1314.0234202391205</v>
      </c>
      <c r="G76" s="11">
        <f t="shared" si="91"/>
        <v>82.469299703700472</v>
      </c>
      <c r="H76" s="11">
        <f t="shared" si="92"/>
        <v>8.2469299703699637</v>
      </c>
    </row>
    <row r="77" spans="1:11">
      <c r="A77" s="2">
        <v>43959</v>
      </c>
      <c r="B77" s="10">
        <v>75</v>
      </c>
      <c r="C77" s="3"/>
      <c r="F77" s="11">
        <f t="shared" si="90"/>
        <v>1321.6703988973406</v>
      </c>
      <c r="G77" s="11">
        <f t="shared" si="91"/>
        <v>76.469786582201777</v>
      </c>
      <c r="H77" s="11">
        <f t="shared" si="92"/>
        <v>7.64697865822012</v>
      </c>
    </row>
    <row r="78" spans="1:11">
      <c r="A78" s="2">
        <v>43960</v>
      </c>
      <c r="B78" s="10">
        <v>76</v>
      </c>
      <c r="C78" s="3"/>
      <c r="F78" s="11">
        <f t="shared" si="90"/>
        <v>1328.7522525232991</v>
      </c>
      <c r="G78" s="11">
        <f t="shared" si="91"/>
        <v>70.818536259585017</v>
      </c>
      <c r="H78" s="11">
        <f t="shared" si="92"/>
        <v>7.081853625958396</v>
      </c>
    </row>
    <row r="79" spans="1:11">
      <c r="A79" s="2">
        <v>43961</v>
      </c>
      <c r="B79" s="10">
        <v>77</v>
      </c>
      <c r="C79" s="3"/>
      <c r="F79" s="11">
        <f t="shared" si="90"/>
        <v>1335.3028006562301</v>
      </c>
      <c r="G79" s="11">
        <f t="shared" si="91"/>
        <v>65.505481329309987</v>
      </c>
      <c r="H79" s="11">
        <f t="shared" si="92"/>
        <v>6.5505481329308859</v>
      </c>
    </row>
    <row r="80" spans="1:11">
      <c r="A80" s="2">
        <v>43962</v>
      </c>
      <c r="B80" s="10">
        <v>78</v>
      </c>
      <c r="C80" s="3"/>
      <c r="F80" s="11">
        <f t="shared" si="90"/>
        <v>1341.3547537114371</v>
      </c>
      <c r="G80" s="11">
        <f t="shared" si="91"/>
        <v>60.519530552069227</v>
      </c>
      <c r="H80" s="11">
        <f t="shared" si="92"/>
        <v>6.0519530552069858</v>
      </c>
    </row>
    <row r="81" spans="1:8">
      <c r="A81" s="2">
        <v>43963</v>
      </c>
      <c r="B81" s="10">
        <v>79</v>
      </c>
      <c r="C81" s="3"/>
      <c r="F81" s="11">
        <f t="shared" si="90"/>
        <v>1346.9396323031642</v>
      </c>
      <c r="G81" s="11">
        <f t="shared" si="91"/>
        <v>55.848785917271471</v>
      </c>
      <c r="H81" s="11">
        <f t="shared" si="92"/>
        <v>5.5848785917272279</v>
      </c>
    </row>
    <row r="82" spans="1:8">
      <c r="A82" s="2">
        <v>43964</v>
      </c>
      <c r="B82" s="10">
        <v>80</v>
      </c>
      <c r="C82" s="3"/>
      <c r="F82" s="11">
        <f t="shared" si="90"/>
        <v>1352.0877061996262</v>
      </c>
      <c r="G82" s="11">
        <f t="shared" si="91"/>
        <v>51.480738964619377</v>
      </c>
      <c r="H82" s="11">
        <f t="shared" si="92"/>
        <v>5.1480738964619341</v>
      </c>
    </row>
    <row r="83" spans="1:8">
      <c r="A83" s="2">
        <v>43965</v>
      </c>
      <c r="B83" s="10">
        <v>81</v>
      </c>
      <c r="C83" s="3"/>
      <c r="F83" s="11">
        <f t="shared" si="90"/>
        <v>1356.8279508984508</v>
      </c>
      <c r="G83" s="11">
        <f t="shared" si="91"/>
        <v>47.402446988246538</v>
      </c>
      <c r="H83" s="11">
        <f t="shared" si="92"/>
        <v>4.7402446988246645</v>
      </c>
    </row>
    <row r="84" spans="1:8">
      <c r="A84" s="2">
        <v>43966</v>
      </c>
      <c r="B84" s="10">
        <v>82</v>
      </c>
      <c r="C84" s="3"/>
      <c r="F84" s="11">
        <f t="shared" si="90"/>
        <v>1361.1880198914498</v>
      </c>
      <c r="G84" s="11">
        <f t="shared" si="91"/>
        <v>43.60068992999004</v>
      </c>
      <c r="H84" s="11">
        <f t="shared" si="92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93">F84+H85</f>
        <v>1365.1942307823635</v>
      </c>
      <c r="G85" s="11">
        <f t="shared" ref="G85:G99" si="94">(F85-F84)*10</f>
        <v>40.062108909137351</v>
      </c>
      <c r="H85" s="11">
        <f t="shared" si="92"/>
        <v>4.0062108909136835</v>
      </c>
    </row>
    <row r="86" spans="1:8">
      <c r="A86" s="2">
        <v>43968</v>
      </c>
      <c r="B86" s="10">
        <v>84</v>
      </c>
      <c r="C86" s="3"/>
      <c r="F86" s="11">
        <f t="shared" si="93"/>
        <v>1368.8715635262247</v>
      </c>
      <c r="G86" s="11">
        <f t="shared" si="94"/>
        <v>36.773327438611432</v>
      </c>
      <c r="H86" s="11">
        <f t="shared" si="92"/>
        <v>3.6773327438611112</v>
      </c>
    </row>
    <row r="87" spans="1:8">
      <c r="A87" s="2">
        <v>43969</v>
      </c>
      <c r="B87" s="10">
        <v>85</v>
      </c>
      <c r="C87" s="3"/>
      <c r="F87" s="11">
        <f t="shared" si="93"/>
        <v>1372.243669170919</v>
      </c>
      <c r="G87" s="11">
        <f t="shared" si="94"/>
        <v>33.721056446943294</v>
      </c>
      <c r="H87" s="11">
        <f t="shared" si="92"/>
        <v>3.3721056446942685</v>
      </c>
    </row>
    <row r="88" spans="1:8">
      <c r="A88" s="2">
        <v>43970</v>
      </c>
      <c r="B88" s="10">
        <v>86</v>
      </c>
      <c r="C88" s="3"/>
      <c r="F88" s="11">
        <f t="shared" si="93"/>
        <v>1375.3328875975421</v>
      </c>
      <c r="G88" s="11">
        <f t="shared" si="94"/>
        <v>30.892184266231197</v>
      </c>
      <c r="H88" s="11">
        <f t="shared" si="92"/>
        <v>3.0892184266231792</v>
      </c>
    </row>
    <row r="89" spans="1:8">
      <c r="A89" s="2">
        <v>43971</v>
      </c>
      <c r="B89" s="10">
        <v>87</v>
      </c>
      <c r="C89" s="3"/>
      <c r="F89" s="11">
        <f t="shared" si="93"/>
        <v>1378.1602728738412</v>
      </c>
      <c r="G89" s="11">
        <f t="shared" si="94"/>
        <v>28.273852762990828</v>
      </c>
      <c r="H89" s="11">
        <f t="shared" si="92"/>
        <v>2.8273852762990015</v>
      </c>
    </row>
    <row r="90" spans="1:8">
      <c r="A90" s="2">
        <v>43972</v>
      </c>
      <c r="B90" s="10">
        <v>88</v>
      </c>
      <c r="C90" s="3"/>
      <c r="F90" s="11">
        <f t="shared" si="93"/>
        <v>1380.7456249523598</v>
      </c>
      <c r="G90" s="11">
        <f t="shared" si="94"/>
        <v>25.853520785185538</v>
      </c>
      <c r="H90" s="11">
        <f t="shared" si="92"/>
        <v>2.5853520785185604</v>
      </c>
    </row>
    <row r="91" spans="1:8">
      <c r="A91" s="2">
        <v>43973</v>
      </c>
      <c r="B91" s="10">
        <v>89</v>
      </c>
      <c r="C91" s="3"/>
      <c r="F91" s="11">
        <f t="shared" si="93"/>
        <v>1383.1075265602256</v>
      </c>
      <c r="G91" s="11">
        <f t="shared" si="94"/>
        <v>23.619016078657751</v>
      </c>
      <c r="H91" s="11">
        <f t="shared" si="92"/>
        <v>2.3619016078658532</v>
      </c>
    </row>
    <row r="92" spans="1:8">
      <c r="A92" s="2">
        <v>43974</v>
      </c>
      <c r="B92" s="10">
        <v>90</v>
      </c>
      <c r="C92" s="3"/>
      <c r="F92" s="11">
        <f t="shared" si="93"/>
        <v>1385.26338423948</v>
      </c>
      <c r="G92" s="11">
        <f t="shared" si="94"/>
        <v>21.558576792544955</v>
      </c>
      <c r="H92" s="11">
        <f t="shared" si="92"/>
        <v>2.155857679254384</v>
      </c>
    </row>
    <row r="93" spans="1:8">
      <c r="A93" s="2">
        <v>43975</v>
      </c>
      <c r="B93" s="10">
        <v>91</v>
      </c>
      <c r="C93" s="3"/>
      <c r="F93" s="11">
        <f t="shared" si="93"/>
        <v>1387.2294726044126</v>
      </c>
      <c r="G93" s="11">
        <f t="shared" si="94"/>
        <v>19.660883649326024</v>
      </c>
      <c r="H93" s="11">
        <f t="shared" si="92"/>
        <v>1.9660883649326248</v>
      </c>
    </row>
    <row r="94" spans="1:8">
      <c r="A94" s="2">
        <v>43976</v>
      </c>
      <c r="B94" s="10">
        <v>92</v>
      </c>
      <c r="C94" s="3"/>
      <c r="F94" s="11">
        <f t="shared" si="93"/>
        <v>1389.0209809847315</v>
      </c>
      <c r="G94" s="11">
        <f t="shared" si="94"/>
        <v>17.915083803188736</v>
      </c>
      <c r="H94" s="11">
        <f t="shared" si="92"/>
        <v>1.7915083803187877</v>
      </c>
    </row>
    <row r="95" spans="1:8">
      <c r="A95" s="2">
        <v>43977</v>
      </c>
      <c r="B95" s="10">
        <v>93</v>
      </c>
      <c r="C95" s="3"/>
      <c r="F95" s="11">
        <f t="shared" si="93"/>
        <v>1390.6520617199922</v>
      </c>
      <c r="G95" s="11">
        <f t="shared" si="94"/>
        <v>16.310807352606389</v>
      </c>
      <c r="H95" s="11">
        <f t="shared" si="92"/>
        <v>1.6310807352605661</v>
      </c>
    </row>
    <row r="96" spans="1:8">
      <c r="A96" s="2">
        <v>43978</v>
      </c>
      <c r="B96" s="10">
        <v>94</v>
      </c>
      <c r="C96" s="3"/>
      <c r="F96" s="11">
        <f t="shared" si="93"/>
        <v>1392.1358794611533</v>
      </c>
      <c r="G96" s="11">
        <f t="shared" si="94"/>
        <v>14.838177411611468</v>
      </c>
      <c r="H96" s="11">
        <f t="shared" si="92"/>
        <v>1.4838177411612163</v>
      </c>
    </row>
    <row r="97" spans="1:8">
      <c r="A97" s="2">
        <v>43979</v>
      </c>
      <c r="B97" s="10">
        <v>95</v>
      </c>
      <c r="C97" s="3"/>
      <c r="F97" s="11">
        <f t="shared" si="93"/>
        <v>1393.4846609191898</v>
      </c>
      <c r="G97" s="11">
        <f t="shared" si="94"/>
        <v>13.487814580364557</v>
      </c>
      <c r="H97" s="11">
        <f t="shared" si="92"/>
        <v>1.3487814580365034</v>
      </c>
    </row>
    <row r="98" spans="1:8">
      <c r="A98" s="2">
        <v>43980</v>
      </c>
      <c r="B98" s="10">
        <v>96</v>
      </c>
      <c r="C98" s="3"/>
      <c r="F98" s="11">
        <f t="shared" si="93"/>
        <v>1394.7097445782938</v>
      </c>
      <c r="G98" s="11">
        <f t="shared" si="94"/>
        <v>12.250836591040297</v>
      </c>
      <c r="H98" s="11">
        <f t="shared" si="92"/>
        <v>1.2250836591040259</v>
      </c>
    </row>
    <row r="99" spans="1:8">
      <c r="A99" s="2">
        <v>43981</v>
      </c>
      <c r="B99" s="10">
        <v>97</v>
      </c>
      <c r="C99" s="3"/>
      <c r="F99" s="11">
        <f t="shared" si="93"/>
        <v>1395.8216299623632</v>
      </c>
      <c r="G99" s="11">
        <f t="shared" si="94"/>
        <v>11.118853840694101</v>
      </c>
      <c r="H99" s="11">
        <f t="shared" si="92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95">F99+H100</f>
        <v>1396.8300261083173</v>
      </c>
      <c r="G100" s="11">
        <f t="shared" ref="G100:G101" si="96">(F100-F99)*10</f>
        <v>10.08396145954066</v>
      </c>
      <c r="H100" s="11">
        <f t="shared" ref="H100:H101" si="97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95"/>
        <v>1397.743898958498</v>
      </c>
      <c r="G101" s="11">
        <f t="shared" si="96"/>
        <v>9.1387285018072362</v>
      </c>
      <c r="H101" s="11">
        <f t="shared" si="97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4"/>
  <sheetViews>
    <sheetView workbookViewId="0">
      <pane ySplit="1" topLeftCell="A65" activePane="bottomLeft" state="frozen"/>
      <selection pane="bottomLeft" activeCell="A74" sqref="A7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6" activePane="bottomLeft" state="frozen"/>
      <selection pane="bottomLeft" activeCell="L56" sqref="L56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H75" s="22">
        <f t="shared" ref="H74:H94" si="62">$N$3*EXP($N$4*B75)</f>
        <v>1.2089215054130498</v>
      </c>
      <c r="I75" s="21"/>
      <c r="J75" s="31"/>
      <c r="K75" s="22">
        <f t="shared" si="54"/>
        <v>0.46800731366759168</v>
      </c>
      <c r="L75" s="22">
        <f t="shared" si="55"/>
        <v>-0.46800731366759168</v>
      </c>
    </row>
    <row r="76" spans="1:12">
      <c r="A76" s="2">
        <v>43958</v>
      </c>
      <c r="B76" s="3">
        <v>74</v>
      </c>
      <c r="H76" s="22">
        <f t="shared" si="62"/>
        <v>1.1708484352096309</v>
      </c>
      <c r="I76" s="21"/>
      <c r="J76" s="31"/>
      <c r="K76" s="22">
        <f t="shared" si="54"/>
        <v>0.44741381334569119</v>
      </c>
      <c r="L76" s="22">
        <f t="shared" si="55"/>
        <v>-0.44741381334569119</v>
      </c>
    </row>
    <row r="77" spans="1:12">
      <c r="A77" s="2">
        <v>43959</v>
      </c>
      <c r="B77" s="3">
        <v>75</v>
      </c>
      <c r="H77" s="22">
        <f t="shared" si="62"/>
        <v>1.1339744161176564</v>
      </c>
      <c r="I77" s="21"/>
      <c r="J77" s="31"/>
      <c r="K77" s="22">
        <f t="shared" si="54"/>
        <v>0.42772647889582538</v>
      </c>
      <c r="L77" s="22">
        <f t="shared" si="55"/>
        <v>-0.42772647889582538</v>
      </c>
    </row>
    <row r="78" spans="1:12">
      <c r="A78" s="2">
        <v>43960</v>
      </c>
      <c r="B78" s="3">
        <v>76</v>
      </c>
      <c r="H78" s="22">
        <f t="shared" si="62"/>
        <v>1.098261685919365</v>
      </c>
      <c r="I78" s="21"/>
      <c r="J78" s="31"/>
      <c r="K78" s="22">
        <f t="shared" si="54"/>
        <v>0.40890543673774771</v>
      </c>
      <c r="L78" s="22">
        <f t="shared" si="55"/>
        <v>-0.40890543673774771</v>
      </c>
    </row>
    <row r="79" spans="1:12">
      <c r="A79" s="2">
        <v>43961</v>
      </c>
      <c r="B79" s="3">
        <v>77</v>
      </c>
      <c r="H79" s="22">
        <f t="shared" si="62"/>
        <v>1.0636736716583015</v>
      </c>
      <c r="I79" s="21"/>
      <c r="J79" s="31"/>
      <c r="K79" s="22">
        <f t="shared" si="54"/>
        <v>0.39091256782915074</v>
      </c>
      <c r="L79" s="22">
        <f t="shared" si="55"/>
        <v>-0.39091256782915074</v>
      </c>
    </row>
    <row r="80" spans="1:12">
      <c r="A80" s="2">
        <v>43962</v>
      </c>
      <c r="B80" s="3">
        <v>78</v>
      </c>
      <c r="H80" s="22">
        <f t="shared" si="62"/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62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62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62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62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62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62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62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62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62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62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62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62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62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62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63">$N$3*EXP($N$4*B95)</f>
        <v>0.63745515106701833</v>
      </c>
      <c r="I95" s="21"/>
      <c r="J95" s="31"/>
      <c r="K95" s="22">
        <f t="shared" ref="K95:K108" si="64">$O$3*EXP($O$4*B95)</f>
        <v>0.19027757427394462</v>
      </c>
      <c r="L95" s="22">
        <f t="shared" ref="L95:L108" si="65">J95-K95</f>
        <v>-0.19027757427394462</v>
      </c>
    </row>
    <row r="96" spans="1:12">
      <c r="A96" s="2">
        <v>43978</v>
      </c>
      <c r="B96" s="3">
        <v>94</v>
      </c>
      <c r="H96" s="22">
        <f t="shared" si="63"/>
        <v>0.61737950958869647</v>
      </c>
      <c r="I96" s="21"/>
      <c r="J96" s="31"/>
      <c r="K96" s="22">
        <f t="shared" si="64"/>
        <v>0.18190488185520171</v>
      </c>
      <c r="L96" s="22">
        <f t="shared" si="65"/>
        <v>-0.18190488185520171</v>
      </c>
    </row>
    <row r="97" spans="1:12">
      <c r="A97" s="2">
        <v>43979</v>
      </c>
      <c r="B97" s="3">
        <v>95</v>
      </c>
      <c r="H97" s="22">
        <f t="shared" si="63"/>
        <v>0.59793611867747964</v>
      </c>
      <c r="I97" s="21"/>
      <c r="J97" s="31"/>
      <c r="K97" s="22">
        <f t="shared" si="64"/>
        <v>0.17390060898672038</v>
      </c>
      <c r="L97" s="22">
        <f t="shared" si="65"/>
        <v>-0.17390060898672038</v>
      </c>
    </row>
    <row r="98" spans="1:12">
      <c r="A98" s="2">
        <v>43980</v>
      </c>
      <c r="B98" s="3">
        <v>96</v>
      </c>
      <c r="H98" s="22">
        <f t="shared" si="63"/>
        <v>0.57910506660202721</v>
      </c>
      <c r="I98" s="21"/>
      <c r="J98" s="31"/>
      <c r="K98" s="22">
        <f t="shared" si="64"/>
        <v>0.16624854428054708</v>
      </c>
      <c r="L98" s="22">
        <f t="shared" si="65"/>
        <v>-0.16624854428054708</v>
      </c>
    </row>
    <row r="99" spans="1:12">
      <c r="A99" s="2">
        <v>43981</v>
      </c>
      <c r="B99" s="3">
        <v>97</v>
      </c>
      <c r="H99" s="22">
        <f t="shared" si="63"/>
        <v>0.56086706871947534</v>
      </c>
      <c r="I99" s="21"/>
      <c r="J99" s="31"/>
      <c r="K99" s="22">
        <f t="shared" si="64"/>
        <v>0.15893318969062165</v>
      </c>
      <c r="L99" s="22">
        <f t="shared" si="65"/>
        <v>-0.15893318969062165</v>
      </c>
    </row>
    <row r="100" spans="1:12">
      <c r="A100" s="2">
        <v>43982</v>
      </c>
      <c r="B100" s="3">
        <v>98</v>
      </c>
      <c r="H100" s="22">
        <f t="shared" si="63"/>
        <v>0.5432034477262776</v>
      </c>
      <c r="I100" s="21"/>
      <c r="J100" s="31"/>
      <c r="K100" s="22">
        <f t="shared" si="64"/>
        <v>0.15193972912393669</v>
      </c>
      <c r="L100" s="22">
        <f t="shared" si="65"/>
        <v>-0.15193972912393669</v>
      </c>
    </row>
    <row r="101" spans="1:12">
      <c r="A101" s="2">
        <v>43983</v>
      </c>
      <c r="B101" s="3">
        <v>99</v>
      </c>
      <c r="H101" s="22">
        <f t="shared" si="63"/>
        <v>0.52609611453101313</v>
      </c>
      <c r="I101" s="21"/>
      <c r="J101" s="31"/>
      <c r="K101" s="22">
        <f t="shared" si="64"/>
        <v>0.14525399843288681</v>
      </c>
      <c r="L101" s="22">
        <f t="shared" si="65"/>
        <v>-0.14525399843288681</v>
      </c>
    </row>
    <row r="102" spans="1:12">
      <c r="A102" s="2">
        <v>43984</v>
      </c>
      <c r="B102" s="3">
        <v>100</v>
      </c>
      <c r="H102" s="22">
        <f t="shared" si="63"/>
        <v>0.50952754972957759</v>
      </c>
      <c r="I102" s="21"/>
      <c r="J102" s="31"/>
      <c r="K102" s="22">
        <f t="shared" si="64"/>
        <v>0.13886245672802883</v>
      </c>
      <c r="L102" s="22">
        <f t="shared" si="65"/>
        <v>-0.13886245672802883</v>
      </c>
    </row>
    <row r="103" spans="1:12">
      <c r="A103" s="2">
        <v>43985</v>
      </c>
      <c r="B103" s="3">
        <v>101</v>
      </c>
      <c r="H103" s="22">
        <f t="shared" si="63"/>
        <v>0.49348078566378156</v>
      </c>
      <c r="I103" s="21"/>
      <c r="J103" s="31"/>
      <c r="K103" s="22">
        <f t="shared" si="64"/>
        <v>0.13275215895315337</v>
      </c>
      <c r="L103" s="22">
        <f t="shared" si="65"/>
        <v>-0.13275215895315337</v>
      </c>
    </row>
    <row r="104" spans="1:12">
      <c r="A104" s="2">
        <v>43986</v>
      </c>
      <c r="B104" s="3">
        <v>102</v>
      </c>
      <c r="H104" s="22">
        <f t="shared" si="63"/>
        <v>0.47793938904498612</v>
      </c>
      <c r="I104" s="21"/>
      <c r="J104" s="31"/>
      <c r="K104" s="22">
        <f t="shared" si="64"/>
        <v>0.12691072966712202</v>
      </c>
      <c r="L104" s="22">
        <f t="shared" si="65"/>
        <v>-0.12691072966712202</v>
      </c>
    </row>
    <row r="105" spans="1:12">
      <c r="A105" s="2">
        <v>43987</v>
      </c>
      <c r="B105" s="3">
        <v>103</v>
      </c>
      <c r="H105" s="22">
        <f t="shared" si="63"/>
        <v>0.46288744412497945</v>
      </c>
      <c r="I105" s="21"/>
      <c r="J105" s="31"/>
      <c r="K105" s="22">
        <f t="shared" si="64"/>
        <v>0.12132633797936998</v>
      </c>
      <c r="L105" s="22">
        <f t="shared" si="65"/>
        <v>-0.12132633797936998</v>
      </c>
    </row>
    <row r="106" spans="1:12">
      <c r="A106" s="2">
        <v>43988</v>
      </c>
      <c r="B106" s="3">
        <v>104</v>
      </c>
      <c r="H106" s="22">
        <f t="shared" si="63"/>
        <v>0.44830953639685933</v>
      </c>
      <c r="I106" s="21"/>
      <c r="J106" s="31"/>
      <c r="K106" s="22">
        <f t="shared" si="64"/>
        <v>0.1159876735883093</v>
      </c>
      <c r="L106" s="22">
        <f t="shared" si="65"/>
        <v>-0.1159876735883093</v>
      </c>
    </row>
    <row r="107" spans="1:12">
      <c r="A107" s="2">
        <v>43989</v>
      </c>
      <c r="B107" s="3">
        <v>105</v>
      </c>
      <c r="H107" s="22">
        <f t="shared" si="63"/>
        <v>0.43419073680923204</v>
      </c>
      <c r="I107" s="21"/>
      <c r="J107" s="31"/>
      <c r="K107" s="22">
        <f t="shared" si="64"/>
        <v>0.11088392387410323</v>
      </c>
      <c r="L107" s="22">
        <f t="shared" si="65"/>
        <v>-0.11088392387410323</v>
      </c>
    </row>
    <row r="108" spans="1:12">
      <c r="A108" s="2">
        <v>43990</v>
      </c>
      <c r="B108" s="3">
        <v>106</v>
      </c>
      <c r="H108" s="22">
        <f t="shared" si="63"/>
        <v>0.4205165864775578</v>
      </c>
      <c r="I108" s="21"/>
      <c r="J108" s="31"/>
      <c r="K108" s="22">
        <f t="shared" si="64"/>
        <v>0.10600475199941586</v>
      </c>
      <c r="L108" s="22">
        <f t="shared" si="65"/>
        <v>-0.10600475199941586</v>
      </c>
    </row>
    <row r="109" spans="1:12">
      <c r="A109" s="2">
        <v>43991</v>
      </c>
      <c r="B109" s="3">
        <v>107</v>
      </c>
      <c r="H109" s="22">
        <f t="shared" ref="H109:H124" si="66">$N$3*EXP($N$4*B109)</f>
        <v>0.40727308187699079</v>
      </c>
      <c r="I109" s="21"/>
      <c r="J109" s="31"/>
      <c r="K109" s="22">
        <f t="shared" ref="K109:K124" si="67">$O$3*EXP($O$4*B109)</f>
        <v>0.10134027597378382</v>
      </c>
      <c r="L109" s="22">
        <f t="shared" ref="L109:L124" si="68">J109-K109</f>
        <v>-0.10134027597378382</v>
      </c>
    </row>
    <row r="110" spans="1:12">
      <c r="A110" s="2">
        <v>43992</v>
      </c>
      <c r="B110" s="3">
        <v>108</v>
      </c>
      <c r="H110" s="22">
        <f t="shared" si="66"/>
        <v>0.39444666050154553</v>
      </c>
      <c r="I110" s="21"/>
      <c r="J110" s="31"/>
      <c r="K110" s="22">
        <f t="shared" si="67"/>
        <v>9.6881048639208739E-2</v>
      </c>
      <c r="L110" s="22">
        <f t="shared" si="68"/>
        <v>-9.6881048639208739E-2</v>
      </c>
    </row>
    <row r="111" spans="1:12">
      <c r="A111" s="2">
        <v>43993</v>
      </c>
      <c r="B111" s="3">
        <v>109</v>
      </c>
      <c r="H111" s="22">
        <f t="shared" si="66"/>
        <v>0.38202418697490548</v>
      </c>
      <c r="I111" s="21"/>
      <c r="J111" s="31"/>
      <c r="K111" s="22">
        <f t="shared" si="67"/>
        <v>9.261803853643355E-2</v>
      </c>
      <c r="L111" s="22">
        <f t="shared" si="68"/>
        <v>-9.261803853643355E-2</v>
      </c>
    </row>
    <row r="112" spans="1:12">
      <c r="A112" s="2">
        <v>43994</v>
      </c>
      <c r="B112" s="3">
        <v>110</v>
      </c>
      <c r="H112" s="22">
        <f t="shared" si="66"/>
        <v>0.36999293959864998</v>
      </c>
      <c r="I112" s="21"/>
      <c r="J112" s="31"/>
      <c r="K112" s="22">
        <f t="shared" si="67"/>
        <v>8.8542611613151481E-2</v>
      </c>
      <c r="L112" s="22">
        <f t="shared" si="68"/>
        <v>-8.8542611613151481E-2</v>
      </c>
    </row>
    <row r="113" spans="1:12">
      <c r="A113" s="2">
        <v>43995</v>
      </c>
      <c r="B113" s="3">
        <v>111</v>
      </c>
      <c r="H113" s="22">
        <f t="shared" si="66"/>
        <v>0.35834059732412349</v>
      </c>
      <c r="I113" s="21"/>
      <c r="J113" s="31"/>
      <c r="K113" s="22">
        <f t="shared" si="67"/>
        <v>8.4646513737099013E-2</v>
      </c>
      <c r="L113" s="22">
        <f t="shared" si="68"/>
        <v>-8.4646513737099013E-2</v>
      </c>
    </row>
    <row r="114" spans="1:12">
      <c r="A114" s="2">
        <v>43996</v>
      </c>
      <c r="B114" s="3">
        <v>112</v>
      </c>
      <c r="H114" s="22">
        <f t="shared" si="66"/>
        <v>0.3470552271346049</v>
      </c>
      <c r="I114" s="21"/>
      <c r="J114" s="31"/>
      <c r="K114" s="22">
        <f t="shared" si="67"/>
        <v>8.0921853978617564E-2</v>
      </c>
      <c r="L114" s="22">
        <f t="shared" si="68"/>
        <v>-8.0921853978617564E-2</v>
      </c>
    </row>
    <row r="115" spans="1:12">
      <c r="A115" s="2">
        <v>43997</v>
      </c>
      <c r="B115" s="3">
        <v>113</v>
      </c>
      <c r="H115" s="22">
        <f t="shared" si="66"/>
        <v>0.3361252718248558</v>
      </c>
      <c r="I115" s="21"/>
      <c r="J115" s="31"/>
      <c r="K115" s="22">
        <f t="shared" si="67"/>
        <v>7.7361088628824209E-2</v>
      </c>
      <c r="L115" s="22">
        <f t="shared" si="68"/>
        <v>-7.7361088628824209E-2</v>
      </c>
    </row>
    <row r="116" spans="1:12">
      <c r="A116" s="2">
        <v>43998</v>
      </c>
      <c r="B116" s="3">
        <v>114</v>
      </c>
      <c r="H116" s="22">
        <f t="shared" si="66"/>
        <v>0.32553953816553227</v>
      </c>
      <c r="I116" s="21"/>
      <c r="J116" s="31"/>
      <c r="K116" s="22">
        <f t="shared" si="67"/>
        <v>7.3957005921023208E-2</v>
      </c>
      <c r="L116" s="22">
        <f t="shared" si="68"/>
        <v>-7.3957005921023208E-2</v>
      </c>
    </row>
    <row r="117" spans="1:12">
      <c r="A117" s="2">
        <v>43999</v>
      </c>
      <c r="B117" s="3">
        <v>115</v>
      </c>
      <c r="H117" s="22">
        <f t="shared" si="66"/>
        <v>0.31528718544034018</v>
      </c>
      <c r="I117" s="21"/>
      <c r="J117" s="31"/>
      <c r="K117" s="22">
        <f t="shared" si="67"/>
        <v>7.0702711424413853E-2</v>
      </c>
      <c r="L117" s="22">
        <f t="shared" si="68"/>
        <v>-7.0702711424413853E-2</v>
      </c>
    </row>
    <row r="118" spans="1:12">
      <c r="A118" s="2">
        <v>44000</v>
      </c>
      <c r="B118" s="3">
        <v>116</v>
      </c>
      <c r="H118" s="22">
        <f t="shared" si="66"/>
        <v>0.30535771434419395</v>
      </c>
      <c r="I118" s="21"/>
      <c r="J118" s="31"/>
      <c r="K118" s="22">
        <f t="shared" si="67"/>
        <v>6.7591614080511994E-2</v>
      </c>
      <c r="L118" s="22">
        <f t="shared" si="68"/>
        <v>-6.7591614080511994E-2</v>
      </c>
    </row>
    <row r="119" spans="1:12">
      <c r="A119" s="2">
        <v>44001</v>
      </c>
      <c r="B119" s="3">
        <v>117</v>
      </c>
      <c r="H119" s="22">
        <f t="shared" si="66"/>
        <v>0.29574095623101121</v>
      </c>
      <c r="I119" s="21"/>
      <c r="J119" s="31"/>
      <c r="K119" s="22">
        <f t="shared" si="67"/>
        <v>6.4617412854004172E-2</v>
      </c>
      <c r="L119" s="22">
        <f t="shared" si="68"/>
        <v>-6.4617412854004172E-2</v>
      </c>
    </row>
    <row r="120" spans="1:12">
      <c r="A120" s="2">
        <v>44002</v>
      </c>
      <c r="B120" s="3">
        <v>118</v>
      </c>
      <c r="H120" s="22">
        <f t="shared" si="66"/>
        <v>0.2864270627001303</v>
      </c>
      <c r="I120" s="21"/>
      <c r="J120" s="31"/>
      <c r="K120" s="22">
        <f t="shared" si="67"/>
        <v>6.1774083970997776E-2</v>
      </c>
      <c r="L120" s="22">
        <f t="shared" si="68"/>
        <v>-6.1774083970997776E-2</v>
      </c>
    </row>
    <row r="121" spans="1:12">
      <c r="A121" s="2">
        <v>44003</v>
      </c>
      <c r="B121" s="3">
        <v>119</v>
      </c>
      <c r="H121" s="22">
        <f t="shared" si="66"/>
        <v>0.27740649551068719</v>
      </c>
      <c r="I121" s="21"/>
      <c r="J121" s="31"/>
      <c r="K121" s="22">
        <f t="shared" si="67"/>
        <v>5.9055868718820327E-2</v>
      </c>
      <c r="L121" s="22">
        <f t="shared" si="68"/>
        <v>-5.9055868718820327E-2</v>
      </c>
    </row>
    <row r="122" spans="1:12">
      <c r="A122" s="2">
        <v>44004</v>
      </c>
      <c r="B122" s="3">
        <v>120</v>
      </c>
      <c r="H122" s="22">
        <f t="shared" si="66"/>
        <v>0.26867001681362401</v>
      </c>
      <c r="I122" s="21"/>
      <c r="J122" s="31"/>
      <c r="K122" s="22">
        <f t="shared" si="67"/>
        <v>5.6457261782658377E-2</v>
      </c>
      <c r="L122" s="22">
        <f t="shared" si="68"/>
        <v>-5.6457261782658377E-2</v>
      </c>
    </row>
    <row r="123" spans="1:12">
      <c r="A123" s="2">
        <v>44005</v>
      </c>
      <c r="B123" s="3">
        <v>121</v>
      </c>
      <c r="H123" s="22">
        <f t="shared" si="66"/>
        <v>0.26020867969132355</v>
      </c>
      <c r="I123" s="21"/>
      <c r="J123" s="31"/>
      <c r="K123" s="22">
        <f t="shared" si="67"/>
        <v>5.3973000095413518E-2</v>
      </c>
      <c r="L123" s="22">
        <f t="shared" si="68"/>
        <v>-5.3973000095413518E-2</v>
      </c>
    </row>
    <row r="124" spans="1:12">
      <c r="A124" s="2">
        <v>44006</v>
      </c>
      <c r="B124" s="3">
        <v>122</v>
      </c>
      <c r="H124" s="22">
        <f t="shared" si="66"/>
        <v>0.25201381899518449</v>
      </c>
      <c r="I124" s="21"/>
      <c r="J124" s="31"/>
      <c r="K124" s="22">
        <f t="shared" si="67"/>
        <v>5.1598052178192952E-2</v>
      </c>
      <c r="L124" s="22">
        <f t="shared" si="6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workbookViewId="0">
      <pane ySplit="1" topLeftCell="A59" activePane="bottomLeft" state="frozen"/>
      <selection pane="bottomLeft" activeCell="A74" sqref="A7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"/>
  <sheetViews>
    <sheetView workbookViewId="0">
      <pane ySplit="1" topLeftCell="A53" activePane="bottomLeft" state="frozen"/>
      <selection pane="bottomLeft" activeCell="A74" sqref="A7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4"/>
  <sheetViews>
    <sheetView workbookViewId="0">
      <pane ySplit="1" topLeftCell="A62" activePane="bottomLeft" state="frozen"/>
      <selection pane="bottomLeft" activeCell="A74" sqref="A7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  <row r="73" spans="1:5">
      <c r="A73" s="2">
        <v>43955</v>
      </c>
      <c r="B73" s="3">
        <f>Dati!J73</f>
        <v>3683</v>
      </c>
      <c r="C73">
        <f t="shared" ref="C73" si="34">B73-B72</f>
        <v>84</v>
      </c>
      <c r="D73">
        <f t="shared" ref="D73" si="35">C73-C72</f>
        <v>4</v>
      </c>
      <c r="E73">
        <f t="shared" ref="E73" si="36">D73-D72</f>
        <v>19</v>
      </c>
    </row>
    <row r="74" spans="1:5">
      <c r="A74" s="2">
        <v>43956</v>
      </c>
      <c r="B74" s="3">
        <f>Dati!J74</f>
        <v>3816</v>
      </c>
      <c r="C74">
        <f t="shared" ref="C74" si="37">B74-B73</f>
        <v>133</v>
      </c>
      <c r="D74">
        <f t="shared" ref="D74" si="38">C74-C73</f>
        <v>49</v>
      </c>
      <c r="E74">
        <f t="shared" ref="E74" si="39">D74-D73</f>
        <v>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48" activePane="bottomLeft" state="frozen"/>
      <selection pane="bottomLeft" activeCell="A74" sqref="A7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74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6" spans="1:28">
      <c r="T76">
        <f t="shared" ref="T76:U76" si="49">SUM(T4:T74)</f>
        <v>26</v>
      </c>
      <c r="U76">
        <f t="shared" si="49"/>
        <v>18</v>
      </c>
      <c r="V76">
        <f>SUM(V4:V74)</f>
        <v>13</v>
      </c>
      <c r="W76">
        <f t="shared" ref="W76:AB76" si="50">SUM(W4:W74)</f>
        <v>1</v>
      </c>
      <c r="X76">
        <f t="shared" si="50"/>
        <v>1</v>
      </c>
      <c r="Y76">
        <f t="shared" si="50"/>
        <v>2</v>
      </c>
      <c r="Z76">
        <f t="shared" si="50"/>
        <v>0</v>
      </c>
      <c r="AA76">
        <f t="shared" si="50"/>
        <v>0</v>
      </c>
      <c r="AB76">
        <f t="shared" si="50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workbookViewId="0">
      <pane ySplit="1" topLeftCell="A56" activePane="bottomLeft" state="frozen"/>
      <selection pane="bottomLeft" activeCell="A74" sqref="A7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4"/>
  <sheetViews>
    <sheetView workbookViewId="0">
      <pane ySplit="1" topLeftCell="A65" activePane="bottomLeft" state="frozen"/>
      <selection pane="bottomLeft" activeCell="A74" sqref="A7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76"/>
  <sheetViews>
    <sheetView workbookViewId="0">
      <pane ySplit="1" topLeftCell="A56" activePane="bottomLeft" state="frozen"/>
      <selection pane="bottomLeft" activeCell="A74" sqref="A74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74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>C72-C71</f>
        <v>47</v>
      </c>
      <c r="E72">
        <f>D72-D71</f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>C73-C72</f>
        <v>53</v>
      </c>
      <c r="E73">
        <f>D73-D72</f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>C74-C73</f>
        <v>63</v>
      </c>
      <c r="E74">
        <f>D74-D73</f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6" spans="1:28">
      <c r="T76">
        <f t="shared" ref="T76:U76" si="30">SUM(T4:T74)</f>
        <v>39</v>
      </c>
      <c r="U76">
        <f t="shared" si="30"/>
        <v>16</v>
      </c>
      <c r="V76">
        <f>SUM(V4:V74)</f>
        <v>2</v>
      </c>
      <c r="W76">
        <f t="shared" ref="W76:AB76" si="31">SUM(W4:W74)</f>
        <v>2</v>
      </c>
      <c r="X76">
        <f t="shared" si="31"/>
        <v>2</v>
      </c>
      <c r="Y76">
        <f t="shared" si="31"/>
        <v>1</v>
      </c>
      <c r="Z76">
        <f t="shared" si="31"/>
        <v>1</v>
      </c>
      <c r="AA76">
        <f t="shared" si="31"/>
        <v>2</v>
      </c>
      <c r="AB76">
        <f t="shared" si="31"/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4"/>
  <sheetViews>
    <sheetView workbookViewId="0">
      <pane ySplit="1" topLeftCell="A59" activePane="bottomLeft" state="frozen"/>
      <selection pane="bottomLeft" activeCell="A73" sqref="A73:E7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2020-05-05T19:10:41Z</dcterms:modified>
</cp:coreProperties>
</file>