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1271A498-D488-4B4B-9589-21CDFE963D01}" xr6:coauthVersionLast="45" xr6:coauthVersionMax="45" xr10:uidLastSave="{00000000-0000-0000-0000-000000000000}"/>
  <bookViews>
    <workbookView xWindow="-108" yWindow="-108" windowWidth="23256" windowHeight="12576" firstSheet="3" activeTab="11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0" l="1"/>
  <c r="C37" i="11"/>
  <c r="D37" i="11" s="1"/>
  <c r="C37" i="10"/>
  <c r="D37" i="10" s="1"/>
  <c r="C37" i="9"/>
  <c r="D37" i="9" s="1"/>
  <c r="E37" i="9" s="1"/>
  <c r="H37" i="9"/>
  <c r="J37" i="9" s="1"/>
  <c r="I37" i="9"/>
  <c r="K37" i="9" s="1"/>
  <c r="B37" i="7"/>
  <c r="C37" i="7"/>
  <c r="D37" i="7"/>
  <c r="E37" i="7"/>
  <c r="B3" i="8"/>
  <c r="B37" i="8"/>
  <c r="C37" i="8" s="1"/>
  <c r="D37" i="8" s="1"/>
  <c r="E37" i="8" s="1"/>
  <c r="B37" i="6"/>
  <c r="C37" i="6" s="1"/>
  <c r="D37" i="6" s="1"/>
  <c r="E37" i="6" s="1"/>
  <c r="B37" i="5"/>
  <c r="C37" i="5" s="1"/>
  <c r="D37" i="5" s="1"/>
  <c r="E37" i="5" s="1"/>
  <c r="B37" i="4"/>
  <c r="C37" i="4" s="1"/>
  <c r="D37" i="4" s="1"/>
  <c r="E37" i="4" s="1"/>
  <c r="B37" i="3"/>
  <c r="C37" i="3" s="1"/>
  <c r="D37" i="3" s="1"/>
  <c r="E37" i="3" s="1"/>
  <c r="B37" i="2"/>
  <c r="C37" i="2" s="1"/>
  <c r="D37" i="2" s="1"/>
  <c r="E37" i="2" s="1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N11" i="9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K5" i="10"/>
  <c r="L5" i="11" l="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I6" i="9"/>
  <c r="K6" i="9" s="1"/>
  <c r="I5" i="9"/>
  <c r="K5" i="9" s="1"/>
  <c r="I4" i="9"/>
  <c r="K4" i="9" s="1"/>
  <c r="B1" i="8"/>
  <c r="C36" i="7"/>
  <c r="C32" i="7"/>
  <c r="C26" i="7"/>
  <c r="C24" i="7"/>
  <c r="C22" i="7"/>
  <c r="C20" i="7"/>
  <c r="C18" i="7"/>
  <c r="C16" i="7"/>
  <c r="C14" i="7"/>
  <c r="C12" i="7"/>
  <c r="C10" i="7"/>
  <c r="C8" i="7"/>
  <c r="C4" i="7"/>
  <c r="B3" i="7"/>
  <c r="C34" i="6"/>
  <c r="C26" i="6"/>
  <c r="C22" i="6"/>
  <c r="C20" i="6"/>
  <c r="C18" i="6"/>
  <c r="C16" i="6"/>
  <c r="C14" i="6"/>
  <c r="C12" i="6"/>
  <c r="C10" i="6"/>
  <c r="C8" i="6"/>
  <c r="C6" i="6"/>
  <c r="B3" i="6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C4" i="5"/>
  <c r="B3" i="5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C4" i="3"/>
  <c r="B3" i="3"/>
  <c r="C36" i="2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H4" i="9"/>
  <c r="B3" i="2"/>
  <c r="D16" i="9"/>
  <c r="D15" i="9"/>
  <c r="E15" i="9" s="1"/>
  <c r="D14" i="9"/>
  <c r="E14" i="9" s="1"/>
  <c r="D13" i="9"/>
  <c r="J12" i="9"/>
  <c r="D12" i="9"/>
  <c r="E12" i="9" s="1"/>
  <c r="D11" i="9"/>
  <c r="D10" i="9"/>
  <c r="E11" i="9" s="1"/>
  <c r="D9" i="9"/>
  <c r="D8" i="9"/>
  <c r="E8" i="9" s="1"/>
  <c r="K7" i="9"/>
  <c r="D7" i="9"/>
  <c r="D6" i="9"/>
  <c r="J5" i="9"/>
  <c r="D5" i="9"/>
  <c r="J4" i="9"/>
  <c r="D4" i="9"/>
  <c r="C36" i="8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9" i="9" l="1"/>
  <c r="E7" i="9"/>
  <c r="E13" i="9"/>
  <c r="E6" i="9"/>
  <c r="E10" i="9"/>
  <c r="E5" i="9"/>
  <c r="D14" i="6"/>
  <c r="D36" i="7"/>
  <c r="D24" i="7"/>
  <c r="C23" i="6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E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D36" i="6" s="1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E21" i="8" s="1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E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E18" i="4" s="1"/>
  <c r="D34" i="4"/>
  <c r="D18" i="2"/>
  <c r="D34" i="2"/>
  <c r="E34" i="2" s="1"/>
  <c r="D18" i="6"/>
  <c r="E18" i="6" s="1"/>
  <c r="D23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E30" i="4" s="1"/>
  <c r="D5" i="5"/>
  <c r="D18" i="5"/>
  <c r="E18" i="5" s="1"/>
  <c r="D34" i="5"/>
  <c r="E34" i="5" s="1"/>
  <c r="D5" i="6"/>
  <c r="D21" i="6"/>
  <c r="D31" i="6"/>
  <c r="D19" i="7"/>
  <c r="D28" i="7"/>
  <c r="D27" i="7"/>
  <c r="D25" i="8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C35" i="4"/>
  <c r="D36" i="4" s="1"/>
  <c r="D15" i="5"/>
  <c r="D19" i="5"/>
  <c r="D23" i="5"/>
  <c r="D27" i="5"/>
  <c r="D31" i="5"/>
  <c r="D35" i="5"/>
  <c r="C19" i="6"/>
  <c r="D20" i="6" s="1"/>
  <c r="D26" i="6"/>
  <c r="D30" i="6"/>
  <c r="D33" i="6"/>
  <c r="D12" i="7"/>
  <c r="C21" i="7"/>
  <c r="D21" i="7" s="1"/>
  <c r="E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D12" i="4"/>
  <c r="E12" i="4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E32" i="6"/>
  <c r="D15" i="7"/>
  <c r="D23" i="7"/>
  <c r="D31" i="7"/>
  <c r="D11" i="8"/>
  <c r="E9" i="6"/>
  <c r="E33" i="6"/>
  <c r="E25" i="8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6" i="10"/>
  <c r="E37" i="10"/>
  <c r="H37" i="10" s="1"/>
  <c r="E48" i="10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I36" i="9"/>
  <c r="K36" i="9" s="1"/>
  <c r="H36" i="9"/>
  <c r="J36" i="9" s="1"/>
  <c r="E4" i="10"/>
  <c r="E29" i="10"/>
  <c r="H29" i="10" s="1"/>
  <c r="E40" i="10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F64" i="10" l="1"/>
  <c r="F96" i="10"/>
  <c r="G45" i="11"/>
  <c r="E23" i="9"/>
  <c r="E31" i="9"/>
  <c r="E12" i="7"/>
  <c r="D29" i="7"/>
  <c r="D35" i="8"/>
  <c r="D26" i="5"/>
  <c r="D10" i="5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E27" i="5"/>
  <c r="D11" i="5"/>
  <c r="E11" i="5" s="1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36" i="2" s="1"/>
  <c r="E29" i="2"/>
  <c r="D17" i="7"/>
  <c r="E17" i="7" s="1"/>
  <c r="E6" i="8"/>
  <c r="E34" i="6"/>
  <c r="E26" i="5"/>
  <c r="D7" i="6"/>
  <c r="E8" i="6" s="1"/>
  <c r="E9" i="5"/>
  <c r="E15" i="6"/>
  <c r="E16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10" i="5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36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28" i="8"/>
  <c r="E12" i="8"/>
  <c r="E27" i="6"/>
  <c r="E28" i="6"/>
  <c r="E35" i="9"/>
  <c r="E27" i="9"/>
  <c r="F32" i="10"/>
  <c r="E24" i="5"/>
  <c r="E25" i="5"/>
  <c r="E19" i="9"/>
  <c r="E25" i="4"/>
  <c r="E9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K12" i="10" l="1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<sst xmlns="http://schemas.openxmlformats.org/spreadsheetml/2006/main" count="127" uniqueCount="38">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</sst>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9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-11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-12</c:v>
                </c:pt>
                <c:pt idx="4">
                  <c:v>-6</c:v>
                </c:pt>
                <c:pt idx="5">
                  <c:v>27</c:v>
                </c:pt>
                <c:pt idx="6">
                  <c:v>-55</c:v>
                </c:pt>
                <c:pt idx="7">
                  <c:v>50</c:v>
                </c:pt>
                <c:pt idx="8">
                  <c:v>-10</c:v>
                </c:pt>
                <c:pt idx="9">
                  <c:v>-3</c:v>
                </c:pt>
                <c:pt idx="10">
                  <c:v>-3</c:v>
                </c:pt>
                <c:pt idx="11">
                  <c:v>5</c:v>
                </c:pt>
                <c:pt idx="12">
                  <c:v>12</c:v>
                </c:pt>
                <c:pt idx="13">
                  <c:v>-8</c:v>
                </c:pt>
                <c:pt idx="14">
                  <c:v>-2</c:v>
                </c:pt>
                <c:pt idx="15">
                  <c:v>-4</c:v>
                </c:pt>
                <c:pt idx="16">
                  <c:v>21</c:v>
                </c:pt>
                <c:pt idx="17">
                  <c:v>-13</c:v>
                </c:pt>
                <c:pt idx="18">
                  <c:v>-10</c:v>
                </c:pt>
                <c:pt idx="19">
                  <c:v>20</c:v>
                </c:pt>
                <c:pt idx="20">
                  <c:v>10</c:v>
                </c:pt>
                <c:pt idx="21">
                  <c:v>-56</c:v>
                </c:pt>
                <c:pt idx="22">
                  <c:v>31</c:v>
                </c:pt>
                <c:pt idx="23">
                  <c:v>-7</c:v>
                </c:pt>
                <c:pt idx="24">
                  <c:v>59</c:v>
                </c:pt>
                <c:pt idx="25">
                  <c:v>-77</c:v>
                </c:pt>
                <c:pt idx="26">
                  <c:v>61</c:v>
                </c:pt>
                <c:pt idx="27">
                  <c:v>-6</c:v>
                </c:pt>
                <c:pt idx="28">
                  <c:v>-24</c:v>
                </c:pt>
                <c:pt idx="29">
                  <c:v>-73</c:v>
                </c:pt>
                <c:pt idx="30">
                  <c:v>58</c:v>
                </c:pt>
                <c:pt idx="31">
                  <c:v>72</c:v>
                </c:pt>
                <c:pt idx="32">
                  <c:v>-235</c:v>
                </c:pt>
                <c:pt idx="33">
                  <c:v>161</c:v>
                </c:pt>
                <c:pt idx="34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-5</c:v>
                </c:pt>
                <c:pt idx="4">
                  <c:v>-5</c:v>
                </c:pt>
                <c:pt idx="5">
                  <c:v>28</c:v>
                </c:pt>
                <c:pt idx="6">
                  <c:v>-71</c:v>
                </c:pt>
                <c:pt idx="7">
                  <c:v>70</c:v>
                </c:pt>
                <c:pt idx="8">
                  <c:v>-19</c:v>
                </c:pt>
                <c:pt idx="9">
                  <c:v>0</c:v>
                </c:pt>
                <c:pt idx="10">
                  <c:v>-7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-8</c:v>
                </c:pt>
                <c:pt idx="15">
                  <c:v>23</c:v>
                </c:pt>
                <c:pt idx="16">
                  <c:v>-10</c:v>
                </c:pt>
                <c:pt idx="17">
                  <c:v>-6</c:v>
                </c:pt>
                <c:pt idx="18">
                  <c:v>-12</c:v>
                </c:pt>
                <c:pt idx="19">
                  <c:v>-39</c:v>
                </c:pt>
                <c:pt idx="20">
                  <c:v>136</c:v>
                </c:pt>
                <c:pt idx="21">
                  <c:v>-80</c:v>
                </c:pt>
                <c:pt idx="22">
                  <c:v>-51</c:v>
                </c:pt>
                <c:pt idx="23">
                  <c:v>-21</c:v>
                </c:pt>
                <c:pt idx="24">
                  <c:v>135</c:v>
                </c:pt>
                <c:pt idx="25">
                  <c:v>-81</c:v>
                </c:pt>
                <c:pt idx="26">
                  <c:v>108</c:v>
                </c:pt>
                <c:pt idx="27">
                  <c:v>-172</c:v>
                </c:pt>
                <c:pt idx="28">
                  <c:v>199</c:v>
                </c:pt>
                <c:pt idx="29">
                  <c:v>-218</c:v>
                </c:pt>
                <c:pt idx="30">
                  <c:v>20</c:v>
                </c:pt>
                <c:pt idx="31">
                  <c:v>186</c:v>
                </c:pt>
                <c:pt idx="32">
                  <c:v>-231</c:v>
                </c:pt>
                <c:pt idx="33">
                  <c:v>121</c:v>
                </c:pt>
                <c:pt idx="34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2.8809523809523809</c:v>
                </c:pt>
                <c:pt idx="6">
                  <c:v>4.84</c:v>
                </c:pt>
                <c:pt idx="7">
                  <c:v>5.5</c:v>
                </c:pt>
                <c:pt idx="8">
                  <c:v>5.041666666666667</c:v>
                </c:pt>
                <c:pt idx="9">
                  <c:v>5.115384615384615</c:v>
                </c:pt>
                <c:pt idx="10">
                  <c:v>5.2142857142857144</c:v>
                </c:pt>
                <c:pt idx="11">
                  <c:v>7.15625</c:v>
                </c:pt>
                <c:pt idx="12">
                  <c:v>6.4901960784313726</c:v>
                </c:pt>
                <c:pt idx="13">
                  <c:v>5.1410256410256414</c:v>
                </c:pt>
                <c:pt idx="14">
                  <c:v>5.6055045871559637</c:v>
                </c:pt>
                <c:pt idx="15">
                  <c:v>4.9219858156028371</c:v>
                </c:pt>
                <c:pt idx="16">
                  <c:v>5.2835051546391751</c:v>
                </c:pt>
                <c:pt idx="17">
                  <c:v>4.2846715328467155</c:v>
                </c:pt>
                <c:pt idx="18">
                  <c:v>4.1797101449275367</c:v>
                </c:pt>
                <c:pt idx="19">
                  <c:v>3.7796976241900646</c:v>
                </c:pt>
                <c:pt idx="20">
                  <c:v>3.5295169946332736</c:v>
                </c:pt>
                <c:pt idx="21">
                  <c:v>3.2818590704647677</c:v>
                </c:pt>
                <c:pt idx="22">
                  <c:v>3.2249357326478147</c:v>
                </c:pt>
                <c:pt idx="23">
                  <c:v>3.2829763246899661</c:v>
                </c:pt>
                <c:pt idx="24">
                  <c:v>3.1614730878186967</c:v>
                </c:pt>
                <c:pt idx="25">
                  <c:v>3.1072891072891071</c:v>
                </c:pt>
                <c:pt idx="26">
                  <c:v>2.9972144846796658</c:v>
                </c:pt>
                <c:pt idx="27">
                  <c:v>3</c:v>
                </c:pt>
                <c:pt idx="28">
                  <c:v>2.8783783783783785</c:v>
                </c:pt>
                <c:pt idx="29">
                  <c:v>2.831758034026465</c:v>
                </c:pt>
                <c:pt idx="30">
                  <c:v>2.8642082429501086</c:v>
                </c:pt>
                <c:pt idx="31">
                  <c:v>2.8453447604207245</c:v>
                </c:pt>
                <c:pt idx="32">
                  <c:v>2.8946587537091988</c:v>
                </c:pt>
                <c:pt idx="33">
                  <c:v>2.8975903614457832</c:v>
                </c:pt>
                <c:pt idx="34">
                  <c:v>2.9583875162548763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1">
                  <c:v>39</c:v>
                </c:pt>
                <c:pt idx="2">
                  <c:v>6</c:v>
                </c:pt>
                <c:pt idx="3">
                  <c:v>4.1052631578947372</c:v>
                </c:pt>
                <c:pt idx="4">
                  <c:v>5.8947368421052628</c:v>
                </c:pt>
                <c:pt idx="5">
                  <c:v>3.1842105263157894</c:v>
                </c:pt>
                <c:pt idx="6">
                  <c:v>5.7619047619047619</c:v>
                </c:pt>
                <c:pt idx="7">
                  <c:v>6.7222222222222223</c:v>
                </c:pt>
                <c:pt idx="8">
                  <c:v>6.3684210526315788</c:v>
                </c:pt>
                <c:pt idx="9">
                  <c:v>6.333333333333333</c:v>
                </c:pt>
                <c:pt idx="10">
                  <c:v>6.9523809523809526</c:v>
                </c:pt>
                <c:pt idx="11">
                  <c:v>9.5416666666666661</c:v>
                </c:pt>
                <c:pt idx="12">
                  <c:v>7.8809523809523814</c:v>
                </c:pt>
                <c:pt idx="13">
                  <c:v>5.9850746268656714</c:v>
                </c:pt>
                <c:pt idx="14">
                  <c:v>6.2989690721649483</c:v>
                </c:pt>
                <c:pt idx="15">
                  <c:v>5.421875</c:v>
                </c:pt>
                <c:pt idx="16">
                  <c:v>5.6629834254143647</c:v>
                </c:pt>
                <c:pt idx="17">
                  <c:v>4.8312757201646095</c:v>
                </c:pt>
                <c:pt idx="18">
                  <c:v>4.7434210526315788</c:v>
                </c:pt>
                <c:pt idx="19">
                  <c:v>4.557291666666667</c:v>
                </c:pt>
                <c:pt idx="20">
                  <c:v>4.0020283975659225</c:v>
                </c:pt>
                <c:pt idx="21">
                  <c:v>3.8069565217391306</c:v>
                </c:pt>
                <c:pt idx="22">
                  <c:v>3.7957639939485626</c:v>
                </c:pt>
                <c:pt idx="23">
                  <c:v>3.913978494623656</c:v>
                </c:pt>
                <c:pt idx="24">
                  <c:v>3.7916194790486974</c:v>
                </c:pt>
                <c:pt idx="25">
                  <c:v>3.7902097902097904</c:v>
                </c:pt>
                <c:pt idx="26">
                  <c:v>3.7135461604831752</c:v>
                </c:pt>
                <c:pt idx="27">
                  <c:v>3.6972612879348632</c:v>
                </c:pt>
                <c:pt idx="28">
                  <c:v>3.5660012878300065</c:v>
                </c:pt>
                <c:pt idx="29">
                  <c:v>3.541371158392435</c:v>
                </c:pt>
                <c:pt idx="30">
                  <c:v>3.6155531215772179</c:v>
                </c:pt>
                <c:pt idx="31">
                  <c:v>3.6033547113961522</c:v>
                </c:pt>
                <c:pt idx="32">
                  <c:v>3.788349514563107</c:v>
                </c:pt>
                <c:pt idx="33">
                  <c:v>3.9199424736337489</c:v>
                </c:pt>
                <c:pt idx="34">
                  <c:v>3.9929793769197017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Casi_totali!$C$3:$C$41</c:f>
              <c:numCache>
                <c:formatCode>General</c:formatCode>
                <c:ptCount val="39"/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Casi_totali!$D$3:$D$41</c:f>
              <c:numCache>
                <c:formatCode>General</c:formatCode>
                <c:ptCount val="39"/>
                <c:pt idx="2">
                  <c:v>9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Casi_totali!$E$3:$E$41</c:f>
              <c:numCache>
                <c:formatCode>General</c:formatCode>
                <c:ptCount val="39"/>
                <c:pt idx="3">
                  <c:v>-11</c:v>
                </c:pt>
                <c:pt idx="4">
                  <c:v>-6</c:v>
                </c:pt>
                <c:pt idx="5">
                  <c:v>31</c:v>
                </c:pt>
                <c:pt idx="6">
                  <c:v>-63</c:v>
                </c:pt>
                <c:pt idx="7">
                  <c:v>54</c:v>
                </c:pt>
                <c:pt idx="8">
                  <c:v>-9</c:v>
                </c:pt>
                <c:pt idx="9">
                  <c:v>-5</c:v>
                </c:pt>
                <c:pt idx="10">
                  <c:v>0</c:v>
                </c:pt>
                <c:pt idx="11">
                  <c:v>2</c:v>
                </c:pt>
                <c:pt idx="12">
                  <c:v>13</c:v>
                </c:pt>
                <c:pt idx="13">
                  <c:v>-7</c:v>
                </c:pt>
                <c:pt idx="14">
                  <c:v>-4</c:v>
                </c:pt>
                <c:pt idx="15">
                  <c:v>-3</c:v>
                </c:pt>
                <c:pt idx="16">
                  <c:v>20</c:v>
                </c:pt>
                <c:pt idx="17">
                  <c:v>6</c:v>
                </c:pt>
                <c:pt idx="18">
                  <c:v>-36</c:v>
                </c:pt>
                <c:pt idx="19">
                  <c:v>56</c:v>
                </c:pt>
                <c:pt idx="20">
                  <c:v>-69</c:v>
                </c:pt>
                <c:pt idx="21">
                  <c:v>34</c:v>
                </c:pt>
                <c:pt idx="22">
                  <c:v>-9</c:v>
                </c:pt>
                <c:pt idx="23">
                  <c:v>-5</c:v>
                </c:pt>
                <c:pt idx="24">
                  <c:v>65</c:v>
                </c:pt>
                <c:pt idx="25">
                  <c:v>-73</c:v>
                </c:pt>
                <c:pt idx="26">
                  <c:v>63</c:v>
                </c:pt>
                <c:pt idx="27">
                  <c:v>-39</c:v>
                </c:pt>
                <c:pt idx="28">
                  <c:v>16</c:v>
                </c:pt>
                <c:pt idx="29">
                  <c:v>-97</c:v>
                </c:pt>
                <c:pt idx="30">
                  <c:v>64</c:v>
                </c:pt>
                <c:pt idx="31">
                  <c:v>76</c:v>
                </c:pt>
                <c:pt idx="32">
                  <c:v>-206</c:v>
                </c:pt>
                <c:pt idx="33">
                  <c:v>130</c:v>
                </c:pt>
                <c:pt idx="34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1.833644188596061</c:v>
                </c:pt>
                <c:pt idx="1">
                  <c:v>2.4014837338411104</c:v>
                </c:pt>
                <c:pt idx="2">
                  <c:v>3.1449579254401043</c:v>
                </c:pt>
                <c:pt idx="3">
                  <c:v>4.1182390186884801</c:v>
                </c:pt>
                <c:pt idx="4">
                  <c:v>5.3920993847356113</c:v>
                </c:pt>
                <c:pt idx="5">
                  <c:v>7.0589208197018714</c:v>
                </c:pt>
                <c:pt idx="6">
                  <c:v>9.239160174133259</c:v>
                </c:pt>
                <c:pt idx="7">
                  <c:v>12.089655040585939</c:v>
                </c:pt>
                <c:pt idx="8">
                  <c:v>15.814225383422498</c:v>
                </c:pt>
                <c:pt idx="9">
                  <c:v>20.677090012088751</c:v>
                </c:pt>
                <c:pt idx="10">
                  <c:v>27.01964773642927</c:v>
                </c:pt>
                <c:pt idx="11">
                  <c:v>35.281130289812431</c:v>
                </c:pt>
                <c:pt idx="12">
                  <c:v>46.023446602304304</c:v>
                </c:pt>
                <c:pt idx="13">
                  <c:v>59.960091020780361</c:v>
                </c:pt>
                <c:pt idx="14">
                  <c:v>77.988107808150829</c:v>
                </c:pt>
                <c:pt idx="15">
                  <c:v>101.2205491566567</c:v>
                </c:pt>
                <c:pt idx="16">
                  <c:v>131.01434219244319</c:v>
                </c:pt>
                <c:pt idx="17">
                  <c:v>168.98473300573616</c:v>
                </c:pt>
                <c:pt idx="18">
                  <c:v>216.99249061841047</c:v>
                </c:pt>
                <c:pt idx="19">
                  <c:v>277.08449061401689</c:v>
                </c:pt>
                <c:pt idx="20">
                  <c:v>351.36414743392186</c:v>
                </c:pt>
                <c:pt idx="21">
                  <c:v>441.76943337262094</c:v>
                </c:pt>
                <c:pt idx="22">
                  <c:v>549.74891867796191</c:v>
                </c:pt>
                <c:pt idx="23">
                  <c:v>675.85627813126143</c:v>
                </c:pt>
                <c:pt idx="24">
                  <c:v>819.33121375640894</c:v>
                </c:pt>
                <c:pt idx="25">
                  <c:v>977.78627382387458</c:v>
                </c:pt>
                <c:pt idx="26">
                  <c:v>1147.1440117838904</c:v>
                </c:pt>
                <c:pt idx="27">
                  <c:v>1321.9315964388388</c:v>
                </c:pt>
                <c:pt idx="28">
                  <c:v>1495.929608568604</c:v>
                </c:pt>
                <c:pt idx="29">
                  <c:v>1663.0293198446502</c:v>
                </c:pt>
                <c:pt idx="30">
                  <c:v>1818.0582792657256</c:v>
                </c:pt>
                <c:pt idx="31">
                  <c:v>1957.3488268477511</c:v>
                </c:pt>
                <c:pt idx="32">
                  <c:v>2078.938287638322</c:v>
                </c:pt>
                <c:pt idx="33">
                  <c:v>2182.4307361303991</c:v>
                </c:pt>
                <c:pt idx="34">
                  <c:v>2268.6439624498003</c:v>
                </c:pt>
                <c:pt idx="35">
                  <c:v>2339.1844382015015</c:v>
                </c:pt>
                <c:pt idx="36">
                  <c:v>2396.0579234899396</c:v>
                </c:pt>
                <c:pt idx="37">
                  <c:v>2441.370585299519</c:v>
                </c:pt>
                <c:pt idx="38">
                  <c:v>2477.1317669550394</c:v>
                </c:pt>
                <c:pt idx="39">
                  <c:v>2505.1442352908293</c:v>
                </c:pt>
                <c:pt idx="40">
                  <c:v>2526.958514717754</c:v>
                </c:pt>
                <c:pt idx="41">
                  <c:v>2543.8685021184901</c:v>
                </c:pt>
                <c:pt idx="42">
                  <c:v>2556.9303481334159</c:v>
                </c:pt>
                <c:pt idx="43">
                  <c:v>2566.9921307177269</c:v>
                </c:pt>
                <c:pt idx="44">
                  <c:v>2574.7265485857847</c:v>
                </c:pt>
                <c:pt idx="45">
                  <c:v>2580.6622870867031</c:v>
                </c:pt>
                <c:pt idx="46">
                  <c:v>2585.2119612561069</c:v>
                </c:pt>
                <c:pt idx="47">
                  <c:v>2588.6959010868586</c:v>
                </c:pt>
                <c:pt idx="48">
                  <c:v>2591.3617960304282</c:v>
                </c:pt>
                <c:pt idx="49">
                  <c:v>2593.40058412599</c:v>
                </c:pt>
                <c:pt idx="50">
                  <c:v>2594.9591136964473</c:v>
                </c:pt>
                <c:pt idx="51">
                  <c:v>2596.1501245921631</c:v>
                </c:pt>
                <c:pt idx="52">
                  <c:v>2597.0600539918887</c:v>
                </c:pt>
                <c:pt idx="53">
                  <c:v>2597.7551048626829</c:v>
                </c:pt>
                <c:pt idx="54">
                  <c:v>2598.2859428979491</c:v>
                </c:pt>
                <c:pt idx="55">
                  <c:v>2598.6913198115967</c:v>
                </c:pt>
                <c:pt idx="56">
                  <c:v>2599.0008613819004</c:v>
                </c:pt>
                <c:pt idx="57">
                  <c:v>2599.237208706716</c:v>
                </c:pt>
                <c:pt idx="58">
                  <c:v>2599.4176603422156</c:v>
                </c:pt>
                <c:pt idx="59">
                  <c:v>2599.5554302854243</c:v>
                </c:pt>
                <c:pt idx="60">
                  <c:v>2599.6606108646256</c:v>
                </c:pt>
                <c:pt idx="61">
                  <c:v>2599.740909290897</c:v>
                </c:pt>
                <c:pt idx="62">
                  <c:v>2599.8022108017672</c:v>
                </c:pt>
                <c:pt idx="63">
                  <c:v>2599.8490090639743</c:v>
                </c:pt>
                <c:pt idx="64">
                  <c:v>2599.8847350317087</c:v>
                </c:pt>
                <c:pt idx="65">
                  <c:v>2599.9120081637548</c:v>
                </c:pt>
                <c:pt idx="66">
                  <c:v>2599.9328282986335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5.6783954524504932</c:v>
                </c:pt>
                <c:pt idx="2">
                  <c:v>7.4347419159899397</c:v>
                </c:pt>
                <c:pt idx="3">
                  <c:v>9.7328109324837584</c:v>
                </c:pt>
                <c:pt idx="4">
                  <c:v>12.738603660471313</c:v>
                </c:pt>
                <c:pt idx="5">
                  <c:v>16.668214349662598</c:v>
                </c:pt>
                <c:pt idx="6">
                  <c:v>21.802393544313876</c:v>
                </c:pt>
                <c:pt idx="7">
                  <c:v>28.504948664526797</c:v>
                </c:pt>
                <c:pt idx="8">
                  <c:v>37.245703428365587</c:v>
                </c:pt>
                <c:pt idx="9">
                  <c:v>48.62864628666253</c:v>
                </c:pt>
                <c:pt idx="10">
                  <c:v>63.425577243405193</c:v>
                </c:pt>
                <c:pt idx="11">
                  <c:v>82.614825533831606</c:v>
                </c:pt>
                <c:pt idx="12">
                  <c:v>107.42316312491873</c:v>
                </c:pt>
                <c:pt idx="13">
                  <c:v>139.36644418476055</c:v>
                </c:pt>
                <c:pt idx="14">
                  <c:v>180.28016787370467</c:v>
                </c:pt>
                <c:pt idx="15">
                  <c:v>232.32441348505873</c:v>
                </c:pt>
                <c:pt idx="16">
                  <c:v>297.93793035786496</c:v>
                </c:pt>
                <c:pt idx="17">
                  <c:v>379.70390813292966</c:v>
                </c:pt>
                <c:pt idx="18">
                  <c:v>480.07757612674311</c:v>
                </c:pt>
                <c:pt idx="19">
                  <c:v>600.9199999560642</c:v>
                </c:pt>
                <c:pt idx="20">
                  <c:v>742.79656819904972</c:v>
                </c:pt>
                <c:pt idx="21">
                  <c:v>904.0528593869908</c:v>
                </c:pt>
                <c:pt idx="22">
                  <c:v>1079.7948530534097</c:v>
                </c:pt>
                <c:pt idx="23">
                  <c:v>1261.0735945329952</c:v>
                </c:pt>
                <c:pt idx="24">
                  <c:v>1434.7493562514751</c:v>
                </c:pt>
                <c:pt idx="25">
                  <c:v>1584.5506006746564</c:v>
                </c:pt>
                <c:pt idx="26">
                  <c:v>1693.5773796001581</c:v>
                </c:pt>
                <c:pt idx="27">
                  <c:v>1747.8758465494843</c:v>
                </c:pt>
                <c:pt idx="28">
                  <c:v>1739.9801212976513</c:v>
                </c:pt>
                <c:pt idx="29">
                  <c:v>1670.9971127604626</c:v>
                </c:pt>
                <c:pt idx="30">
                  <c:v>1550.2895942107534</c:v>
                </c:pt>
                <c:pt idx="31">
                  <c:v>1392.9054758202551</c:v>
                </c:pt>
                <c:pt idx="32">
                  <c:v>1215.8946079057091</c:v>
                </c:pt>
                <c:pt idx="33">
                  <c:v>1034.9244849207707</c:v>
                </c:pt>
                <c:pt idx="34">
                  <c:v>862.13226319401201</c:v>
                </c:pt>
                <c:pt idx="35">
                  <c:v>705.40475751701251</c:v>
                </c:pt>
                <c:pt idx="36">
                  <c:v>568.73485288438133</c:v>
                </c:pt>
                <c:pt idx="37">
                  <c:v>453.12661809579367</c:v>
                </c:pt>
                <c:pt idx="38">
                  <c:v>357.61181655520431</c:v>
                </c:pt>
                <c:pt idx="39">
                  <c:v>280.1246833578989</c:v>
                </c:pt>
                <c:pt idx="40">
                  <c:v>218.14279426924713</c:v>
                </c:pt>
                <c:pt idx="41">
                  <c:v>169.099874007361</c:v>
                </c:pt>
                <c:pt idx="42">
                  <c:v>130.61846014925777</c:v>
                </c:pt>
                <c:pt idx="43">
                  <c:v>100.61782584311004</c:v>
                </c:pt>
                <c:pt idx="44">
                  <c:v>77.344178680577897</c:v>
                </c:pt>
                <c:pt idx="45">
                  <c:v>59.357385009184327</c:v>
                </c:pt>
                <c:pt idx="46">
                  <c:v>45.496741694037155</c:v>
                </c:pt>
                <c:pt idx="47">
                  <c:v>34.839398307517513</c:v>
                </c:pt>
                <c:pt idx="48">
                  <c:v>26.658949435695831</c:v>
                </c:pt>
                <c:pt idx="49">
                  <c:v>20.38788095561813</c:v>
                </c:pt>
                <c:pt idx="50">
                  <c:v>15.585295704572673</c:v>
                </c:pt>
                <c:pt idx="51">
                  <c:v>11.910108957158627</c:v>
                </c:pt>
                <c:pt idx="52">
                  <c:v>9.0992939972556997</c:v>
                </c:pt>
                <c:pt idx="53">
                  <c:v>6.9505087079414807</c:v>
                </c:pt>
                <c:pt idx="54">
                  <c:v>5.3083803526624251</c:v>
                </c:pt>
                <c:pt idx="55">
                  <c:v>4.0537691364761486</c:v>
                </c:pt>
                <c:pt idx="56">
                  <c:v>3.0954157030373608</c:v>
                </c:pt>
                <c:pt idx="57">
                  <c:v>2.3634732481559695</c:v>
                </c:pt>
                <c:pt idx="58">
                  <c:v>1.8045163549959398</c:v>
                </c:pt>
                <c:pt idx="59">
                  <c:v>1.3776994320869562</c:v>
                </c:pt>
                <c:pt idx="60">
                  <c:v>1.0518057920126012</c:v>
                </c:pt>
                <c:pt idx="61">
                  <c:v>0.80298426271383505</c:v>
                </c:pt>
                <c:pt idx="62">
                  <c:v>0.61301510870180209</c:v>
                </c:pt>
                <c:pt idx="63">
                  <c:v>0.46798262207175867</c:v>
                </c:pt>
                <c:pt idx="64">
                  <c:v>0.35725967734379083</c:v>
                </c:pt>
                <c:pt idx="65">
                  <c:v>0.27273132046047976</c:v>
                </c:pt>
                <c:pt idx="66">
                  <c:v>0.20820134878704266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1.833644188596061</c:v>
                </c:pt>
                <c:pt idx="1">
                  <c:v>2.4014837338411104</c:v>
                </c:pt>
                <c:pt idx="2">
                  <c:v>3.1449579254401043</c:v>
                </c:pt>
                <c:pt idx="3">
                  <c:v>4.1182390186884801</c:v>
                </c:pt>
                <c:pt idx="4">
                  <c:v>5.3920993847356113</c:v>
                </c:pt>
                <c:pt idx="5">
                  <c:v>7.0589208197018714</c:v>
                </c:pt>
                <c:pt idx="6">
                  <c:v>9.239160174133259</c:v>
                </c:pt>
                <c:pt idx="7">
                  <c:v>12.089655040585939</c:v>
                </c:pt>
                <c:pt idx="8">
                  <c:v>15.814225383422498</c:v>
                </c:pt>
                <c:pt idx="9">
                  <c:v>20.677090012088751</c:v>
                </c:pt>
                <c:pt idx="10">
                  <c:v>27.01964773642927</c:v>
                </c:pt>
                <c:pt idx="11">
                  <c:v>35.281130289812431</c:v>
                </c:pt>
                <c:pt idx="12">
                  <c:v>46.023446602304304</c:v>
                </c:pt>
                <c:pt idx="13">
                  <c:v>59.960091020780361</c:v>
                </c:pt>
                <c:pt idx="14">
                  <c:v>77.988107808150829</c:v>
                </c:pt>
                <c:pt idx="15">
                  <c:v>101.2205491566567</c:v>
                </c:pt>
                <c:pt idx="16">
                  <c:v>131.01434219244319</c:v>
                </c:pt>
                <c:pt idx="17">
                  <c:v>168.98473300573616</c:v>
                </c:pt>
                <c:pt idx="18">
                  <c:v>216.99249061841047</c:v>
                </c:pt>
                <c:pt idx="19">
                  <c:v>277.08449061401689</c:v>
                </c:pt>
                <c:pt idx="20">
                  <c:v>351.36414743392186</c:v>
                </c:pt>
                <c:pt idx="21">
                  <c:v>441.76943337262094</c:v>
                </c:pt>
                <c:pt idx="22">
                  <c:v>549.74891867796191</c:v>
                </c:pt>
                <c:pt idx="23">
                  <c:v>675.85627813126143</c:v>
                </c:pt>
                <c:pt idx="24">
                  <c:v>819.33121375640894</c:v>
                </c:pt>
                <c:pt idx="25">
                  <c:v>977.78627382387458</c:v>
                </c:pt>
                <c:pt idx="26">
                  <c:v>1147.1440117838904</c:v>
                </c:pt>
                <c:pt idx="27">
                  <c:v>1321.9315964388388</c:v>
                </c:pt>
                <c:pt idx="28">
                  <c:v>1495.929608568604</c:v>
                </c:pt>
                <c:pt idx="29">
                  <c:v>1663.0293198446502</c:v>
                </c:pt>
                <c:pt idx="30">
                  <c:v>1818.0582792657256</c:v>
                </c:pt>
                <c:pt idx="31">
                  <c:v>1957.3488268477511</c:v>
                </c:pt>
                <c:pt idx="32">
                  <c:v>2078.938287638322</c:v>
                </c:pt>
                <c:pt idx="33">
                  <c:v>2182.4307361303991</c:v>
                </c:pt>
                <c:pt idx="34">
                  <c:v>2268.6439624498003</c:v>
                </c:pt>
                <c:pt idx="35">
                  <c:v>2339.1844382015015</c:v>
                </c:pt>
                <c:pt idx="36">
                  <c:v>2396.0579234899396</c:v>
                </c:pt>
                <c:pt idx="37">
                  <c:v>2441.370585299519</c:v>
                </c:pt>
                <c:pt idx="38">
                  <c:v>2477.1317669550394</c:v>
                </c:pt>
                <c:pt idx="39">
                  <c:v>2505.1442352908293</c:v>
                </c:pt>
                <c:pt idx="40">
                  <c:v>2526.958514717754</c:v>
                </c:pt>
                <c:pt idx="41">
                  <c:v>2543.8685021184901</c:v>
                </c:pt>
                <c:pt idx="42">
                  <c:v>2556.9303481334159</c:v>
                </c:pt>
                <c:pt idx="43">
                  <c:v>2566.9921307177269</c:v>
                </c:pt>
                <c:pt idx="44">
                  <c:v>2574.7265485857847</c:v>
                </c:pt>
                <c:pt idx="45">
                  <c:v>2580.6622870867031</c:v>
                </c:pt>
                <c:pt idx="46">
                  <c:v>2585.2119612561069</c:v>
                </c:pt>
                <c:pt idx="47">
                  <c:v>2588.6959010868586</c:v>
                </c:pt>
                <c:pt idx="48">
                  <c:v>2591.3617960304282</c:v>
                </c:pt>
                <c:pt idx="49">
                  <c:v>2593.40058412599</c:v>
                </c:pt>
                <c:pt idx="50">
                  <c:v>2594.9591136964473</c:v>
                </c:pt>
                <c:pt idx="51">
                  <c:v>2596.1501245921631</c:v>
                </c:pt>
                <c:pt idx="52">
                  <c:v>2597.0600539918887</c:v>
                </c:pt>
                <c:pt idx="53">
                  <c:v>2597.7551048626829</c:v>
                </c:pt>
                <c:pt idx="54">
                  <c:v>2598.2859428979491</c:v>
                </c:pt>
                <c:pt idx="55">
                  <c:v>2598.6913198115967</c:v>
                </c:pt>
                <c:pt idx="56">
                  <c:v>2599.0008613819004</c:v>
                </c:pt>
                <c:pt idx="57">
                  <c:v>2599.237208706716</c:v>
                </c:pt>
                <c:pt idx="58">
                  <c:v>2599.4176603422156</c:v>
                </c:pt>
                <c:pt idx="59">
                  <c:v>2599.5554302854243</c:v>
                </c:pt>
                <c:pt idx="60">
                  <c:v>2599.6606108646256</c:v>
                </c:pt>
                <c:pt idx="61">
                  <c:v>2599.740909290897</c:v>
                </c:pt>
                <c:pt idx="62">
                  <c:v>2599.8022108017672</c:v>
                </c:pt>
                <c:pt idx="63">
                  <c:v>2599.8490090639743</c:v>
                </c:pt>
                <c:pt idx="64">
                  <c:v>2599.8847350317087</c:v>
                </c:pt>
                <c:pt idx="65">
                  <c:v>2599.9120081637548</c:v>
                </c:pt>
                <c:pt idx="66">
                  <c:v>2599.9328282986335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5.6783954524504932</c:v>
                </c:pt>
                <c:pt idx="2">
                  <c:v>7.4347419159899397</c:v>
                </c:pt>
                <c:pt idx="3">
                  <c:v>9.7328109324837584</c:v>
                </c:pt>
                <c:pt idx="4">
                  <c:v>12.738603660471313</c:v>
                </c:pt>
                <c:pt idx="5">
                  <c:v>16.668214349662598</c:v>
                </c:pt>
                <c:pt idx="6">
                  <c:v>21.802393544313876</c:v>
                </c:pt>
                <c:pt idx="7">
                  <c:v>28.504948664526797</c:v>
                </c:pt>
                <c:pt idx="8">
                  <c:v>37.245703428365587</c:v>
                </c:pt>
                <c:pt idx="9">
                  <c:v>48.62864628666253</c:v>
                </c:pt>
                <c:pt idx="10">
                  <c:v>63.425577243405193</c:v>
                </c:pt>
                <c:pt idx="11">
                  <c:v>82.614825533831606</c:v>
                </c:pt>
                <c:pt idx="12">
                  <c:v>107.42316312491873</c:v>
                </c:pt>
                <c:pt idx="13">
                  <c:v>139.36644418476055</c:v>
                </c:pt>
                <c:pt idx="14">
                  <c:v>180.28016787370467</c:v>
                </c:pt>
                <c:pt idx="15">
                  <c:v>232.32441348505873</c:v>
                </c:pt>
                <c:pt idx="16">
                  <c:v>297.93793035786496</c:v>
                </c:pt>
                <c:pt idx="17">
                  <c:v>379.70390813292966</c:v>
                </c:pt>
                <c:pt idx="18">
                  <c:v>480.07757612674311</c:v>
                </c:pt>
                <c:pt idx="19">
                  <c:v>600.9199999560642</c:v>
                </c:pt>
                <c:pt idx="20">
                  <c:v>742.79656819904972</c:v>
                </c:pt>
                <c:pt idx="21">
                  <c:v>904.0528593869908</c:v>
                </c:pt>
                <c:pt idx="22">
                  <c:v>1079.7948530534097</c:v>
                </c:pt>
                <c:pt idx="23">
                  <c:v>1261.0735945329952</c:v>
                </c:pt>
                <c:pt idx="24">
                  <c:v>1434.7493562514751</c:v>
                </c:pt>
                <c:pt idx="25">
                  <c:v>1584.5506006746564</c:v>
                </c:pt>
                <c:pt idx="26">
                  <c:v>1693.5773796001581</c:v>
                </c:pt>
                <c:pt idx="27">
                  <c:v>1747.8758465494843</c:v>
                </c:pt>
                <c:pt idx="28">
                  <c:v>1739.9801212976513</c:v>
                </c:pt>
                <c:pt idx="29">
                  <c:v>1670.9971127604626</c:v>
                </c:pt>
                <c:pt idx="30">
                  <c:v>1550.2895942107534</c:v>
                </c:pt>
                <c:pt idx="31">
                  <c:v>1392.9054758202551</c:v>
                </c:pt>
                <c:pt idx="32">
                  <c:v>1215.8946079057091</c:v>
                </c:pt>
                <c:pt idx="33">
                  <c:v>1034.9244849207707</c:v>
                </c:pt>
                <c:pt idx="34">
                  <c:v>862.13226319401201</c:v>
                </c:pt>
                <c:pt idx="35">
                  <c:v>705.40475751701251</c:v>
                </c:pt>
                <c:pt idx="36">
                  <c:v>568.73485288438133</c:v>
                </c:pt>
                <c:pt idx="37">
                  <c:v>453.12661809579367</c:v>
                </c:pt>
                <c:pt idx="38">
                  <c:v>357.61181655520431</c:v>
                </c:pt>
                <c:pt idx="39">
                  <c:v>280.1246833578989</c:v>
                </c:pt>
                <c:pt idx="40">
                  <c:v>218.14279426924713</c:v>
                </c:pt>
                <c:pt idx="41">
                  <c:v>169.099874007361</c:v>
                </c:pt>
                <c:pt idx="42">
                  <c:v>130.61846014925777</c:v>
                </c:pt>
                <c:pt idx="43">
                  <c:v>100.61782584311004</c:v>
                </c:pt>
                <c:pt idx="44">
                  <c:v>77.344178680577897</c:v>
                </c:pt>
                <c:pt idx="45">
                  <c:v>59.357385009184327</c:v>
                </c:pt>
                <c:pt idx="46">
                  <c:v>45.496741694037155</c:v>
                </c:pt>
                <c:pt idx="47">
                  <c:v>34.839398307517513</c:v>
                </c:pt>
                <c:pt idx="48">
                  <c:v>26.658949435695831</c:v>
                </c:pt>
                <c:pt idx="49">
                  <c:v>20.38788095561813</c:v>
                </c:pt>
                <c:pt idx="50">
                  <c:v>15.585295704572673</c:v>
                </c:pt>
                <c:pt idx="51">
                  <c:v>11.910108957158627</c:v>
                </c:pt>
                <c:pt idx="52">
                  <c:v>9.0992939972556997</c:v>
                </c:pt>
                <c:pt idx="53">
                  <c:v>6.9505087079414807</c:v>
                </c:pt>
                <c:pt idx="54">
                  <c:v>5.3083803526624251</c:v>
                </c:pt>
                <c:pt idx="55">
                  <c:v>4.0537691364761486</c:v>
                </c:pt>
                <c:pt idx="56">
                  <c:v>3.0954157030373608</c:v>
                </c:pt>
                <c:pt idx="57">
                  <c:v>2.3634732481559695</c:v>
                </c:pt>
                <c:pt idx="58">
                  <c:v>1.8045163549959398</c:v>
                </c:pt>
                <c:pt idx="59">
                  <c:v>1.3776994320869562</c:v>
                </c:pt>
                <c:pt idx="60">
                  <c:v>1.0518057920126012</c:v>
                </c:pt>
                <c:pt idx="61">
                  <c:v>0.80298426271383505</c:v>
                </c:pt>
                <c:pt idx="62">
                  <c:v>0.61301510870180209</c:v>
                </c:pt>
                <c:pt idx="63">
                  <c:v>0.46798262207175867</c:v>
                </c:pt>
                <c:pt idx="64">
                  <c:v>0.35725967734379083</c:v>
                </c:pt>
                <c:pt idx="65">
                  <c:v>0.27273132046047976</c:v>
                </c:pt>
                <c:pt idx="66">
                  <c:v>0.20820134878704266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-0.83364418859606104</c:v>
                </c:pt>
                <c:pt idx="1">
                  <c:v>-1.4014837338411104</c:v>
                </c:pt>
                <c:pt idx="2">
                  <c:v>7.8550420745598952</c:v>
                </c:pt>
                <c:pt idx="3">
                  <c:v>14.881760981311519</c:v>
                </c:pt>
                <c:pt idx="4">
                  <c:v>13.607900615264388</c:v>
                </c:pt>
                <c:pt idx="5">
                  <c:v>30.941079180298129</c:v>
                </c:pt>
                <c:pt idx="6">
                  <c:v>11.760839825866741</c:v>
                </c:pt>
                <c:pt idx="7">
                  <c:v>5.9103449594140613</c:v>
                </c:pt>
                <c:pt idx="8">
                  <c:v>3.1857746165775023</c:v>
                </c:pt>
                <c:pt idx="9">
                  <c:v>0.32290998791124892</c:v>
                </c:pt>
                <c:pt idx="10">
                  <c:v>-6.0196477364292704</c:v>
                </c:pt>
                <c:pt idx="11">
                  <c:v>-11.281130289812431</c:v>
                </c:pt>
                <c:pt idx="12">
                  <c:v>-4.0234466023043041</c:v>
                </c:pt>
                <c:pt idx="13">
                  <c:v>7.0399089792196392</c:v>
                </c:pt>
                <c:pt idx="14">
                  <c:v>19.011892191849171</c:v>
                </c:pt>
                <c:pt idx="15">
                  <c:v>26.779450843343298</c:v>
                </c:pt>
                <c:pt idx="16">
                  <c:v>49.985657807556805</c:v>
                </c:pt>
                <c:pt idx="17">
                  <c:v>74.01526699426384</c:v>
                </c:pt>
                <c:pt idx="18">
                  <c:v>87.007509381589529</c:v>
                </c:pt>
                <c:pt idx="19">
                  <c:v>106.91550938598311</c:v>
                </c:pt>
                <c:pt idx="20">
                  <c:v>141.63585256607814</c:v>
                </c:pt>
                <c:pt idx="21">
                  <c:v>133.23056662737906</c:v>
                </c:pt>
                <c:pt idx="22">
                  <c:v>111.25108132203809</c:v>
                </c:pt>
                <c:pt idx="23">
                  <c:v>68.143721868738567</c:v>
                </c:pt>
                <c:pt idx="24">
                  <c:v>63.668786243591057</c:v>
                </c:pt>
                <c:pt idx="25">
                  <c:v>23.213726176125419</c:v>
                </c:pt>
                <c:pt idx="26">
                  <c:v>11.855988216109608</c:v>
                </c:pt>
                <c:pt idx="27">
                  <c:v>29.068403561161176</c:v>
                </c:pt>
                <c:pt idx="28">
                  <c:v>57.070391431396047</c:v>
                </c:pt>
                <c:pt idx="29">
                  <c:v>28.970680155349783</c:v>
                </c:pt>
                <c:pt idx="30">
                  <c:v>7.9417207342744405</c:v>
                </c:pt>
                <c:pt idx="31">
                  <c:v>69.65117315224893</c:v>
                </c:pt>
                <c:pt idx="32">
                  <c:v>-18.938287638321981</c:v>
                </c:pt>
                <c:pt idx="33">
                  <c:v>-96.430736130399055</c:v>
                </c:pt>
                <c:pt idx="34">
                  <c:v>10.356037550199744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0.56783954524504932</c:v>
                </c:pt>
                <c:pt idx="2">
                  <c:v>0.74347419159899397</c:v>
                </c:pt>
                <c:pt idx="3">
                  <c:v>0.97328109324837575</c:v>
                </c:pt>
                <c:pt idx="4">
                  <c:v>1.2738603660471313</c:v>
                </c:pt>
                <c:pt idx="5">
                  <c:v>1.66682143496626</c:v>
                </c:pt>
                <c:pt idx="6">
                  <c:v>2.1802393544313876</c:v>
                </c:pt>
                <c:pt idx="7">
                  <c:v>2.8504948664526797</c:v>
                </c:pt>
                <c:pt idx="8">
                  <c:v>3.7245703428365591</c:v>
                </c:pt>
                <c:pt idx="9">
                  <c:v>4.8628646286662534</c:v>
                </c:pt>
                <c:pt idx="10">
                  <c:v>6.3425577243405193</c:v>
                </c:pt>
                <c:pt idx="11">
                  <c:v>8.2614825533831606</c:v>
                </c:pt>
                <c:pt idx="12">
                  <c:v>10.742316312491873</c:v>
                </c:pt>
                <c:pt idx="13">
                  <c:v>13.936644418476057</c:v>
                </c:pt>
                <c:pt idx="14">
                  <c:v>18.028016787370468</c:v>
                </c:pt>
                <c:pt idx="15">
                  <c:v>23.232441348505873</c:v>
                </c:pt>
                <c:pt idx="16">
                  <c:v>29.793793035786493</c:v>
                </c:pt>
                <c:pt idx="17">
                  <c:v>37.970390813292966</c:v>
                </c:pt>
                <c:pt idx="18">
                  <c:v>48.007757612674311</c:v>
                </c:pt>
                <c:pt idx="19">
                  <c:v>60.091999995606415</c:v>
                </c:pt>
                <c:pt idx="20">
                  <c:v>74.279656819904972</c:v>
                </c:pt>
                <c:pt idx="21">
                  <c:v>90.40528593869908</c:v>
                </c:pt>
                <c:pt idx="22">
                  <c:v>107.97948530534097</c:v>
                </c:pt>
                <c:pt idx="23">
                  <c:v>126.10735945329952</c:v>
                </c:pt>
                <c:pt idx="24">
                  <c:v>143.47493562514751</c:v>
                </c:pt>
                <c:pt idx="25">
                  <c:v>158.45506006746564</c:v>
                </c:pt>
                <c:pt idx="26">
                  <c:v>169.35773796001581</c:v>
                </c:pt>
                <c:pt idx="27">
                  <c:v>174.78758465494843</c:v>
                </c:pt>
                <c:pt idx="28">
                  <c:v>173.99801212976513</c:v>
                </c:pt>
                <c:pt idx="29">
                  <c:v>167.09971127604626</c:v>
                </c:pt>
                <c:pt idx="30">
                  <c:v>155.02895942107534</c:v>
                </c:pt>
                <c:pt idx="31">
                  <c:v>139.29054758202551</c:v>
                </c:pt>
                <c:pt idx="32">
                  <c:v>121.58946079057091</c:v>
                </c:pt>
                <c:pt idx="33">
                  <c:v>103.49244849207707</c:v>
                </c:pt>
                <c:pt idx="34">
                  <c:v>86.213226319401201</c:v>
                </c:pt>
                <c:pt idx="35">
                  <c:v>70.540475751701251</c:v>
                </c:pt>
                <c:pt idx="36">
                  <c:v>56.873485288438133</c:v>
                </c:pt>
                <c:pt idx="37">
                  <c:v>45.312661809579367</c:v>
                </c:pt>
                <c:pt idx="38">
                  <c:v>35.761181655520431</c:v>
                </c:pt>
                <c:pt idx="39">
                  <c:v>28.01246833578989</c:v>
                </c:pt>
                <c:pt idx="40">
                  <c:v>21.814279426924713</c:v>
                </c:pt>
                <c:pt idx="41">
                  <c:v>16.9099874007361</c:v>
                </c:pt>
                <c:pt idx="42">
                  <c:v>13.061846014925777</c:v>
                </c:pt>
                <c:pt idx="43">
                  <c:v>10.061782584311004</c:v>
                </c:pt>
                <c:pt idx="44">
                  <c:v>7.7344178680577897</c:v>
                </c:pt>
                <c:pt idx="45">
                  <c:v>5.9357385009184327</c:v>
                </c:pt>
                <c:pt idx="46">
                  <c:v>4.5496741694037155</c:v>
                </c:pt>
                <c:pt idx="47">
                  <c:v>3.4839398307517513</c:v>
                </c:pt>
                <c:pt idx="48">
                  <c:v>2.6658949435695831</c:v>
                </c:pt>
                <c:pt idx="49">
                  <c:v>2.038788095561813</c:v>
                </c:pt>
                <c:pt idx="50">
                  <c:v>1.5585295704572673</c:v>
                </c:pt>
                <c:pt idx="51">
                  <c:v>1.1910108957158627</c:v>
                </c:pt>
                <c:pt idx="52">
                  <c:v>0.90992939972556997</c:v>
                </c:pt>
                <c:pt idx="53">
                  <c:v>0.69505087079414807</c:v>
                </c:pt>
                <c:pt idx="54">
                  <c:v>0.53083803526624251</c:v>
                </c:pt>
                <c:pt idx="55">
                  <c:v>0.40537691364761486</c:v>
                </c:pt>
                <c:pt idx="56">
                  <c:v>0.30954157030373608</c:v>
                </c:pt>
                <c:pt idx="57">
                  <c:v>0.23634732481559695</c:v>
                </c:pt>
                <c:pt idx="58">
                  <c:v>0.18045163549959398</c:v>
                </c:pt>
                <c:pt idx="59">
                  <c:v>0.13776994320869562</c:v>
                </c:pt>
                <c:pt idx="60">
                  <c:v>0.10518057920126012</c:v>
                </c:pt>
                <c:pt idx="61">
                  <c:v>8.0298426271383505E-2</c:v>
                </c:pt>
                <c:pt idx="62">
                  <c:v>6.1301510870180209E-2</c:v>
                </c:pt>
                <c:pt idx="63">
                  <c:v>4.6798262207175867E-2</c:v>
                </c:pt>
                <c:pt idx="64">
                  <c:v>3.5725967734379083E-2</c:v>
                </c:pt>
                <c:pt idx="65">
                  <c:v>2.7273132046047976E-2</c:v>
                </c:pt>
                <c:pt idx="66">
                  <c:v>2.0820134878704266E-2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</c:numCache>
            </c:numRef>
          </c:xVal>
          <c:yVal>
            <c:numRef>
              <c:f>'Analisi-pos'!$D$3:$D$36</c:f>
              <c:numCache>
                <c:formatCode>General</c:formatCode>
                <c:ptCount val="3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3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0.15718470276646743</c:v>
                </c:pt>
                <c:pt idx="1">
                  <c:v>0.20588744606801945</c:v>
                </c:pt>
                <c:pt idx="2">
                  <c:v>0.26967276365501336</c:v>
                </c:pt>
                <c:pt idx="3">
                  <c:v>0.35320602781700805</c:v>
                </c:pt>
                <c:pt idx="4">
                  <c:v>0.46259178332771889</c:v>
                </c:pt>
                <c:pt idx="5">
                  <c:v>0.60581489327576232</c:v>
                </c:pt>
                <c:pt idx="6">
                  <c:v>0.79331489933282617</c:v>
                </c:pt>
                <c:pt idx="7">
                  <c:v>1.0387323848764392</c:v>
                </c:pt>
                <c:pt idx="8">
                  <c:v>1.3598763856479548</c:v>
                </c:pt>
                <c:pt idx="9">
                  <c:v>1.7799740946276108</c:v>
                </c:pt>
                <c:pt idx="10">
                  <c:v>2.3292780145211696</c:v>
                </c:pt>
                <c:pt idx="11">
                  <c:v>3.0471204500027045</c:v>
                </c:pt>
                <c:pt idx="12">
                  <c:v>3.9845187608487476</c:v>
                </c:pt>
                <c:pt idx="13">
                  <c:v>5.2074430238511784</c:v>
                </c:pt>
                <c:pt idx="14">
                  <c:v>6.8008531495946825</c:v>
                </c:pt>
                <c:pt idx="15">
                  <c:v>8.8735820634226918</c:v>
                </c:pt>
                <c:pt idx="16">
                  <c:v>11.564064034512564</c:v>
                </c:pt>
                <c:pt idx="17">
                  <c:v>15.046749953172748</c:v>
                </c:pt>
                <c:pt idx="18">
                  <c:v>19.538767943496492</c:v>
                </c:pt>
                <c:pt idx="19">
                  <c:v>25.305920025648941</c:v>
                </c:pt>
                <c:pt idx="20">
                  <c:v>32.666396921471595</c:v>
                </c:pt>
                <c:pt idx="21">
                  <c:v>41.989624996074298</c:v>
                </c:pt>
                <c:pt idx="22">
                  <c:v>53.686527772151614</c:v>
                </c:pt>
                <c:pt idx="23">
                  <c:v>68.186525540329697</c:v>
                </c:pt>
                <c:pt idx="24">
                  <c:v>85.896532982780926</c:v>
                </c:pt>
                <c:pt idx="25">
                  <c:v>107.13920182063883</c:v>
                </c:pt>
                <c:pt idx="26">
                  <c:v>132.07296721091762</c:v>
                </c:pt>
                <c:pt idx="27">
                  <c:v>160.60550326043671</c:v>
                </c:pt>
                <c:pt idx="28">
                  <c:v>192.32293444931801</c:v>
                </c:pt>
                <c:pt idx="29">
                  <c:v>226.46401630313369</c:v>
                </c:pt>
                <c:pt idx="30">
                  <c:v>261.96401432025704</c:v>
                </c:pt>
                <c:pt idx="31">
                  <c:v>297.57332913947215</c:v>
                </c:pt>
                <c:pt idx="32">
                  <c:v>332.02703284543838</c:v>
                </c:pt>
                <c:pt idx="33">
                  <c:v>364.21879529254818</c:v>
                </c:pt>
                <c:pt idx="34">
                  <c:v>393.33062933257457</c:v>
                </c:pt>
                <c:pt idx="35">
                  <c:v>418.88984579001266</c:v>
                </c:pt>
                <c:pt idx="36">
                  <c:v>440.75367366569714</c:v>
                </c:pt>
                <c:pt idx="37">
                  <c:v>459.04398762130774</c:v>
                </c:pt>
                <c:pt idx="38">
                  <c:v>474.06158560097862</c:v>
                </c:pt>
                <c:pt idx="39">
                  <c:v>486.20400394054809</c:v>
                </c:pt>
                <c:pt idx="40">
                  <c:v>495.90028679500477</c:v>
                </c:pt>
                <c:pt idx="41">
                  <c:v>503.56655686559009</c:v>
                </c:pt>
                <c:pt idx="42">
                  <c:v>509.58027199145317</c:v>
                </c:pt>
                <c:pt idx="43">
                  <c:v>514.26858345245034</c:v>
                </c:pt>
                <c:pt idx="44">
                  <c:v>517.90601892329676</c:v>
                </c:pt>
                <c:pt idx="45">
                  <c:v>520.71758332697334</c:v>
                </c:pt>
                <c:pt idx="46">
                  <c:v>522.88450563527761</c:v>
                </c:pt>
                <c:pt idx="47">
                  <c:v>524.55086703459028</c:v>
                </c:pt>
                <c:pt idx="48">
                  <c:v>525.83009915575678</c:v>
                </c:pt>
                <c:pt idx="49">
                  <c:v>526.81084605620447</c:v>
                </c:pt>
                <c:pt idx="50">
                  <c:v>527.56199401809931</c:v>
                </c:pt>
                <c:pt idx="51">
                  <c:v>528.13684826580538</c:v>
                </c:pt>
                <c:pt idx="52">
                  <c:v>528.57652410816991</c:v>
                </c:pt>
                <c:pt idx="53">
                  <c:v>528.91265666919378</c:v>
                </c:pt>
                <c:pt idx="54">
                  <c:v>529.1695412529682</c:v>
                </c:pt>
                <c:pt idx="55">
                  <c:v>529.36580968830367</c:v>
                </c:pt>
                <c:pt idx="56">
                  <c:v>529.51573500736902</c:v>
                </c:pt>
                <c:pt idx="57">
                  <c:v>529.63024209242406</c:v>
                </c:pt>
                <c:pt idx="58">
                  <c:v>529.71768779143986</c:v>
                </c:pt>
                <c:pt idx="59">
                  <c:v>529.78446148264879</c:v>
                </c:pt>
                <c:pt idx="60">
                  <c:v>529.83544648096051</c:v>
                </c:pt>
                <c:pt idx="61">
                  <c:v>529.87437398866132</c:v>
                </c:pt>
                <c:pt idx="62">
                  <c:v>529.90409430000159</c:v>
                </c:pt>
                <c:pt idx="63">
                  <c:v>529.92678442032593</c:v>
                </c:pt>
                <c:pt idx="64">
                  <c:v>529.94410690081224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0.48702743301552026</c:v>
                </c:pt>
                <c:pt idx="2">
                  <c:v>0.63785317586993906</c:v>
                </c:pt>
                <c:pt idx="3">
                  <c:v>0.83533264161994691</c:v>
                </c:pt>
                <c:pt idx="4">
                  <c:v>1.0938575551071084</c:v>
                </c:pt>
                <c:pt idx="5">
                  <c:v>1.4322310994804344</c:v>
                </c:pt>
                <c:pt idx="6">
                  <c:v>1.8750000605706385</c:v>
                </c:pt>
                <c:pt idx="7">
                  <c:v>2.45417485543613</c:v>
                </c:pt>
                <c:pt idx="8">
                  <c:v>3.2114400077151561</c:v>
                </c:pt>
                <c:pt idx="9">
                  <c:v>4.2009770897965604</c:v>
                </c:pt>
                <c:pt idx="10">
                  <c:v>5.4930391989355876</c:v>
                </c:pt>
                <c:pt idx="11">
                  <c:v>7.1784243548153492</c:v>
                </c:pt>
                <c:pt idx="12">
                  <c:v>9.3739831084604308</c:v>
                </c:pt>
                <c:pt idx="13">
                  <c:v>12.229242630024309</c:v>
                </c:pt>
                <c:pt idx="14">
                  <c:v>15.93410125743504</c:v>
                </c:pt>
                <c:pt idx="15">
                  <c:v>20.727289138280092</c:v>
                </c:pt>
                <c:pt idx="16">
                  <c:v>26.904819710898717</c:v>
                </c:pt>
                <c:pt idx="17">
                  <c:v>34.826859186601844</c:v>
                </c:pt>
                <c:pt idx="18">
                  <c:v>44.92017990323744</c:v>
                </c:pt>
                <c:pt idx="19">
                  <c:v>57.671520821524496</c:v>
                </c:pt>
                <c:pt idx="20">
                  <c:v>73.604768958226543</c:v>
                </c:pt>
                <c:pt idx="21">
                  <c:v>93.23228074602703</c:v>
                </c:pt>
                <c:pt idx="22">
                  <c:v>116.96902776077316</c:v>
                </c:pt>
                <c:pt idx="23">
                  <c:v>144.99997768178082</c:v>
                </c:pt>
                <c:pt idx="24">
                  <c:v>177.10007442451229</c:v>
                </c:pt>
                <c:pt idx="25">
                  <c:v>212.42668837857906</c:v>
                </c:pt>
                <c:pt idx="26">
                  <c:v>249.33765390278793</c:v>
                </c:pt>
                <c:pt idx="27">
                  <c:v>285.32536049519081</c:v>
                </c:pt>
                <c:pt idx="28">
                  <c:v>317.17431188881307</c:v>
                </c:pt>
                <c:pt idx="29">
                  <c:v>341.41081853815678</c:v>
                </c:pt>
                <c:pt idx="30">
                  <c:v>354.99998017123346</c:v>
                </c:pt>
                <c:pt idx="31">
                  <c:v>356.09314819215115</c:v>
                </c:pt>
                <c:pt idx="32">
                  <c:v>344.53703705966234</c:v>
                </c:pt>
                <c:pt idx="33">
                  <c:v>321.91762447109795</c:v>
                </c:pt>
                <c:pt idx="34">
                  <c:v>291.11834040026395</c:v>
                </c:pt>
                <c:pt idx="35">
                  <c:v>255.59216457438083</c:v>
                </c:pt>
                <c:pt idx="36">
                  <c:v>218.63827875684478</c:v>
                </c:pt>
                <c:pt idx="37">
                  <c:v>182.903139556106</c:v>
                </c:pt>
                <c:pt idx="38">
                  <c:v>150.17597979670882</c:v>
                </c:pt>
                <c:pt idx="39">
                  <c:v>121.42418339569474</c:v>
                </c:pt>
                <c:pt idx="40">
                  <c:v>96.962828544566833</c:v>
                </c:pt>
                <c:pt idx="41">
                  <c:v>76.662700705853126</c:v>
                </c:pt>
                <c:pt idx="42">
                  <c:v>60.137151258630865</c:v>
                </c:pt>
                <c:pt idx="43">
                  <c:v>46.883114609971699</c:v>
                </c:pt>
                <c:pt idx="44">
                  <c:v>36.374354708464125</c:v>
                </c:pt>
                <c:pt idx="45">
                  <c:v>28.115644036765843</c:v>
                </c:pt>
                <c:pt idx="46">
                  <c:v>21.669223083042652</c:v>
                </c:pt>
                <c:pt idx="47">
                  <c:v>16.663613993126773</c:v>
                </c:pt>
                <c:pt idx="48">
                  <c:v>12.792321211665012</c:v>
                </c:pt>
                <c:pt idx="49">
                  <c:v>9.8074690044768431</c:v>
                </c:pt>
                <c:pt idx="50">
                  <c:v>7.5114796189484423</c:v>
                </c:pt>
                <c:pt idx="51">
                  <c:v>5.7485424770607096</c:v>
                </c:pt>
                <c:pt idx="52">
                  <c:v>4.396758423645224</c:v>
                </c:pt>
                <c:pt idx="53">
                  <c:v>3.3613256102387368</c:v>
                </c:pt>
                <c:pt idx="54">
                  <c:v>2.5688458377442203</c:v>
                </c:pt>
                <c:pt idx="55">
                  <c:v>1.9626843533546889</c:v>
                </c:pt>
                <c:pt idx="56">
                  <c:v>1.4992531906534623</c:v>
                </c:pt>
                <c:pt idx="57">
                  <c:v>1.1450708505503826</c:v>
                </c:pt>
                <c:pt idx="58">
                  <c:v>0.87445699015802347</c:v>
                </c:pt>
                <c:pt idx="59">
                  <c:v>0.66773691208936725</c:v>
                </c:pt>
                <c:pt idx="60">
                  <c:v>0.5098499831171921</c:v>
                </c:pt>
                <c:pt idx="61">
                  <c:v>0.38927507700805108</c:v>
                </c:pt>
                <c:pt idx="62">
                  <c:v>0.297203113402702</c:v>
                </c:pt>
                <c:pt idx="63">
                  <c:v>0.22690120324341478</c:v>
                </c:pt>
                <c:pt idx="64">
                  <c:v>0.17322480486313907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-0.15718470276646743</c:v>
                </c:pt>
                <c:pt idx="1">
                  <c:v>-0.20588744606801945</c:v>
                </c:pt>
                <c:pt idx="2">
                  <c:v>-0.26967276365501336</c:v>
                </c:pt>
                <c:pt idx="3">
                  <c:v>-0.35320602781700805</c:v>
                </c:pt>
                <c:pt idx="4">
                  <c:v>-0.46259178332771889</c:v>
                </c:pt>
                <c:pt idx="5">
                  <c:v>-0.60581489327576232</c:v>
                </c:pt>
                <c:pt idx="6">
                  <c:v>-0.79331489933282617</c:v>
                </c:pt>
                <c:pt idx="7">
                  <c:v>-1.0387323848764392</c:v>
                </c:pt>
                <c:pt idx="8">
                  <c:v>-0.35987638564795477</c:v>
                </c:pt>
                <c:pt idx="9">
                  <c:v>-0.7799740946276108</c:v>
                </c:pt>
                <c:pt idx="10">
                  <c:v>0.67072198547883044</c:v>
                </c:pt>
                <c:pt idx="11">
                  <c:v>-4.7120450002704484E-2</c:v>
                </c:pt>
                <c:pt idx="12">
                  <c:v>1.5481239151252435E-2</c:v>
                </c:pt>
                <c:pt idx="13">
                  <c:v>0.79255697614882159</c:v>
                </c:pt>
                <c:pt idx="14">
                  <c:v>0.19914685040531754</c:v>
                </c:pt>
                <c:pt idx="15">
                  <c:v>-0.87358206342269185</c:v>
                </c:pt>
                <c:pt idx="16">
                  <c:v>-3.5640640345125636</c:v>
                </c:pt>
                <c:pt idx="17">
                  <c:v>-4.046749953172748</c:v>
                </c:pt>
                <c:pt idx="18">
                  <c:v>-2.5387679434964916</c:v>
                </c:pt>
                <c:pt idx="19">
                  <c:v>1.6940799743510588</c:v>
                </c:pt>
                <c:pt idx="20">
                  <c:v>0.33360307852840521</c:v>
                </c:pt>
                <c:pt idx="21">
                  <c:v>8.0103750039257022</c:v>
                </c:pt>
                <c:pt idx="22">
                  <c:v>6.3134722278483864</c:v>
                </c:pt>
                <c:pt idx="23">
                  <c:v>4.813474459670303</c:v>
                </c:pt>
                <c:pt idx="24">
                  <c:v>5.1034670172190744</c:v>
                </c:pt>
                <c:pt idx="25">
                  <c:v>11.860798179361169</c:v>
                </c:pt>
                <c:pt idx="26">
                  <c:v>19.927032789082375</c:v>
                </c:pt>
                <c:pt idx="27">
                  <c:v>10.394496739563294</c:v>
                </c:pt>
                <c:pt idx="28">
                  <c:v>19.677065550681988</c:v>
                </c:pt>
                <c:pt idx="29">
                  <c:v>4.5359836968663103</c:v>
                </c:pt>
                <c:pt idx="30">
                  <c:v>-7.9640143202570357</c:v>
                </c:pt>
                <c:pt idx="31">
                  <c:v>-17.57332913947215</c:v>
                </c:pt>
                <c:pt idx="32">
                  <c:v>-1.0270328454383844</c:v>
                </c:pt>
                <c:pt idx="33">
                  <c:v>-6.2187952925481795</c:v>
                </c:pt>
                <c:pt idx="34">
                  <c:v>-16.330629332574574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</c:numCache>
            </c:numRef>
          </c:xVal>
          <c:yVal>
            <c:numRef>
              <c:f>'Analisi-dead'!$H$3:$H$50</c:f>
              <c:numCache>
                <c:formatCode>0</c:formatCode>
                <c:ptCount val="48"/>
                <c:pt idx="1">
                  <c:v>4.8702743301552026E-2</c:v>
                </c:pt>
                <c:pt idx="2">
                  <c:v>6.3785317586993906E-2</c:v>
                </c:pt>
                <c:pt idx="3">
                  <c:v>8.3533264161994691E-2</c:v>
                </c:pt>
                <c:pt idx="4">
                  <c:v>0.10938575551071084</c:v>
                </c:pt>
                <c:pt idx="5">
                  <c:v>0.14322310994804344</c:v>
                </c:pt>
                <c:pt idx="6">
                  <c:v>0.18750000605706385</c:v>
                </c:pt>
                <c:pt idx="7">
                  <c:v>0.24541748554361298</c:v>
                </c:pt>
                <c:pt idx="8">
                  <c:v>0.32114400077151561</c:v>
                </c:pt>
                <c:pt idx="9">
                  <c:v>0.42009770897965604</c:v>
                </c:pt>
                <c:pt idx="10">
                  <c:v>0.54930391989355876</c:v>
                </c:pt>
                <c:pt idx="11">
                  <c:v>0.71784243548153492</c:v>
                </c:pt>
                <c:pt idx="12">
                  <c:v>0.93739831084604308</c:v>
                </c:pt>
                <c:pt idx="13">
                  <c:v>1.2229242630024308</c:v>
                </c:pt>
                <c:pt idx="14">
                  <c:v>1.593410125743504</c:v>
                </c:pt>
                <c:pt idx="15">
                  <c:v>2.0727289138280094</c:v>
                </c:pt>
                <c:pt idx="16">
                  <c:v>2.6904819710898717</c:v>
                </c:pt>
                <c:pt idx="17">
                  <c:v>3.4826859186601844</c:v>
                </c:pt>
                <c:pt idx="18">
                  <c:v>4.4920179903237436</c:v>
                </c:pt>
                <c:pt idx="19">
                  <c:v>5.7671520821524496</c:v>
                </c:pt>
                <c:pt idx="20">
                  <c:v>7.3604768958226536</c:v>
                </c:pt>
                <c:pt idx="21">
                  <c:v>9.323228074602703</c:v>
                </c:pt>
                <c:pt idx="22">
                  <c:v>11.696902776077316</c:v>
                </c:pt>
                <c:pt idx="23">
                  <c:v>14.499997768178083</c:v>
                </c:pt>
                <c:pt idx="24">
                  <c:v>17.710007442451229</c:v>
                </c:pt>
                <c:pt idx="25">
                  <c:v>21.242668837857906</c:v>
                </c:pt>
                <c:pt idx="26">
                  <c:v>24.933765390278793</c:v>
                </c:pt>
                <c:pt idx="27">
                  <c:v>28.532536049519081</c:v>
                </c:pt>
                <c:pt idx="28">
                  <c:v>31.717431188881307</c:v>
                </c:pt>
                <c:pt idx="29">
                  <c:v>34.141081853815678</c:v>
                </c:pt>
                <c:pt idx="30">
                  <c:v>35.499998017123346</c:v>
                </c:pt>
                <c:pt idx="31">
                  <c:v>35.609314819215115</c:v>
                </c:pt>
                <c:pt idx="32">
                  <c:v>34.453703705966234</c:v>
                </c:pt>
                <c:pt idx="33">
                  <c:v>32.191762447109795</c:v>
                </c:pt>
                <c:pt idx="34">
                  <c:v>29.111834040026395</c:v>
                </c:pt>
                <c:pt idx="35">
                  <c:v>25.559216457438083</c:v>
                </c:pt>
                <c:pt idx="36">
                  <c:v>21.863827875684478</c:v>
                </c:pt>
                <c:pt idx="37">
                  <c:v>18.2903139556106</c:v>
                </c:pt>
                <c:pt idx="38">
                  <c:v>15.017597979670882</c:v>
                </c:pt>
                <c:pt idx="39">
                  <c:v>12.142418339569474</c:v>
                </c:pt>
                <c:pt idx="40">
                  <c:v>9.6962828544566833</c:v>
                </c:pt>
                <c:pt idx="41">
                  <c:v>7.6662700705853126</c:v>
                </c:pt>
                <c:pt idx="42">
                  <c:v>6.0137151258630865</c:v>
                </c:pt>
                <c:pt idx="43">
                  <c:v>4.6883114609971699</c:v>
                </c:pt>
                <c:pt idx="44">
                  <c:v>3.6374354708464125</c:v>
                </c:pt>
                <c:pt idx="45">
                  <c:v>2.8115644036765843</c:v>
                </c:pt>
                <c:pt idx="46">
                  <c:v>2.1669223083042652</c:v>
                </c:pt>
                <c:pt idx="47">
                  <c:v>1.6663613993126773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'Analisi-dead'!$A$3:$A$36</c:f>
              <c:numCache>
                <c:formatCode>d/m;@</c:formatCode>
                <c:ptCount val="3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</c:numCache>
            </c:numRef>
          </c:xVal>
          <c:yVal>
            <c:numRef>
              <c:f>'Analisi-dead'!$D$3:$D$36</c:f>
              <c:numCache>
                <c:formatCode>General</c:formatCode>
                <c:ptCount val="3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-2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3</c:v>
                </c:pt>
                <c:pt idx="13">
                  <c:v>-3</c:v>
                </c:pt>
                <c:pt idx="14">
                  <c:v>5</c:v>
                </c:pt>
                <c:pt idx="15">
                  <c:v>-3</c:v>
                </c:pt>
                <c:pt idx="16">
                  <c:v>5</c:v>
                </c:pt>
                <c:pt idx="17">
                  <c:v>-13</c:v>
                </c:pt>
                <c:pt idx="18">
                  <c:v>4</c:v>
                </c:pt>
                <c:pt idx="19">
                  <c:v>9</c:v>
                </c:pt>
                <c:pt idx="20">
                  <c:v>4</c:v>
                </c:pt>
                <c:pt idx="21">
                  <c:v>-24</c:v>
                </c:pt>
                <c:pt idx="22">
                  <c:v>17</c:v>
                </c:pt>
                <c:pt idx="23">
                  <c:v>2</c:v>
                </c:pt>
                <c:pt idx="24">
                  <c:v>-2</c:v>
                </c:pt>
                <c:pt idx="25">
                  <c:v>-6</c:v>
                </c:pt>
                <c:pt idx="26">
                  <c:v>0</c:v>
                </c:pt>
                <c:pt idx="27">
                  <c:v>2</c:v>
                </c:pt>
                <c:pt idx="28">
                  <c:v>-4</c:v>
                </c:pt>
                <c:pt idx="29">
                  <c:v>3</c:v>
                </c:pt>
                <c:pt idx="30">
                  <c:v>15</c:v>
                </c:pt>
                <c:pt idx="31">
                  <c:v>-27</c:v>
                </c:pt>
                <c:pt idx="32">
                  <c:v>21</c:v>
                </c:pt>
                <c:pt idx="33">
                  <c:v>-11</c:v>
                </c:pt>
                <c:pt idx="34">
                  <c:v>11</c:v>
                </c:pt>
                <c:pt idx="35">
                  <c:v>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-26</c:v>
                </c:pt>
                <c:pt idx="19">
                  <c:v>35</c:v>
                </c:pt>
                <c:pt idx="20">
                  <c:v>-71</c:v>
                </c:pt>
                <c:pt idx="21">
                  <c:v>75</c:v>
                </c:pt>
                <c:pt idx="22">
                  <c:v>-22</c:v>
                </c:pt>
                <c:pt idx="23">
                  <c:v>-8</c:v>
                </c:pt>
                <c:pt idx="24">
                  <c:v>4</c:v>
                </c:pt>
                <c:pt idx="25">
                  <c:v>-1</c:v>
                </c:pt>
                <c:pt idx="26">
                  <c:v>7</c:v>
                </c:pt>
                <c:pt idx="27">
                  <c:v>-14</c:v>
                </c:pt>
                <c:pt idx="28">
                  <c:v>4</c:v>
                </c:pt>
                <c:pt idx="29">
                  <c:v>20</c:v>
                </c:pt>
                <c:pt idx="30">
                  <c:v>-20</c:v>
                </c:pt>
                <c:pt idx="31">
                  <c:v>5</c:v>
                </c:pt>
                <c:pt idx="32">
                  <c:v>7</c:v>
                </c:pt>
                <c:pt idx="33">
                  <c:v>18</c:v>
                </c:pt>
                <c:pt idx="34">
                  <c:v>-59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-2</c:v>
                </c:pt>
                <c:pt idx="10">
                  <c:v>3</c:v>
                </c:pt>
                <c:pt idx="11">
                  <c:v>-4</c:v>
                </c:pt>
                <c:pt idx="12">
                  <c:v>3</c:v>
                </c:pt>
                <c:pt idx="13">
                  <c:v>0</c:v>
                </c:pt>
                <c:pt idx="14">
                  <c:v>-2</c:v>
                </c:pt>
                <c:pt idx="15">
                  <c:v>1</c:v>
                </c:pt>
                <c:pt idx="16">
                  <c:v>-1</c:v>
                </c:pt>
                <c:pt idx="17">
                  <c:v>4</c:v>
                </c:pt>
                <c:pt idx="18">
                  <c:v>0</c:v>
                </c:pt>
                <c:pt idx="19">
                  <c:v>1</c:v>
                </c:pt>
                <c:pt idx="20">
                  <c:v>-8</c:v>
                </c:pt>
                <c:pt idx="21">
                  <c:v>15</c:v>
                </c:pt>
                <c:pt idx="22">
                  <c:v>-18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-5</c:v>
                </c:pt>
                <c:pt idx="27">
                  <c:v>-19</c:v>
                </c:pt>
                <c:pt idx="28">
                  <c:v>36</c:v>
                </c:pt>
                <c:pt idx="29">
                  <c:v>-44</c:v>
                </c:pt>
                <c:pt idx="30">
                  <c:v>26</c:v>
                </c:pt>
                <c:pt idx="31">
                  <c:v>-1</c:v>
                </c:pt>
                <c:pt idx="32">
                  <c:v>22</c:v>
                </c:pt>
                <c:pt idx="33">
                  <c:v>-49</c:v>
                </c:pt>
                <c:pt idx="3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-6</c:v>
                </c:pt>
                <c:pt idx="4">
                  <c:v>-1</c:v>
                </c:pt>
                <c:pt idx="5">
                  <c:v>-1</c:v>
                </c:pt>
                <c:pt idx="6">
                  <c:v>16</c:v>
                </c:pt>
                <c:pt idx="7">
                  <c:v>-20</c:v>
                </c:pt>
                <c:pt idx="8">
                  <c:v>9</c:v>
                </c:pt>
                <c:pt idx="9">
                  <c:v>-3</c:v>
                </c:pt>
                <c:pt idx="10">
                  <c:v>4</c:v>
                </c:pt>
                <c:pt idx="11">
                  <c:v>0</c:v>
                </c:pt>
                <c:pt idx="12">
                  <c:v>10</c:v>
                </c:pt>
                <c:pt idx="13">
                  <c:v>-9</c:v>
                </c:pt>
                <c:pt idx="14">
                  <c:v>6</c:v>
                </c:pt>
                <c:pt idx="15">
                  <c:v>-27</c:v>
                </c:pt>
                <c:pt idx="16">
                  <c:v>31</c:v>
                </c:pt>
                <c:pt idx="17">
                  <c:v>-7</c:v>
                </c:pt>
                <c:pt idx="18">
                  <c:v>2</c:v>
                </c:pt>
                <c:pt idx="19">
                  <c:v>59</c:v>
                </c:pt>
                <c:pt idx="20">
                  <c:v>-126</c:v>
                </c:pt>
                <c:pt idx="21">
                  <c:v>24</c:v>
                </c:pt>
                <c:pt idx="22">
                  <c:v>82</c:v>
                </c:pt>
                <c:pt idx="23">
                  <c:v>14</c:v>
                </c:pt>
                <c:pt idx="24">
                  <c:v>-76</c:v>
                </c:pt>
                <c:pt idx="25">
                  <c:v>4</c:v>
                </c:pt>
                <c:pt idx="26">
                  <c:v>-47</c:v>
                </c:pt>
                <c:pt idx="27">
                  <c:v>166</c:v>
                </c:pt>
                <c:pt idx="28">
                  <c:v>-223</c:v>
                </c:pt>
                <c:pt idx="29">
                  <c:v>145</c:v>
                </c:pt>
                <c:pt idx="30">
                  <c:v>38</c:v>
                </c:pt>
                <c:pt idx="31">
                  <c:v>-114</c:v>
                </c:pt>
                <c:pt idx="32">
                  <c:v>-4</c:v>
                </c:pt>
                <c:pt idx="33">
                  <c:v>40</c:v>
                </c:pt>
                <c:pt idx="3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4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19</xdr:col>
      <xdr:colOff>392430</xdr:colOff>
      <xdr:row>19</xdr:row>
      <xdr:rowOff>80010</xdr:rowOff>
    </xdr:from>
    <xdr:to>
      <xdr:col>27</xdr:col>
      <xdr:colOff>601980</xdr:colOff>
      <xdr:row>37</xdr:row>
      <xdr:rowOff>91440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6" y="8194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27</xdr:col>
      <xdr:colOff>150557</xdr:colOff>
      <xdr:row>18</xdr:row>
      <xdr:rowOff>19214</xdr:rowOff>
    </xdr:from>
    <xdr:to>
      <xdr:col>34</xdr:col>
      <xdr:colOff>28638</xdr:colOff>
      <xdr:row>33</xdr:row>
      <xdr:rowOff>130319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G4" sqref="G4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>
        <v>0</v>
      </c>
      <c r="J3" s="17">
        <v>0</v>
      </c>
      <c r="K3" s="17">
        <v>0</v>
      </c>
      <c r="L3" s="17">
        <v>1</v>
      </c>
    </row>
    <row r="4" spans="1:12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>
        <v>0</v>
      </c>
      <c r="J4" s="17">
        <v>0</v>
      </c>
      <c r="K4" s="17">
        <v>1</v>
      </c>
      <c r="L4" s="17">
        <v>39</v>
      </c>
    </row>
    <row r="5" spans="1:12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>
        <v>0</v>
      </c>
      <c r="J5" s="17">
        <v>0</v>
      </c>
      <c r="K5" s="17">
        <v>11</v>
      </c>
      <c r="L5" s="17">
        <v>66</v>
      </c>
    </row>
    <row r="6" spans="1:12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>
        <v>0</v>
      </c>
      <c r="J6" s="17">
        <v>0</v>
      </c>
      <c r="K6" s="17">
        <v>19</v>
      </c>
      <c r="L6" s="17">
        <v>78</v>
      </c>
    </row>
    <row r="7" spans="1:12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>
        <v>0</v>
      </c>
      <c r="J7" s="17">
        <v>0</v>
      </c>
      <c r="K7" s="17">
        <v>19</v>
      </c>
      <c r="L7" s="17">
        <v>112</v>
      </c>
    </row>
    <row r="8" spans="1:12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>
        <v>4</v>
      </c>
      <c r="J8" s="17">
        <v>0</v>
      </c>
      <c r="K8" s="17">
        <v>42</v>
      </c>
      <c r="L8" s="17">
        <v>121</v>
      </c>
    </row>
    <row r="9" spans="1:12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>
        <v>4</v>
      </c>
      <c r="J9" s="17">
        <v>0</v>
      </c>
      <c r="K9" s="17">
        <v>25</v>
      </c>
      <c r="L9" s="17">
        <v>121</v>
      </c>
    </row>
    <row r="10" spans="1:12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>
        <v>4</v>
      </c>
      <c r="J10" s="17">
        <v>0</v>
      </c>
      <c r="K10" s="17">
        <v>22</v>
      </c>
      <c r="L10" s="17">
        <v>121</v>
      </c>
    </row>
    <row r="11" spans="1:12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>
        <v>4</v>
      </c>
      <c r="J11" s="17">
        <v>1</v>
      </c>
      <c r="K11" s="17">
        <v>24</v>
      </c>
      <c r="L11" s="17">
        <v>121</v>
      </c>
    </row>
    <row r="12" spans="1:12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>
        <v>4</v>
      </c>
      <c r="J12" s="17">
        <v>1</v>
      </c>
      <c r="K12" s="17">
        <v>26</v>
      </c>
      <c r="L12" s="17">
        <v>133</v>
      </c>
    </row>
    <row r="13" spans="1:12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>
        <v>4</v>
      </c>
      <c r="J13" s="17">
        <v>3</v>
      </c>
      <c r="K13" s="17">
        <v>28</v>
      </c>
      <c r="L13" s="17">
        <v>146</v>
      </c>
    </row>
    <row r="14" spans="1:12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>
        <v>5</v>
      </c>
      <c r="J14" s="17">
        <v>3</v>
      </c>
      <c r="K14" s="17">
        <v>32</v>
      </c>
      <c r="L14" s="17">
        <v>229</v>
      </c>
    </row>
    <row r="15" spans="1:12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>
        <v>5</v>
      </c>
      <c r="J15" s="17">
        <v>4</v>
      </c>
      <c r="K15" s="17">
        <v>51</v>
      </c>
      <c r="L15" s="17">
        <v>331</v>
      </c>
    </row>
    <row r="16" spans="1:12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>
        <v>5</v>
      </c>
      <c r="J16" s="17">
        <v>6</v>
      </c>
      <c r="K16" s="17">
        <v>78</v>
      </c>
      <c r="L16" s="17">
        <v>401</v>
      </c>
    </row>
    <row r="17" spans="1:12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>
        <v>5</v>
      </c>
      <c r="J17" s="17">
        <v>7</v>
      </c>
      <c r="K17" s="17">
        <v>109</v>
      </c>
      <c r="L17" s="17">
        <v>611</v>
      </c>
    </row>
    <row r="18" spans="1:12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>
        <v>5</v>
      </c>
      <c r="J18" s="17">
        <v>8</v>
      </c>
      <c r="K18" s="17">
        <v>141</v>
      </c>
      <c r="L18" s="17">
        <v>694</v>
      </c>
    </row>
    <row r="19" spans="1:12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>
        <v>5</v>
      </c>
      <c r="J19" s="17">
        <v>8</v>
      </c>
      <c r="K19" s="17">
        <v>194</v>
      </c>
      <c r="L19" s="17">
        <v>1025</v>
      </c>
    </row>
    <row r="20" spans="1:12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>
        <v>20</v>
      </c>
      <c r="J20" s="17">
        <v>11</v>
      </c>
      <c r="K20" s="17">
        <v>274</v>
      </c>
      <c r="L20" s="17">
        <v>1174</v>
      </c>
    </row>
    <row r="21" spans="1:12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>
        <v>24</v>
      </c>
      <c r="J21" s="17">
        <v>17</v>
      </c>
      <c r="K21" s="17">
        <v>345</v>
      </c>
      <c r="L21" s="17">
        <v>1442</v>
      </c>
    </row>
    <row r="22" spans="1:12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>
        <v>52</v>
      </c>
      <c r="J22" s="17">
        <v>27</v>
      </c>
      <c r="K22" s="17">
        <v>463</v>
      </c>
      <c r="L22" s="17">
        <v>1750</v>
      </c>
    </row>
    <row r="23" spans="1:12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>
        <v>33</v>
      </c>
      <c r="J23" s="17">
        <v>33</v>
      </c>
      <c r="K23" s="17">
        <v>559</v>
      </c>
      <c r="L23" s="17">
        <v>1973</v>
      </c>
    </row>
    <row r="24" spans="1:12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>
        <v>42</v>
      </c>
      <c r="J24" s="17">
        <v>50</v>
      </c>
      <c r="K24" s="17">
        <v>667</v>
      </c>
      <c r="L24" s="17">
        <v>2189</v>
      </c>
    </row>
    <row r="25" spans="1:12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>
        <v>57</v>
      </c>
      <c r="J25" s="17">
        <v>60</v>
      </c>
      <c r="K25" s="17">
        <v>778</v>
      </c>
      <c r="L25" s="17">
        <v>2509</v>
      </c>
    </row>
    <row r="26" spans="1:12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>
        <v>70</v>
      </c>
      <c r="J26" s="17">
        <v>73</v>
      </c>
      <c r="K26" s="17">
        <v>887</v>
      </c>
      <c r="L26" s="17">
        <v>2912</v>
      </c>
    </row>
    <row r="27" spans="1:12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>
        <v>85</v>
      </c>
      <c r="J27" s="17">
        <v>91</v>
      </c>
      <c r="K27" s="17">
        <v>1059</v>
      </c>
      <c r="L27" s="17">
        <v>3348</v>
      </c>
    </row>
    <row r="28" spans="1:12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>
        <v>101</v>
      </c>
      <c r="J28" s="17">
        <v>119</v>
      </c>
      <c r="K28" s="17">
        <v>1221</v>
      </c>
      <c r="L28" s="17">
        <v>3794</v>
      </c>
    </row>
    <row r="29" spans="1:12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>
        <v>125</v>
      </c>
      <c r="J29" s="17">
        <v>152</v>
      </c>
      <c r="K29" s="17">
        <v>1436</v>
      </c>
      <c r="L29" s="17">
        <v>4304</v>
      </c>
    </row>
    <row r="30" spans="1:12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>
        <v>143</v>
      </c>
      <c r="J30" s="17">
        <v>171</v>
      </c>
      <c r="K30" s="17">
        <v>1665</v>
      </c>
      <c r="L30" s="17">
        <v>4995</v>
      </c>
    </row>
    <row r="31" spans="1:12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>
        <v>159</v>
      </c>
      <c r="J31" s="17">
        <v>212</v>
      </c>
      <c r="K31" s="17">
        <v>1924</v>
      </c>
      <c r="L31" s="17">
        <v>5538</v>
      </c>
    </row>
    <row r="32" spans="1:12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>
        <v>193</v>
      </c>
      <c r="J32" s="17">
        <v>231</v>
      </c>
      <c r="K32" s="17">
        <v>2116</v>
      </c>
      <c r="L32" s="17">
        <v>5992</v>
      </c>
    </row>
    <row r="33" spans="1:12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>
        <v>225</v>
      </c>
      <c r="J33" s="17">
        <v>254</v>
      </c>
      <c r="K33" s="17">
        <v>2305</v>
      </c>
      <c r="L33" s="17">
        <v>6602</v>
      </c>
    </row>
    <row r="34" spans="1:12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>
        <v>260</v>
      </c>
      <c r="J34" s="17">
        <v>280</v>
      </c>
      <c r="K34" s="17">
        <v>2567</v>
      </c>
      <c r="L34" s="17">
        <v>7304</v>
      </c>
    </row>
    <row r="35" spans="1:12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>
        <v>305</v>
      </c>
      <c r="J35" s="17">
        <v>331</v>
      </c>
      <c r="K35" s="17">
        <v>2696</v>
      </c>
      <c r="L35" s="17">
        <v>7804</v>
      </c>
    </row>
    <row r="36" spans="1:12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>
        <v>378</v>
      </c>
      <c r="J36" s="17">
        <v>358</v>
      </c>
      <c r="K36" s="17">
        <v>2822</v>
      </c>
      <c r="L36" s="17">
        <v>8177</v>
      </c>
    </row>
    <row r="37" spans="1:12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>
        <v>420</v>
      </c>
      <c r="J37" s="17">
        <v>377</v>
      </c>
      <c r="K37" s="17">
        <v>3076</v>
      </c>
      <c r="L37" s="17">
        <v>9100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zoomScale="93" zoomScaleNormal="93" workbookViewId="0">
      <selection activeCell="J2" sqref="J2:K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2600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1.833644188596061</v>
      </c>
      <c r="F3" s="11"/>
      <c r="H3" s="11">
        <f>C3-E3</f>
        <v>-0.83364418859606104</v>
      </c>
      <c r="J3" s="4" t="s">
        <v>23</v>
      </c>
      <c r="K3" s="9">
        <v>1.4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2.4014837338411104</v>
      </c>
      <c r="F4" s="11">
        <f t="shared" ref="F4:F35" si="1">(E4-E3)*10</f>
        <v>5.6783954524504932</v>
      </c>
      <c r="G4" s="11">
        <f>E4-E3</f>
        <v>0.56783954524504932</v>
      </c>
      <c r="H4" s="11">
        <f t="shared" ref="H4:H37" si="2">C4-E4</f>
        <v>-1.4014837338411104</v>
      </c>
      <c r="J4" s="4" t="s">
        <v>24</v>
      </c>
      <c r="K4" s="9">
        <v>0.27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3.1449579254401043</v>
      </c>
      <c r="F5" s="11">
        <f t="shared" si="1"/>
        <v>7.4347419159899397</v>
      </c>
      <c r="G5" s="11">
        <f t="shared" ref="G5:G68" si="4">E5-E4</f>
        <v>0.74347419159899397</v>
      </c>
      <c r="H5" s="11">
        <f t="shared" si="2"/>
        <v>7.8550420745598952</v>
      </c>
      <c r="J5" s="4" t="s">
        <v>25</v>
      </c>
      <c r="K5" s="15">
        <f>(K2-K3)/K3</f>
        <v>1856.1428571428571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4.1182390186884801</v>
      </c>
      <c r="F6" s="11">
        <f t="shared" si="1"/>
        <v>9.7328109324837584</v>
      </c>
      <c r="G6" s="11">
        <f t="shared" si="4"/>
        <v>0.97328109324837575</v>
      </c>
      <c r="H6" s="11">
        <f t="shared" si="2"/>
        <v>14.881760981311519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5.3920993847356113</v>
      </c>
      <c r="F7" s="11">
        <f t="shared" si="1"/>
        <v>12.738603660471313</v>
      </c>
      <c r="G7" s="11">
        <f t="shared" si="4"/>
        <v>1.2738603660471313</v>
      </c>
      <c r="H7" s="11">
        <f t="shared" si="2"/>
        <v>13.607900615264388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7.0589208197018714</v>
      </c>
      <c r="F8" s="11">
        <f t="shared" si="1"/>
        <v>16.668214349662598</v>
      </c>
      <c r="G8" s="11">
        <f t="shared" si="4"/>
        <v>1.66682143496626</v>
      </c>
      <c r="H8" s="11">
        <f t="shared" si="2"/>
        <v>30.941079180298129</v>
      </c>
      <c r="J8" s="12" t="s">
        <v>30</v>
      </c>
      <c r="K8" s="11">
        <f>AVERAGE(H3:H36)</f>
        <v>31.352781281170437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9.239160174133259</v>
      </c>
      <c r="F9" s="11">
        <f t="shared" si="1"/>
        <v>21.802393544313876</v>
      </c>
      <c r="G9" s="11">
        <f t="shared" si="4"/>
        <v>2.1802393544313876</v>
      </c>
      <c r="H9" s="11">
        <f t="shared" si="2"/>
        <v>11.760839825866741</v>
      </c>
      <c r="J9" s="12" t="s">
        <v>31</v>
      </c>
      <c r="K9" s="6">
        <f>STDEVP(H3:H36)</f>
        <v>47.139869623541216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12.089655040585939</v>
      </c>
      <c r="F10" s="11">
        <f t="shared" si="1"/>
        <v>28.504948664526797</v>
      </c>
      <c r="G10" s="11">
        <f t="shared" si="4"/>
        <v>2.8504948664526797</v>
      </c>
      <c r="H10" s="11">
        <f t="shared" si="2"/>
        <v>5.9103449594140613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15.814225383422498</v>
      </c>
      <c r="F11" s="11">
        <f t="shared" si="1"/>
        <v>37.245703428365587</v>
      </c>
      <c r="G11" s="11">
        <f t="shared" si="4"/>
        <v>3.7245703428365591</v>
      </c>
      <c r="H11" s="11">
        <f t="shared" si="2"/>
        <v>3.1857746165775023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20.677090012088751</v>
      </c>
      <c r="F12" s="11">
        <f t="shared" si="1"/>
        <v>48.62864628666253</v>
      </c>
      <c r="G12" s="11">
        <f t="shared" si="4"/>
        <v>4.8628646286662534</v>
      </c>
      <c r="H12" s="11">
        <f t="shared" si="2"/>
        <v>0.32290998791124892</v>
      </c>
      <c r="J12" t="s">
        <v>32</v>
      </c>
      <c r="K12" s="14">
        <f>MATCH(MAX(G3:G67),G3:G67,0)</f>
        <v>28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27.01964773642927</v>
      </c>
      <c r="F13" s="11">
        <f t="shared" si="1"/>
        <v>63.425577243405193</v>
      </c>
      <c r="G13" s="11">
        <f t="shared" si="4"/>
        <v>6.3425577243405193</v>
      </c>
      <c r="H13" s="11">
        <f t="shared" si="2"/>
        <v>-6.0196477364292704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35.281130289812431</v>
      </c>
      <c r="F14" s="11">
        <f t="shared" si="1"/>
        <v>82.614825533831606</v>
      </c>
      <c r="G14" s="11">
        <f t="shared" si="4"/>
        <v>8.2614825533831606</v>
      </c>
      <c r="H14" s="11">
        <f t="shared" si="2"/>
        <v>-11.281130289812431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46.023446602304304</v>
      </c>
      <c r="F15" s="11">
        <f t="shared" si="1"/>
        <v>107.42316312491873</v>
      </c>
      <c r="G15" s="11">
        <f t="shared" si="4"/>
        <v>10.742316312491873</v>
      </c>
      <c r="H15" s="11">
        <f t="shared" si="2"/>
        <v>-4.0234466023043041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59.960091020780361</v>
      </c>
      <c r="F16" s="11">
        <f t="shared" si="1"/>
        <v>139.36644418476055</v>
      </c>
      <c r="G16" s="11">
        <f t="shared" si="4"/>
        <v>13.936644418476057</v>
      </c>
      <c r="H16" s="11">
        <f t="shared" si="2"/>
        <v>7.0399089792196392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77.988107808150829</v>
      </c>
      <c r="F17" s="11">
        <f t="shared" si="1"/>
        <v>180.28016787370467</v>
      </c>
      <c r="G17" s="11">
        <f t="shared" si="4"/>
        <v>18.028016787370468</v>
      </c>
      <c r="H17" s="11">
        <f t="shared" si="2"/>
        <v>19.011892191849171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101.2205491566567</v>
      </c>
      <c r="F18" s="11">
        <f t="shared" si="1"/>
        <v>232.32441348505873</v>
      </c>
      <c r="G18" s="11">
        <f t="shared" si="4"/>
        <v>23.232441348505873</v>
      </c>
      <c r="H18" s="11">
        <f t="shared" si="2"/>
        <v>26.779450843343298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131.01434219244319</v>
      </c>
      <c r="F19" s="11">
        <f t="shared" si="1"/>
        <v>297.93793035786496</v>
      </c>
      <c r="G19" s="11">
        <f t="shared" si="4"/>
        <v>29.793793035786493</v>
      </c>
      <c r="H19" s="11">
        <f t="shared" si="2"/>
        <v>49.985657807556805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168.98473300573616</v>
      </c>
      <c r="F20" s="11">
        <f t="shared" si="1"/>
        <v>379.70390813292966</v>
      </c>
      <c r="G20" s="11">
        <f t="shared" si="4"/>
        <v>37.970390813292966</v>
      </c>
      <c r="H20" s="11">
        <f t="shared" si="2"/>
        <v>74.01526699426384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216.99249061841047</v>
      </c>
      <c r="F21" s="11">
        <f t="shared" si="1"/>
        <v>480.07757612674311</v>
      </c>
      <c r="G21" s="11">
        <f t="shared" si="4"/>
        <v>48.007757612674311</v>
      </c>
      <c r="H21" s="11">
        <f t="shared" si="2"/>
        <v>87.007509381589529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277.08449061401689</v>
      </c>
      <c r="F22" s="11">
        <f t="shared" si="1"/>
        <v>600.9199999560642</v>
      </c>
      <c r="G22" s="11">
        <f t="shared" si="4"/>
        <v>60.091999995606415</v>
      </c>
      <c r="H22" s="11">
        <f t="shared" si="2"/>
        <v>106.91550938598311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351.36414743392186</v>
      </c>
      <c r="F23" s="11">
        <f t="shared" si="1"/>
        <v>742.79656819904972</v>
      </c>
      <c r="G23" s="11">
        <f t="shared" si="4"/>
        <v>74.279656819904972</v>
      </c>
      <c r="H23" s="11">
        <f t="shared" si="2"/>
        <v>141.63585256607814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441.76943337262094</v>
      </c>
      <c r="F24" s="11">
        <f t="shared" si="1"/>
        <v>904.0528593869908</v>
      </c>
      <c r="G24" s="11">
        <f t="shared" si="4"/>
        <v>90.40528593869908</v>
      </c>
      <c r="H24" s="11">
        <f t="shared" si="2"/>
        <v>133.23056662737906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549.74891867796191</v>
      </c>
      <c r="F25" s="11">
        <f t="shared" si="1"/>
        <v>1079.7948530534097</v>
      </c>
      <c r="G25" s="11">
        <f t="shared" si="4"/>
        <v>107.97948530534097</v>
      </c>
      <c r="H25" s="11">
        <f t="shared" si="2"/>
        <v>111.25108132203809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675.85627813126143</v>
      </c>
      <c r="F26" s="11">
        <f t="shared" si="1"/>
        <v>1261.0735945329952</v>
      </c>
      <c r="G26" s="11">
        <f t="shared" si="4"/>
        <v>126.10735945329952</v>
      </c>
      <c r="H26" s="11">
        <f t="shared" si="2"/>
        <v>68.143721868738567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819.33121375640894</v>
      </c>
      <c r="F27" s="11">
        <f t="shared" si="1"/>
        <v>1434.7493562514751</v>
      </c>
      <c r="G27" s="11">
        <f t="shared" si="4"/>
        <v>143.47493562514751</v>
      </c>
      <c r="H27" s="11">
        <f t="shared" si="2"/>
        <v>63.668786243591057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977.78627382387458</v>
      </c>
      <c r="F28" s="11">
        <f t="shared" si="1"/>
        <v>1584.5506006746564</v>
      </c>
      <c r="G28" s="11">
        <f t="shared" si="4"/>
        <v>158.45506006746564</v>
      </c>
      <c r="H28" s="11">
        <f t="shared" si="2"/>
        <v>23.213726176125419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1147.1440117838904</v>
      </c>
      <c r="F29" s="11">
        <f t="shared" si="1"/>
        <v>1693.5773796001581</v>
      </c>
      <c r="G29" s="11">
        <f t="shared" si="4"/>
        <v>169.35773796001581</v>
      </c>
      <c r="H29" s="11">
        <f t="shared" si="2"/>
        <v>11.855988216109608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1321.9315964388388</v>
      </c>
      <c r="F30" s="11">
        <f t="shared" si="1"/>
        <v>1747.8758465494843</v>
      </c>
      <c r="G30" s="11">
        <f t="shared" si="4"/>
        <v>174.78758465494843</v>
      </c>
      <c r="H30" s="11">
        <f t="shared" si="2"/>
        <v>29.068403561161176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1495.929608568604</v>
      </c>
      <c r="F31" s="11">
        <f t="shared" si="1"/>
        <v>1739.9801212976513</v>
      </c>
      <c r="G31" s="11">
        <f t="shared" si="4"/>
        <v>173.99801212976513</v>
      </c>
      <c r="H31" s="11">
        <f t="shared" si="2"/>
        <v>57.070391431396047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1663.0293198446502</v>
      </c>
      <c r="F32" s="11">
        <f t="shared" si="1"/>
        <v>1670.9971127604626</v>
      </c>
      <c r="G32" s="11">
        <f t="shared" si="4"/>
        <v>167.09971127604626</v>
      </c>
      <c r="H32" s="11">
        <f t="shared" si="2"/>
        <v>28.970680155349783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1818.0582792657256</v>
      </c>
      <c r="F33" s="11">
        <f t="shared" si="1"/>
        <v>1550.2895942107534</v>
      </c>
      <c r="G33" s="11">
        <f t="shared" si="4"/>
        <v>155.02895942107534</v>
      </c>
      <c r="H33" s="11">
        <f t="shared" si="2"/>
        <v>7.9417207342744405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1957.3488268477511</v>
      </c>
      <c r="F34" s="11">
        <f t="shared" si="1"/>
        <v>1392.9054758202551</v>
      </c>
      <c r="G34" s="11">
        <f t="shared" si="4"/>
        <v>139.29054758202551</v>
      </c>
      <c r="H34" s="11">
        <f t="shared" si="2"/>
        <v>69.65117315224893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2078.938287638322</v>
      </c>
      <c r="F35" s="11">
        <f t="shared" si="1"/>
        <v>1215.8946079057091</v>
      </c>
      <c r="G35" s="11">
        <f t="shared" si="4"/>
        <v>121.58946079057091</v>
      </c>
      <c r="H35" s="11">
        <f t="shared" si="2"/>
        <v>-18.938287638321981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2182.4307361303991</v>
      </c>
      <c r="F36" s="11">
        <f t="shared" ref="F36:F67" si="6">(E36-E35)*10</f>
        <v>1034.9244849207707</v>
      </c>
      <c r="G36" s="11">
        <f t="shared" si="4"/>
        <v>103.49244849207707</v>
      </c>
      <c r="H36" s="11">
        <f t="shared" si="2"/>
        <v>-96.430736130399055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2268.6439624498003</v>
      </c>
      <c r="F37" s="11">
        <f t="shared" si="6"/>
        <v>862.13226319401201</v>
      </c>
      <c r="G37" s="11">
        <f t="shared" si="4"/>
        <v>86.213226319401201</v>
      </c>
      <c r="H37" s="11">
        <f t="shared" si="2"/>
        <v>10.356037550199744</v>
      </c>
    </row>
    <row r="38" spans="1:8">
      <c r="A38" s="2">
        <v>43920</v>
      </c>
      <c r="B38" s="10">
        <v>36</v>
      </c>
      <c r="E38" s="11">
        <f t="shared" si="5"/>
        <v>2339.1844382015015</v>
      </c>
      <c r="F38" s="11">
        <f t="shared" si="6"/>
        <v>705.40475751701251</v>
      </c>
      <c r="G38" s="11">
        <f t="shared" si="4"/>
        <v>70.540475751701251</v>
      </c>
    </row>
    <row r="39" spans="1:8">
      <c r="A39" s="2">
        <v>43921</v>
      </c>
      <c r="B39" s="10">
        <v>37</v>
      </c>
      <c r="E39" s="11">
        <f t="shared" si="5"/>
        <v>2396.0579234899396</v>
      </c>
      <c r="F39" s="11">
        <f t="shared" si="6"/>
        <v>568.73485288438133</v>
      </c>
      <c r="G39" s="11">
        <f t="shared" si="4"/>
        <v>56.873485288438133</v>
      </c>
    </row>
    <row r="40" spans="1:8">
      <c r="A40" s="2">
        <v>43922</v>
      </c>
      <c r="B40" s="10">
        <v>38</v>
      </c>
      <c r="E40" s="11">
        <f t="shared" si="5"/>
        <v>2441.370585299519</v>
      </c>
      <c r="F40" s="11">
        <f t="shared" si="6"/>
        <v>453.12661809579367</v>
      </c>
      <c r="G40" s="11">
        <f t="shared" si="4"/>
        <v>45.312661809579367</v>
      </c>
    </row>
    <row r="41" spans="1:8">
      <c r="A41" s="2">
        <v>43923</v>
      </c>
      <c r="B41" s="10">
        <v>39</v>
      </c>
      <c r="E41" s="11">
        <f t="shared" si="5"/>
        <v>2477.1317669550394</v>
      </c>
      <c r="F41" s="11">
        <f t="shared" si="6"/>
        <v>357.61181655520431</v>
      </c>
      <c r="G41" s="11">
        <f t="shared" si="4"/>
        <v>35.761181655520431</v>
      </c>
    </row>
    <row r="42" spans="1:8">
      <c r="A42" s="2">
        <v>43924</v>
      </c>
      <c r="B42" s="10">
        <v>40</v>
      </c>
      <c r="E42" s="11">
        <f t="shared" si="5"/>
        <v>2505.1442352908293</v>
      </c>
      <c r="F42" s="11">
        <f t="shared" si="6"/>
        <v>280.1246833578989</v>
      </c>
      <c r="G42" s="11">
        <f t="shared" si="4"/>
        <v>28.01246833578989</v>
      </c>
    </row>
    <row r="43" spans="1:8">
      <c r="A43" s="2">
        <v>43925</v>
      </c>
      <c r="B43" s="10">
        <v>41</v>
      </c>
      <c r="E43" s="11">
        <f t="shared" si="5"/>
        <v>2526.958514717754</v>
      </c>
      <c r="F43" s="11">
        <f t="shared" si="6"/>
        <v>218.14279426924713</v>
      </c>
      <c r="G43" s="11">
        <f t="shared" si="4"/>
        <v>21.814279426924713</v>
      </c>
    </row>
    <row r="44" spans="1:8">
      <c r="A44" s="2">
        <v>43926</v>
      </c>
      <c r="B44" s="10">
        <v>42</v>
      </c>
      <c r="E44" s="11">
        <f t="shared" si="5"/>
        <v>2543.8685021184901</v>
      </c>
      <c r="F44" s="11">
        <f t="shared" si="6"/>
        <v>169.099874007361</v>
      </c>
      <c r="G44" s="11">
        <f t="shared" si="4"/>
        <v>16.9099874007361</v>
      </c>
    </row>
    <row r="45" spans="1:8">
      <c r="A45" s="2">
        <v>43927</v>
      </c>
      <c r="B45" s="10">
        <v>43</v>
      </c>
      <c r="E45" s="11">
        <f t="shared" si="5"/>
        <v>2556.9303481334159</v>
      </c>
      <c r="F45" s="11">
        <f t="shared" si="6"/>
        <v>130.61846014925777</v>
      </c>
      <c r="G45" s="11">
        <f t="shared" si="4"/>
        <v>13.061846014925777</v>
      </c>
    </row>
    <row r="46" spans="1:8">
      <c r="A46" s="2">
        <v>43928</v>
      </c>
      <c r="B46" s="10">
        <v>44</v>
      </c>
      <c r="E46" s="11">
        <f t="shared" si="5"/>
        <v>2566.9921307177269</v>
      </c>
      <c r="F46" s="11">
        <f t="shared" si="6"/>
        <v>100.61782584311004</v>
      </c>
      <c r="G46" s="11">
        <f t="shared" si="4"/>
        <v>10.061782584311004</v>
      </c>
    </row>
    <row r="47" spans="1:8">
      <c r="A47" s="2">
        <v>43929</v>
      </c>
      <c r="B47" s="10">
        <v>45</v>
      </c>
      <c r="E47" s="11">
        <f t="shared" si="5"/>
        <v>2574.7265485857847</v>
      </c>
      <c r="F47" s="11">
        <f t="shared" si="6"/>
        <v>77.344178680577897</v>
      </c>
      <c r="G47" s="11">
        <f t="shared" si="4"/>
        <v>7.7344178680577897</v>
      </c>
    </row>
    <row r="48" spans="1:8">
      <c r="A48" s="2">
        <v>43930</v>
      </c>
      <c r="B48" s="10">
        <v>46</v>
      </c>
      <c r="E48" s="11">
        <f t="shared" si="5"/>
        <v>2580.6622870867031</v>
      </c>
      <c r="F48" s="11">
        <f t="shared" si="6"/>
        <v>59.357385009184327</v>
      </c>
      <c r="G48" s="11">
        <f t="shared" si="4"/>
        <v>5.9357385009184327</v>
      </c>
    </row>
    <row r="49" spans="1:7">
      <c r="A49" s="2">
        <v>43931</v>
      </c>
      <c r="B49" s="10">
        <v>47</v>
      </c>
      <c r="E49" s="11">
        <f t="shared" si="5"/>
        <v>2585.2119612561069</v>
      </c>
      <c r="F49" s="11">
        <f t="shared" si="6"/>
        <v>45.496741694037155</v>
      </c>
      <c r="G49" s="11">
        <f t="shared" si="4"/>
        <v>4.5496741694037155</v>
      </c>
    </row>
    <row r="50" spans="1:7">
      <c r="A50" s="2">
        <v>43932</v>
      </c>
      <c r="B50" s="10">
        <v>48</v>
      </c>
      <c r="E50" s="11">
        <f t="shared" si="5"/>
        <v>2588.6959010868586</v>
      </c>
      <c r="F50" s="11">
        <f t="shared" si="6"/>
        <v>34.839398307517513</v>
      </c>
      <c r="G50" s="11">
        <f t="shared" si="4"/>
        <v>3.4839398307517513</v>
      </c>
    </row>
    <row r="51" spans="1:7">
      <c r="A51" s="2">
        <v>43933</v>
      </c>
      <c r="B51" s="10">
        <v>49</v>
      </c>
      <c r="E51" s="11">
        <f t="shared" si="5"/>
        <v>2591.3617960304282</v>
      </c>
      <c r="F51" s="11">
        <f t="shared" si="6"/>
        <v>26.658949435695831</v>
      </c>
      <c r="G51" s="11">
        <f t="shared" si="4"/>
        <v>2.6658949435695831</v>
      </c>
    </row>
    <row r="52" spans="1:7">
      <c r="A52" s="2">
        <v>43934</v>
      </c>
      <c r="B52" s="10">
        <v>50</v>
      </c>
      <c r="E52" s="11">
        <f t="shared" si="5"/>
        <v>2593.40058412599</v>
      </c>
      <c r="F52" s="11">
        <f t="shared" si="6"/>
        <v>20.38788095561813</v>
      </c>
      <c r="G52" s="11">
        <f t="shared" si="4"/>
        <v>2.038788095561813</v>
      </c>
    </row>
    <row r="53" spans="1:7">
      <c r="A53" s="2">
        <v>43935</v>
      </c>
      <c r="B53" s="10">
        <v>51</v>
      </c>
      <c r="E53" s="11">
        <f t="shared" si="5"/>
        <v>2594.9591136964473</v>
      </c>
      <c r="F53" s="11">
        <f t="shared" si="6"/>
        <v>15.585295704572673</v>
      </c>
      <c r="G53" s="11">
        <f t="shared" si="4"/>
        <v>1.5585295704572673</v>
      </c>
    </row>
    <row r="54" spans="1:7">
      <c r="A54" s="2">
        <v>43936</v>
      </c>
      <c r="B54" s="10">
        <v>52</v>
      </c>
      <c r="E54" s="11">
        <f t="shared" si="5"/>
        <v>2596.1501245921631</v>
      </c>
      <c r="F54" s="11">
        <f t="shared" si="6"/>
        <v>11.910108957158627</v>
      </c>
      <c r="G54" s="11">
        <f t="shared" si="4"/>
        <v>1.1910108957158627</v>
      </c>
    </row>
    <row r="55" spans="1:7">
      <c r="A55" s="2">
        <v>43937</v>
      </c>
      <c r="B55" s="10">
        <v>53</v>
      </c>
      <c r="E55" s="11">
        <f t="shared" si="5"/>
        <v>2597.0600539918887</v>
      </c>
      <c r="F55" s="11">
        <f t="shared" si="6"/>
        <v>9.0992939972556997</v>
      </c>
      <c r="G55" s="11">
        <f t="shared" si="4"/>
        <v>0.90992939972556997</v>
      </c>
    </row>
    <row r="56" spans="1:7">
      <c r="A56" s="2">
        <v>43938</v>
      </c>
      <c r="B56" s="10">
        <v>54</v>
      </c>
      <c r="E56" s="11">
        <f t="shared" si="5"/>
        <v>2597.7551048626829</v>
      </c>
      <c r="F56" s="11">
        <f t="shared" si="6"/>
        <v>6.9505087079414807</v>
      </c>
      <c r="G56" s="11">
        <f t="shared" si="4"/>
        <v>0.69505087079414807</v>
      </c>
    </row>
    <row r="57" spans="1:7">
      <c r="A57" s="2">
        <v>43939</v>
      </c>
      <c r="B57" s="10">
        <v>55</v>
      </c>
      <c r="E57" s="11">
        <f t="shared" si="5"/>
        <v>2598.2859428979491</v>
      </c>
      <c r="F57" s="11">
        <f t="shared" si="6"/>
        <v>5.3083803526624251</v>
      </c>
      <c r="G57" s="11">
        <f t="shared" si="4"/>
        <v>0.53083803526624251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2598.6913198115967</v>
      </c>
      <c r="F58" s="11">
        <f t="shared" si="6"/>
        <v>4.0537691364761486</v>
      </c>
      <c r="G58" s="11">
        <f t="shared" si="4"/>
        <v>0.40537691364761486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2599.0008613819004</v>
      </c>
      <c r="F59" s="11">
        <f t="shared" si="6"/>
        <v>3.0954157030373608</v>
      </c>
      <c r="G59" s="11">
        <f t="shared" si="4"/>
        <v>0.30954157030373608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2599.237208706716</v>
      </c>
      <c r="F60" s="11">
        <f t="shared" si="6"/>
        <v>2.3634732481559695</v>
      </c>
      <c r="G60" s="11">
        <f t="shared" si="4"/>
        <v>0.23634732481559695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2599.4176603422156</v>
      </c>
      <c r="F61" s="11">
        <f t="shared" si="6"/>
        <v>1.8045163549959398</v>
      </c>
      <c r="G61" s="11">
        <f t="shared" si="4"/>
        <v>0.18045163549959398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2599.5554302854243</v>
      </c>
      <c r="F62" s="11">
        <f t="shared" si="6"/>
        <v>1.3776994320869562</v>
      </c>
      <c r="G62" s="11">
        <f t="shared" si="4"/>
        <v>0.13776994320869562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2599.6606108646256</v>
      </c>
      <c r="F63" s="11">
        <f t="shared" si="6"/>
        <v>1.0518057920126012</v>
      </c>
      <c r="G63" s="11">
        <f t="shared" si="4"/>
        <v>0.10518057920126012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2599.740909290897</v>
      </c>
      <c r="F64" s="11">
        <f t="shared" si="6"/>
        <v>0.80298426271383505</v>
      </c>
      <c r="G64" s="11">
        <f t="shared" si="4"/>
        <v>8.0298426271383505E-2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2599.8022108017672</v>
      </c>
      <c r="F65" s="11">
        <f t="shared" si="6"/>
        <v>0.61301510870180209</v>
      </c>
      <c r="G65" s="11">
        <f t="shared" si="4"/>
        <v>6.1301510870180209E-2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2599.8490090639743</v>
      </c>
      <c r="F66" s="11">
        <f t="shared" si="6"/>
        <v>0.46798262207175867</v>
      </c>
      <c r="G66" s="11">
        <f t="shared" si="4"/>
        <v>4.6798262207175867E-2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8">$K$2/(1+$K$5*EXP(-$K$4*B67))</f>
        <v>2599.8847350317087</v>
      </c>
      <c r="F67" s="11">
        <f t="shared" si="6"/>
        <v>0.35725967734379083</v>
      </c>
      <c r="G67" s="11">
        <f t="shared" si="4"/>
        <v>3.5725967734379083E-2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8"/>
        <v>2599.9120081637548</v>
      </c>
      <c r="F68" s="11">
        <f t="shared" ref="F68:F96" si="9">(E68-E67)*10</f>
        <v>0.27273132046047976</v>
      </c>
      <c r="G68" s="11">
        <f t="shared" si="4"/>
        <v>2.7273132046047976E-2</v>
      </c>
    </row>
    <row r="69" spans="1:7">
      <c r="A69" s="2">
        <v>43951</v>
      </c>
      <c r="B69" s="10">
        <v>67</v>
      </c>
      <c r="D69">
        <f t="shared" ref="D69:D96" si="10">C69-C68</f>
        <v>0</v>
      </c>
      <c r="E69" s="11">
        <f t="shared" si="8"/>
        <v>2599.9328282986335</v>
      </c>
      <c r="F69" s="11">
        <f t="shared" si="9"/>
        <v>0.20820134878704266</v>
      </c>
      <c r="G69" s="11">
        <f t="shared" ref="G69:G96" si="11">E69-E68</f>
        <v>2.0820134878704266E-2</v>
      </c>
    </row>
    <row r="70" spans="1:7">
      <c r="A70" s="2">
        <v>43952</v>
      </c>
      <c r="B70" s="10">
        <v>68</v>
      </c>
      <c r="D70">
        <f t="shared" si="10"/>
        <v>0</v>
      </c>
      <c r="E70" s="11">
        <f t="shared" si="8"/>
        <v>2599.9487221871082</v>
      </c>
      <c r="F70" s="11">
        <f t="shared" si="9"/>
        <v>0.15893888474693085</v>
      </c>
      <c r="G70" s="11">
        <f t="shared" si="11"/>
        <v>1.5893888474693085E-2</v>
      </c>
    </row>
    <row r="71" spans="1:7">
      <c r="A71" s="2">
        <v>43953</v>
      </c>
      <c r="B71" s="10">
        <v>69</v>
      </c>
      <c r="D71">
        <f t="shared" si="10"/>
        <v>0</v>
      </c>
      <c r="E71" s="11">
        <f t="shared" si="8"/>
        <v>2599.9608553864482</v>
      </c>
      <c r="F71" s="11">
        <f t="shared" si="9"/>
        <v>0.12133199340041756</v>
      </c>
      <c r="G71" s="11">
        <f t="shared" si="11"/>
        <v>1.2133199340041756E-2</v>
      </c>
    </row>
    <row r="72" spans="1:7">
      <c r="A72" s="2">
        <v>43954</v>
      </c>
      <c r="B72" s="10">
        <v>70</v>
      </c>
      <c r="D72">
        <f t="shared" si="10"/>
        <v>0</v>
      </c>
      <c r="E72" s="11">
        <f t="shared" si="8"/>
        <v>2599.9701176982462</v>
      </c>
      <c r="F72" s="11">
        <f t="shared" si="9"/>
        <v>9.2623117980110692E-2</v>
      </c>
      <c r="G72" s="11">
        <f t="shared" si="11"/>
        <v>9.2623117980110692E-3</v>
      </c>
    </row>
    <row r="73" spans="1:7">
      <c r="A73" s="2">
        <v>43955</v>
      </c>
      <c r="B73" s="10">
        <v>71</v>
      </c>
      <c r="D73">
        <f t="shared" si="10"/>
        <v>0</v>
      </c>
      <c r="E73" s="11">
        <f t="shared" si="8"/>
        <v>2599.9771884015604</v>
      </c>
      <c r="F73" s="11">
        <f t="shared" si="9"/>
        <v>7.0707033141843567E-2</v>
      </c>
      <c r="G73" s="11">
        <f t="shared" si="11"/>
        <v>7.0707033141843567E-3</v>
      </c>
    </row>
    <row r="74" spans="1:7">
      <c r="A74" s="2">
        <v>43956</v>
      </c>
      <c r="B74" s="10">
        <v>72</v>
      </c>
      <c r="D74">
        <f t="shared" si="10"/>
        <v>0</v>
      </c>
      <c r="E74" s="11">
        <f t="shared" si="8"/>
        <v>2599.9825860573665</v>
      </c>
      <c r="F74" s="11">
        <f t="shared" si="9"/>
        <v>5.3976558060639945E-2</v>
      </c>
      <c r="G74" s="11">
        <f t="shared" si="11"/>
        <v>5.3976558060639945E-3</v>
      </c>
    </row>
    <row r="75" spans="1:7">
      <c r="A75" s="2">
        <v>43957</v>
      </c>
      <c r="B75" s="10">
        <v>73</v>
      </c>
      <c r="D75">
        <f t="shared" si="10"/>
        <v>0</v>
      </c>
      <c r="E75" s="11">
        <f t="shared" si="8"/>
        <v>2599.9867065322105</v>
      </c>
      <c r="F75" s="11">
        <f t="shared" si="9"/>
        <v>4.1204748440577532E-2</v>
      </c>
      <c r="G75" s="11">
        <f t="shared" si="11"/>
        <v>4.1204748440577532E-3</v>
      </c>
    </row>
    <row r="76" spans="1:7">
      <c r="A76" s="2">
        <v>43958</v>
      </c>
      <c r="B76" s="10">
        <v>74</v>
      </c>
      <c r="D76">
        <f t="shared" si="10"/>
        <v>0</v>
      </c>
      <c r="E76" s="11">
        <f t="shared" si="8"/>
        <v>2599.9898520270035</v>
      </c>
      <c r="F76" s="11">
        <f t="shared" si="9"/>
        <v>3.1454947929887567E-2</v>
      </c>
      <c r="G76" s="11">
        <f t="shared" si="11"/>
        <v>3.1454947929887567E-3</v>
      </c>
    </row>
    <row r="77" spans="1:7">
      <c r="A77" s="2">
        <v>43959</v>
      </c>
      <c r="B77" s="10">
        <v>75</v>
      </c>
      <c r="D77">
        <f t="shared" si="10"/>
        <v>0</v>
      </c>
      <c r="E77" s="11">
        <f t="shared" si="8"/>
        <v>2599.9922532383512</v>
      </c>
      <c r="F77" s="11">
        <f t="shared" si="9"/>
        <v>2.4012113476601371E-2</v>
      </c>
      <c r="G77" s="11">
        <f t="shared" si="11"/>
        <v>2.4012113476601371E-3</v>
      </c>
    </row>
    <row r="78" spans="1:7">
      <c r="A78" s="2">
        <v>43960</v>
      </c>
      <c r="B78" s="10">
        <v>76</v>
      </c>
      <c r="D78">
        <f t="shared" si="10"/>
        <v>0</v>
      </c>
      <c r="E78" s="11">
        <f t="shared" si="8"/>
        <v>2599.9940862768408</v>
      </c>
      <c r="F78" s="11">
        <f t="shared" si="9"/>
        <v>1.8330384896216856E-2</v>
      </c>
      <c r="G78" s="11">
        <f t="shared" si="11"/>
        <v>1.8330384896216856E-3</v>
      </c>
    </row>
    <row r="79" spans="1:7">
      <c r="A79" s="2">
        <v>43961</v>
      </c>
      <c r="B79" s="10">
        <v>77</v>
      </c>
      <c r="D79">
        <f t="shared" si="10"/>
        <v>0</v>
      </c>
      <c r="E79" s="11">
        <f t="shared" si="8"/>
        <v>2599.9954855825754</v>
      </c>
      <c r="F79" s="11">
        <f t="shared" si="9"/>
        <v>1.3993057345942361E-2</v>
      </c>
      <c r="G79" s="11">
        <f t="shared" si="11"/>
        <v>1.3993057345942361E-3</v>
      </c>
    </row>
    <row r="80" spans="1:7">
      <c r="A80" s="2">
        <v>43962</v>
      </c>
      <c r="B80" s="10">
        <v>78</v>
      </c>
      <c r="D80">
        <f t="shared" si="10"/>
        <v>0</v>
      </c>
      <c r="E80" s="11">
        <f t="shared" si="8"/>
        <v>2599.9965537848934</v>
      </c>
      <c r="F80" s="11">
        <f t="shared" si="9"/>
        <v>1.0682023180379474E-2</v>
      </c>
      <c r="G80" s="11">
        <f t="shared" si="11"/>
        <v>1.0682023180379474E-3</v>
      </c>
    </row>
    <row r="81" spans="1:7">
      <c r="A81" s="2">
        <v>43963</v>
      </c>
      <c r="B81" s="10">
        <v>79</v>
      </c>
      <c r="D81">
        <f t="shared" si="10"/>
        <v>0</v>
      </c>
      <c r="E81" s="11">
        <f t="shared" si="8"/>
        <v>2599.9973692292292</v>
      </c>
      <c r="F81" s="11">
        <f t="shared" si="9"/>
        <v>8.1544433578528697E-3</v>
      </c>
      <c r="G81" s="11">
        <f t="shared" si="11"/>
        <v>8.1544433578528697E-4</v>
      </c>
    </row>
    <row r="82" spans="1:7">
      <c r="A82" s="2">
        <v>43964</v>
      </c>
      <c r="B82" s="10">
        <v>80</v>
      </c>
      <c r="D82">
        <f t="shared" si="10"/>
        <v>0</v>
      </c>
      <c r="E82" s="11">
        <f t="shared" si="8"/>
        <v>2599.997991723058</v>
      </c>
      <c r="F82" s="11">
        <f t="shared" si="9"/>
        <v>6.2249382881418569E-3</v>
      </c>
      <c r="G82" s="11">
        <f t="shared" si="11"/>
        <v>6.2249382881418569E-4</v>
      </c>
    </row>
    <row r="83" spans="1:7">
      <c r="A83" s="2">
        <v>43965</v>
      </c>
      <c r="B83" s="10">
        <v>81</v>
      </c>
      <c r="D83">
        <f t="shared" si="10"/>
        <v>0</v>
      </c>
      <c r="E83" s="11">
        <f t="shared" si="8"/>
        <v>2599.9984669222836</v>
      </c>
      <c r="F83" s="11">
        <f t="shared" si="9"/>
        <v>4.7519922554783989E-3</v>
      </c>
      <c r="G83" s="11">
        <f t="shared" si="11"/>
        <v>4.7519922554783989E-4</v>
      </c>
    </row>
    <row r="84" spans="1:7">
      <c r="A84" s="2">
        <v>43966</v>
      </c>
      <c r="B84" s="10">
        <v>82</v>
      </c>
      <c r="D84">
        <f t="shared" si="10"/>
        <v>0</v>
      </c>
      <c r="E84" s="11">
        <f t="shared" si="8"/>
        <v>2599.9988296797446</v>
      </c>
      <c r="F84" s="11">
        <f t="shared" si="9"/>
        <v>3.627574610618467E-3</v>
      </c>
      <c r="G84" s="11">
        <f t="shared" si="11"/>
        <v>3.627574610618467E-4</v>
      </c>
    </row>
    <row r="85" spans="1:7">
      <c r="A85" s="2">
        <v>43967</v>
      </c>
      <c r="B85" s="10">
        <v>83</v>
      </c>
      <c r="D85">
        <f t="shared" si="10"/>
        <v>0</v>
      </c>
      <c r="E85" s="11">
        <f t="shared" si="8"/>
        <v>2599.99910660142</v>
      </c>
      <c r="F85" s="11">
        <f t="shared" si="9"/>
        <v>2.7692167532222811E-3</v>
      </c>
      <c r="G85" s="11">
        <f t="shared" si="11"/>
        <v>2.7692167532222811E-4</v>
      </c>
    </row>
    <row r="86" spans="1:7">
      <c r="A86" s="2">
        <v>43968</v>
      </c>
      <c r="B86" s="10">
        <v>84</v>
      </c>
      <c r="D86">
        <f t="shared" si="10"/>
        <v>0</v>
      </c>
      <c r="E86" s="11">
        <f t="shared" si="8"/>
        <v>2599.9993179977882</v>
      </c>
      <c r="F86" s="11">
        <f t="shared" si="9"/>
        <v>2.1139636828593211E-3</v>
      </c>
      <c r="G86" s="11">
        <f t="shared" si="11"/>
        <v>2.1139636828593211E-4</v>
      </c>
    </row>
    <row r="87" spans="1:7">
      <c r="A87" s="2">
        <v>43969</v>
      </c>
      <c r="B87" s="10">
        <v>85</v>
      </c>
      <c r="D87">
        <f t="shared" si="10"/>
        <v>0</v>
      </c>
      <c r="E87" s="11">
        <f t="shared" si="8"/>
        <v>2599.9994793734645</v>
      </c>
      <c r="F87" s="11">
        <f t="shared" si="9"/>
        <v>1.6137567627083627E-3</v>
      </c>
      <c r="G87" s="11">
        <f t="shared" si="11"/>
        <v>1.6137567627083627E-4</v>
      </c>
    </row>
    <row r="88" spans="1:7">
      <c r="A88" s="2">
        <v>43970</v>
      </c>
      <c r="B88" s="10">
        <v>86</v>
      </c>
      <c r="D88">
        <f t="shared" si="10"/>
        <v>0</v>
      </c>
      <c r="E88" s="11">
        <f t="shared" si="8"/>
        <v>2599.99960256436</v>
      </c>
      <c r="F88" s="11">
        <f t="shared" si="9"/>
        <v>1.2319089546508621E-3</v>
      </c>
      <c r="G88" s="11">
        <f t="shared" si="11"/>
        <v>1.2319089546508621E-4</v>
      </c>
    </row>
    <row r="89" spans="1:7">
      <c r="A89" s="2">
        <v>43971</v>
      </c>
      <c r="B89" s="10">
        <v>87</v>
      </c>
      <c r="D89">
        <f t="shared" si="10"/>
        <v>0</v>
      </c>
      <c r="E89" s="11">
        <f t="shared" si="8"/>
        <v>2599.9996966057706</v>
      </c>
      <c r="F89" s="11">
        <f t="shared" si="9"/>
        <v>9.4041410648060264E-4</v>
      </c>
      <c r="G89" s="11">
        <f t="shared" si="11"/>
        <v>9.4041410648060264E-5</v>
      </c>
    </row>
    <row r="90" spans="1:7">
      <c r="A90" s="2">
        <v>43972</v>
      </c>
      <c r="B90" s="10">
        <v>88</v>
      </c>
      <c r="D90">
        <f t="shared" si="10"/>
        <v>0</v>
      </c>
      <c r="E90" s="11">
        <f t="shared" si="8"/>
        <v>2599.9997683950605</v>
      </c>
      <c r="F90" s="11">
        <f t="shared" si="9"/>
        <v>7.1789289904700126E-4</v>
      </c>
      <c r="G90" s="11">
        <f t="shared" si="11"/>
        <v>7.1789289904700126E-5</v>
      </c>
    </row>
    <row r="91" spans="1:7">
      <c r="A91" s="2">
        <v>43973</v>
      </c>
      <c r="B91" s="10">
        <v>89</v>
      </c>
      <c r="D91">
        <f t="shared" si="10"/>
        <v>0</v>
      </c>
      <c r="E91" s="11">
        <f t="shared" si="8"/>
        <v>2599.9998231975346</v>
      </c>
      <c r="F91" s="11">
        <f t="shared" si="9"/>
        <v>5.4802474096504739E-4</v>
      </c>
      <c r="G91" s="11">
        <f t="shared" si="11"/>
        <v>5.4802474096504739E-5</v>
      </c>
    </row>
    <row r="92" spans="1:7">
      <c r="A92" s="2">
        <v>43974</v>
      </c>
      <c r="B92" s="10">
        <v>90</v>
      </c>
      <c r="D92">
        <f t="shared" si="10"/>
        <v>0</v>
      </c>
      <c r="E92" s="11">
        <f t="shared" si="8"/>
        <v>2599.9998650326211</v>
      </c>
      <c r="F92" s="11">
        <f t="shared" si="9"/>
        <v>4.1835086449282244E-4</v>
      </c>
      <c r="G92" s="11">
        <f t="shared" si="11"/>
        <v>4.1835086449282244E-5</v>
      </c>
    </row>
    <row r="93" spans="1:7">
      <c r="A93" s="2">
        <v>43975</v>
      </c>
      <c r="B93" s="10">
        <v>91</v>
      </c>
      <c r="D93">
        <f t="shared" si="10"/>
        <v>0</v>
      </c>
      <c r="E93" s="11">
        <f t="shared" si="8"/>
        <v>2599.9998969686694</v>
      </c>
      <c r="F93" s="11">
        <f t="shared" si="9"/>
        <v>3.1936048344505252E-4</v>
      </c>
      <c r="G93" s="11">
        <f t="shared" si="11"/>
        <v>3.1936048344505252E-5</v>
      </c>
    </row>
    <row r="94" spans="1:7">
      <c r="A94" s="2">
        <v>43976</v>
      </c>
      <c r="B94" s="10">
        <v>92</v>
      </c>
      <c r="D94">
        <f t="shared" si="10"/>
        <v>0</v>
      </c>
      <c r="E94" s="11">
        <f t="shared" si="8"/>
        <v>2599.9999213479941</v>
      </c>
      <c r="F94" s="11">
        <f t="shared" si="9"/>
        <v>2.4379324713663664E-4</v>
      </c>
      <c r="G94" s="11">
        <f t="shared" si="11"/>
        <v>2.4379324713663664E-5</v>
      </c>
    </row>
    <row r="95" spans="1:7">
      <c r="A95" s="2">
        <v>43977</v>
      </c>
      <c r="B95" s="10">
        <v>93</v>
      </c>
      <c r="D95">
        <f t="shared" si="10"/>
        <v>0</v>
      </c>
      <c r="E95" s="11">
        <f t="shared" si="8"/>
        <v>2599.9999399586709</v>
      </c>
      <c r="F95" s="11">
        <f t="shared" si="9"/>
        <v>1.861067676145467E-4</v>
      </c>
      <c r="G95" s="11">
        <f t="shared" si="11"/>
        <v>1.861067676145467E-5</v>
      </c>
    </row>
    <row r="96" spans="1:7">
      <c r="A96" s="2">
        <v>43978</v>
      </c>
      <c r="B96" s="10">
        <v>94</v>
      </c>
      <c r="D96">
        <f t="shared" si="10"/>
        <v>0</v>
      </c>
      <c r="E96" s="11">
        <f t="shared" si="8"/>
        <v>2599.9999541656803</v>
      </c>
      <c r="F96" s="11">
        <f t="shared" si="9"/>
        <v>1.4207009371602908E-4</v>
      </c>
      <c r="G96" s="11">
        <f t="shared" si="11"/>
        <v>1.4207009371602908E-5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workbookViewId="0">
      <selection activeCell="L2" sqref="L2:L4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530</v>
      </c>
    </row>
    <row r="3" spans="1:12">
      <c r="A3" s="2">
        <v>43885.75</v>
      </c>
      <c r="B3" s="10">
        <v>1</v>
      </c>
      <c r="C3" s="3">
        <f>Dati!J3</f>
        <v>0</v>
      </c>
      <c r="F3" s="11">
        <f t="shared" ref="F3:F5" si="0">$L$2/(1+$L$5*EXP(-$L$4*B3))</f>
        <v>0.15718470276646743</v>
      </c>
      <c r="G3" s="11"/>
      <c r="I3" s="11">
        <f>C3-F3</f>
        <v>-0.15718470276646743</v>
      </c>
      <c r="K3" s="4" t="s">
        <v>23</v>
      </c>
      <c r="L3" s="9">
        <v>0.12</v>
      </c>
    </row>
    <row r="4" spans="1:12">
      <c r="A4" s="2">
        <v>43886</v>
      </c>
      <c r="B4" s="10">
        <v>2</v>
      </c>
      <c r="C4" s="3">
        <f>Dati!J4</f>
        <v>0</v>
      </c>
      <c r="D4">
        <f>C4-C3</f>
        <v>0</v>
      </c>
      <c r="E4">
        <f>10*(C4-C3)</f>
        <v>0</v>
      </c>
      <c r="F4" s="11">
        <f t="shared" si="0"/>
        <v>0.20588744606801945</v>
      </c>
      <c r="G4" s="11">
        <f t="shared" ref="G4:G67" si="1">(F4-F3)*10</f>
        <v>0.48702743301552026</v>
      </c>
      <c r="H4" s="11">
        <f>F4-F3</f>
        <v>4.8702743301552026E-2</v>
      </c>
      <c r="I4" s="11">
        <f>C4-F4</f>
        <v>-0.20588744606801945</v>
      </c>
      <c r="J4" s="11"/>
      <c r="K4" s="4" t="s">
        <v>24</v>
      </c>
      <c r="L4" s="9">
        <v>0.27</v>
      </c>
    </row>
    <row r="5" spans="1:12">
      <c r="A5" s="2">
        <v>43887</v>
      </c>
      <c r="B5" s="10">
        <v>3</v>
      </c>
      <c r="C5" s="3">
        <f>Dati!J5</f>
        <v>0</v>
      </c>
      <c r="D5">
        <f t="shared" ref="D5:D36" si="2">C5-C4</f>
        <v>0</v>
      </c>
      <c r="E5">
        <f t="shared" ref="E5:E36" si="3">10*(C5-C4)</f>
        <v>0</v>
      </c>
      <c r="F5" s="11">
        <f t="shared" si="0"/>
        <v>0.26967276365501336</v>
      </c>
      <c r="G5" s="11">
        <f t="shared" si="1"/>
        <v>0.63785317586993906</v>
      </c>
      <c r="H5" s="11">
        <f t="shared" ref="H5:H67" si="4">F5-F4</f>
        <v>6.3785317586993906E-2</v>
      </c>
      <c r="I5" s="11">
        <f t="shared" ref="I5:I37" si="5">C5-F5</f>
        <v>-0.26967276365501336</v>
      </c>
      <c r="J5" s="11"/>
      <c r="K5" s="4" t="s">
        <v>25</v>
      </c>
      <c r="L5" s="15">
        <f>(L2-L3)/L3</f>
        <v>4415.666666666667</v>
      </c>
    </row>
    <row r="6" spans="1:12">
      <c r="A6" s="2">
        <v>43888</v>
      </c>
      <c r="B6" s="10">
        <v>4</v>
      </c>
      <c r="C6" s="3">
        <f>Dati!J6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0.35320602781700805</v>
      </c>
      <c r="G6" s="11">
        <f t="shared" si="1"/>
        <v>0.83533264161994691</v>
      </c>
      <c r="H6" s="11">
        <f t="shared" si="4"/>
        <v>8.3533264161994691E-2</v>
      </c>
      <c r="I6" s="11">
        <f t="shared" si="5"/>
        <v>-0.35320602781700805</v>
      </c>
      <c r="J6" s="11"/>
    </row>
    <row r="7" spans="1:12">
      <c r="A7" s="2">
        <v>43889</v>
      </c>
      <c r="B7" s="10">
        <v>5</v>
      </c>
      <c r="C7" s="3">
        <f>Dati!J7</f>
        <v>0</v>
      </c>
      <c r="D7">
        <f t="shared" si="2"/>
        <v>0</v>
      </c>
      <c r="E7">
        <f t="shared" si="3"/>
        <v>0</v>
      </c>
      <c r="F7" s="11">
        <f t="shared" si="6"/>
        <v>0.46259178332771889</v>
      </c>
      <c r="G7" s="11">
        <f t="shared" si="1"/>
        <v>1.0938575551071084</v>
      </c>
      <c r="H7" s="11">
        <f t="shared" si="4"/>
        <v>0.10938575551071084</v>
      </c>
      <c r="I7" s="11">
        <f t="shared" si="5"/>
        <v>-0.46259178332771889</v>
      </c>
      <c r="J7" s="11"/>
    </row>
    <row r="8" spans="1:12">
      <c r="A8" s="2">
        <v>43890</v>
      </c>
      <c r="B8" s="10">
        <v>6</v>
      </c>
      <c r="C8" s="3">
        <f>Dati!J8</f>
        <v>0</v>
      </c>
      <c r="D8">
        <f t="shared" si="2"/>
        <v>0</v>
      </c>
      <c r="E8">
        <f t="shared" si="3"/>
        <v>0</v>
      </c>
      <c r="F8" s="11">
        <f t="shared" si="6"/>
        <v>0.60581489327576232</v>
      </c>
      <c r="G8" s="11">
        <f t="shared" si="1"/>
        <v>1.4322310994804344</v>
      </c>
      <c r="H8" s="11">
        <f t="shared" si="4"/>
        <v>0.14322310994804344</v>
      </c>
      <c r="I8" s="11">
        <f t="shared" si="5"/>
        <v>-0.60581489327576232</v>
      </c>
      <c r="J8" s="11"/>
      <c r="K8" s="12" t="s">
        <v>30</v>
      </c>
      <c r="L8" s="11">
        <f>AVERAGE(I3:I36)</f>
        <v>1.3371189513107211</v>
      </c>
    </row>
    <row r="9" spans="1:12">
      <c r="A9" s="2">
        <v>43891</v>
      </c>
      <c r="B9" s="10">
        <v>7</v>
      </c>
      <c r="C9" s="3">
        <f>Dati!J9</f>
        <v>0</v>
      </c>
      <c r="D9">
        <f t="shared" si="2"/>
        <v>0</v>
      </c>
      <c r="E9">
        <f t="shared" si="3"/>
        <v>0</v>
      </c>
      <c r="F9" s="11">
        <f t="shared" si="6"/>
        <v>0.79331489933282617</v>
      </c>
      <c r="G9" s="11">
        <f t="shared" si="1"/>
        <v>1.8750000605706385</v>
      </c>
      <c r="H9" s="11">
        <f t="shared" si="4"/>
        <v>0.18750000605706385</v>
      </c>
      <c r="I9" s="11">
        <f t="shared" si="5"/>
        <v>-0.79331489933282617</v>
      </c>
      <c r="J9" s="11"/>
      <c r="K9" s="12" t="s">
        <v>31</v>
      </c>
      <c r="L9" s="6">
        <f>STDEVP(I3:I36)</f>
        <v>6.8635472105283322</v>
      </c>
    </row>
    <row r="10" spans="1:12">
      <c r="A10" s="2">
        <v>43892</v>
      </c>
      <c r="B10" s="10">
        <v>8</v>
      </c>
      <c r="C10" s="3">
        <f>Dati!J10</f>
        <v>0</v>
      </c>
      <c r="D10">
        <f t="shared" si="2"/>
        <v>0</v>
      </c>
      <c r="E10">
        <f t="shared" si="3"/>
        <v>0</v>
      </c>
      <c r="F10" s="11">
        <f t="shared" si="6"/>
        <v>1.0387323848764392</v>
      </c>
      <c r="G10" s="11">
        <f t="shared" si="1"/>
        <v>2.45417485543613</v>
      </c>
      <c r="H10" s="11">
        <f t="shared" si="4"/>
        <v>0.24541748554361298</v>
      </c>
      <c r="I10" s="11">
        <f t="shared" si="5"/>
        <v>-1.0387323848764392</v>
      </c>
      <c r="J10" s="11"/>
    </row>
    <row r="11" spans="1:12">
      <c r="A11" s="2">
        <v>43893</v>
      </c>
      <c r="B11" s="10">
        <v>9</v>
      </c>
      <c r="C11" s="3">
        <f>Dati!J11</f>
        <v>1</v>
      </c>
      <c r="D11">
        <f t="shared" si="2"/>
        <v>1</v>
      </c>
      <c r="E11">
        <f t="shared" si="3"/>
        <v>10</v>
      </c>
      <c r="F11" s="11">
        <f t="shared" si="6"/>
        <v>1.3598763856479548</v>
      </c>
      <c r="G11" s="11">
        <f t="shared" si="1"/>
        <v>3.2114400077151561</v>
      </c>
      <c r="H11" s="11">
        <f t="shared" si="4"/>
        <v>0.32114400077151561</v>
      </c>
      <c r="I11" s="11">
        <f t="shared" si="5"/>
        <v>-0.35987638564795477</v>
      </c>
      <c r="J11" s="11"/>
    </row>
    <row r="12" spans="1:12">
      <c r="A12" s="2">
        <v>43894</v>
      </c>
      <c r="B12" s="10">
        <v>10</v>
      </c>
      <c r="C12" s="3">
        <f>Dati!J12</f>
        <v>1</v>
      </c>
      <c r="D12">
        <f t="shared" si="2"/>
        <v>0</v>
      </c>
      <c r="E12">
        <f t="shared" si="3"/>
        <v>0</v>
      </c>
      <c r="F12" s="11">
        <f t="shared" si="6"/>
        <v>1.7799740946276108</v>
      </c>
      <c r="G12" s="11">
        <f t="shared" si="1"/>
        <v>4.2009770897965604</v>
      </c>
      <c r="H12" s="11">
        <f t="shared" si="4"/>
        <v>0.42009770897965604</v>
      </c>
      <c r="I12" s="11">
        <f t="shared" si="5"/>
        <v>-0.7799740946276108</v>
      </c>
      <c r="J12" s="11"/>
      <c r="K12" t="s">
        <v>32</v>
      </c>
      <c r="L12" s="13">
        <f>MATCH(MAX(H3:H67),H3:H67,0)</f>
        <v>32</v>
      </c>
    </row>
    <row r="13" spans="1:12">
      <c r="A13" s="2">
        <v>43895</v>
      </c>
      <c r="B13" s="10">
        <v>11</v>
      </c>
      <c r="C13" s="3">
        <f>Dati!J13</f>
        <v>3</v>
      </c>
      <c r="D13">
        <f t="shared" si="2"/>
        <v>2</v>
      </c>
      <c r="E13">
        <f t="shared" si="3"/>
        <v>20</v>
      </c>
      <c r="F13" s="11">
        <f t="shared" si="6"/>
        <v>2.3292780145211696</v>
      </c>
      <c r="G13" s="11">
        <f t="shared" si="1"/>
        <v>5.4930391989355876</v>
      </c>
      <c r="H13" s="11">
        <f t="shared" si="4"/>
        <v>0.54930391989355876</v>
      </c>
      <c r="I13" s="11">
        <f t="shared" si="5"/>
        <v>0.67072198547883044</v>
      </c>
      <c r="J13" s="11"/>
      <c r="K13" t="s">
        <v>33</v>
      </c>
      <c r="L13" s="11">
        <f>L12-'Analisi-pos'!K12</f>
        <v>4</v>
      </c>
    </row>
    <row r="14" spans="1:12">
      <c r="A14" s="2">
        <v>43896</v>
      </c>
      <c r="B14" s="10">
        <v>12</v>
      </c>
      <c r="C14" s="3">
        <f>Dati!J14</f>
        <v>3</v>
      </c>
      <c r="D14">
        <f t="shared" si="2"/>
        <v>0</v>
      </c>
      <c r="E14">
        <f t="shared" si="3"/>
        <v>0</v>
      </c>
      <c r="F14" s="11">
        <f t="shared" si="6"/>
        <v>3.0471204500027045</v>
      </c>
      <c r="G14" s="11">
        <f t="shared" si="1"/>
        <v>7.1784243548153492</v>
      </c>
      <c r="H14" s="11">
        <f t="shared" si="4"/>
        <v>0.71784243548153492</v>
      </c>
      <c r="I14" s="11">
        <f t="shared" si="5"/>
        <v>-4.7120450002704484E-2</v>
      </c>
      <c r="J14" s="11"/>
    </row>
    <row r="15" spans="1:12">
      <c r="A15" s="2">
        <v>43897</v>
      </c>
      <c r="B15" s="10">
        <v>13</v>
      </c>
      <c r="C15" s="3">
        <f>Dati!J15</f>
        <v>4</v>
      </c>
      <c r="D15">
        <f t="shared" si="2"/>
        <v>1</v>
      </c>
      <c r="E15">
        <f t="shared" si="3"/>
        <v>10</v>
      </c>
      <c r="F15" s="11">
        <f t="shared" si="6"/>
        <v>3.9845187608487476</v>
      </c>
      <c r="G15" s="11">
        <f t="shared" si="1"/>
        <v>9.3739831084604308</v>
      </c>
      <c r="H15" s="11">
        <f t="shared" si="4"/>
        <v>0.93739831084604308</v>
      </c>
      <c r="I15" s="11">
        <f t="shared" si="5"/>
        <v>1.5481239151252435E-2</v>
      </c>
      <c r="J15" s="11"/>
    </row>
    <row r="16" spans="1:12">
      <c r="A16" s="2">
        <v>43898</v>
      </c>
      <c r="B16" s="10">
        <v>14</v>
      </c>
      <c r="C16" s="3">
        <f>Dati!J16</f>
        <v>6</v>
      </c>
      <c r="D16">
        <f t="shared" si="2"/>
        <v>2</v>
      </c>
      <c r="E16">
        <f t="shared" si="3"/>
        <v>20</v>
      </c>
      <c r="F16" s="11">
        <f t="shared" si="6"/>
        <v>5.2074430238511784</v>
      </c>
      <c r="G16" s="11">
        <f t="shared" si="1"/>
        <v>12.229242630024309</v>
      </c>
      <c r="H16" s="11">
        <f t="shared" si="4"/>
        <v>1.2229242630024308</v>
      </c>
      <c r="I16" s="11">
        <f t="shared" si="5"/>
        <v>0.79255697614882159</v>
      </c>
      <c r="J16" s="11"/>
    </row>
    <row r="17" spans="1:10">
      <c r="A17" s="2">
        <v>43899</v>
      </c>
      <c r="B17" s="10">
        <v>15</v>
      </c>
      <c r="C17" s="3">
        <f>Dati!J17</f>
        <v>7</v>
      </c>
      <c r="D17">
        <f t="shared" si="2"/>
        <v>1</v>
      </c>
      <c r="E17">
        <f t="shared" si="3"/>
        <v>10</v>
      </c>
      <c r="F17" s="11">
        <f t="shared" si="6"/>
        <v>6.8008531495946825</v>
      </c>
      <c r="G17" s="11">
        <f t="shared" si="1"/>
        <v>15.93410125743504</v>
      </c>
      <c r="H17" s="11">
        <f t="shared" si="4"/>
        <v>1.593410125743504</v>
      </c>
      <c r="I17" s="11">
        <f t="shared" si="5"/>
        <v>0.19914685040531754</v>
      </c>
      <c r="J17" s="11"/>
    </row>
    <row r="18" spans="1:10">
      <c r="A18" s="2">
        <v>43900</v>
      </c>
      <c r="B18" s="10">
        <v>16</v>
      </c>
      <c r="C18" s="3">
        <f>Dati!J18</f>
        <v>8</v>
      </c>
      <c r="D18">
        <f t="shared" si="2"/>
        <v>1</v>
      </c>
      <c r="E18">
        <f t="shared" si="3"/>
        <v>10</v>
      </c>
      <c r="F18" s="11">
        <f t="shared" si="6"/>
        <v>8.8735820634226918</v>
      </c>
      <c r="G18" s="11">
        <f t="shared" si="1"/>
        <v>20.727289138280092</v>
      </c>
      <c r="H18" s="11">
        <f t="shared" si="4"/>
        <v>2.0727289138280094</v>
      </c>
      <c r="I18" s="11">
        <f t="shared" si="5"/>
        <v>-0.87358206342269185</v>
      </c>
      <c r="J18" s="11"/>
    </row>
    <row r="19" spans="1:10">
      <c r="A19" s="2">
        <v>43901</v>
      </c>
      <c r="B19" s="10">
        <v>17</v>
      </c>
      <c r="C19" s="3">
        <f>Dati!J19</f>
        <v>8</v>
      </c>
      <c r="D19">
        <f t="shared" si="2"/>
        <v>0</v>
      </c>
      <c r="E19">
        <f t="shared" si="3"/>
        <v>0</v>
      </c>
      <c r="F19" s="11">
        <f t="shared" si="6"/>
        <v>11.564064034512564</v>
      </c>
      <c r="G19" s="11">
        <f t="shared" si="1"/>
        <v>26.904819710898717</v>
      </c>
      <c r="H19" s="11">
        <f t="shared" si="4"/>
        <v>2.6904819710898717</v>
      </c>
      <c r="I19" s="11">
        <f t="shared" si="5"/>
        <v>-3.5640640345125636</v>
      </c>
      <c r="J19" s="11"/>
    </row>
    <row r="20" spans="1:10">
      <c r="A20" s="2">
        <v>43902</v>
      </c>
      <c r="B20" s="10">
        <v>18</v>
      </c>
      <c r="C20" s="3">
        <f>Dati!J20</f>
        <v>11</v>
      </c>
      <c r="D20">
        <f t="shared" si="2"/>
        <v>3</v>
      </c>
      <c r="E20">
        <f t="shared" si="3"/>
        <v>30</v>
      </c>
      <c r="F20" s="11">
        <f t="shared" si="6"/>
        <v>15.046749953172748</v>
      </c>
      <c r="G20" s="11">
        <f t="shared" si="1"/>
        <v>34.826859186601844</v>
      </c>
      <c r="H20" s="11">
        <f t="shared" si="4"/>
        <v>3.4826859186601844</v>
      </c>
      <c r="I20" s="11">
        <f t="shared" si="5"/>
        <v>-4.046749953172748</v>
      </c>
      <c r="J20" s="11"/>
    </row>
    <row r="21" spans="1:10">
      <c r="A21" s="2">
        <v>43903</v>
      </c>
      <c r="B21" s="10">
        <v>19</v>
      </c>
      <c r="C21" s="3">
        <f>Dati!J21</f>
        <v>17</v>
      </c>
      <c r="D21">
        <f t="shared" si="2"/>
        <v>6</v>
      </c>
      <c r="E21">
        <f t="shared" si="3"/>
        <v>60</v>
      </c>
      <c r="F21" s="11">
        <f t="shared" si="6"/>
        <v>19.538767943496492</v>
      </c>
      <c r="G21" s="11">
        <f t="shared" si="1"/>
        <v>44.92017990323744</v>
      </c>
      <c r="H21" s="11">
        <f t="shared" si="4"/>
        <v>4.4920179903237436</v>
      </c>
      <c r="I21" s="11">
        <f t="shared" si="5"/>
        <v>-2.5387679434964916</v>
      </c>
      <c r="J21" s="11"/>
    </row>
    <row r="22" spans="1:10">
      <c r="A22" s="2">
        <v>43904</v>
      </c>
      <c r="B22" s="10">
        <v>20</v>
      </c>
      <c r="C22" s="3">
        <f>Dati!J22</f>
        <v>27</v>
      </c>
      <c r="D22">
        <f t="shared" si="2"/>
        <v>10</v>
      </c>
      <c r="E22">
        <f t="shared" si="3"/>
        <v>100</v>
      </c>
      <c r="F22" s="11">
        <f t="shared" si="6"/>
        <v>25.305920025648941</v>
      </c>
      <c r="G22" s="11">
        <f t="shared" si="1"/>
        <v>57.671520821524496</v>
      </c>
      <c r="H22" s="11">
        <f t="shared" si="4"/>
        <v>5.7671520821524496</v>
      </c>
      <c r="I22" s="11">
        <f t="shared" si="5"/>
        <v>1.6940799743510588</v>
      </c>
      <c r="J22" s="11"/>
    </row>
    <row r="23" spans="1:10">
      <c r="A23" s="2">
        <v>43905</v>
      </c>
      <c r="B23" s="10">
        <v>21</v>
      </c>
      <c r="C23" s="3">
        <f>Dati!J23</f>
        <v>33</v>
      </c>
      <c r="D23">
        <f t="shared" si="2"/>
        <v>6</v>
      </c>
      <c r="E23">
        <f t="shared" si="3"/>
        <v>60</v>
      </c>
      <c r="F23" s="11">
        <f t="shared" si="6"/>
        <v>32.666396921471595</v>
      </c>
      <c r="G23" s="11">
        <f t="shared" si="1"/>
        <v>73.604768958226543</v>
      </c>
      <c r="H23" s="11">
        <f t="shared" si="4"/>
        <v>7.3604768958226536</v>
      </c>
      <c r="I23" s="11">
        <f t="shared" si="5"/>
        <v>0.33360307852840521</v>
      </c>
      <c r="J23" s="11"/>
    </row>
    <row r="24" spans="1:10">
      <c r="A24" s="2">
        <v>43906</v>
      </c>
      <c r="B24" s="10">
        <v>22</v>
      </c>
      <c r="C24" s="3">
        <f>Dati!J24</f>
        <v>50</v>
      </c>
      <c r="D24">
        <f t="shared" si="2"/>
        <v>17</v>
      </c>
      <c r="E24">
        <f t="shared" si="3"/>
        <v>170</v>
      </c>
      <c r="F24" s="11">
        <f t="shared" si="6"/>
        <v>41.989624996074298</v>
      </c>
      <c r="G24" s="11">
        <f t="shared" si="1"/>
        <v>93.23228074602703</v>
      </c>
      <c r="H24" s="11">
        <f t="shared" si="4"/>
        <v>9.323228074602703</v>
      </c>
      <c r="I24" s="11">
        <f t="shared" si="5"/>
        <v>8.0103750039257022</v>
      </c>
      <c r="J24" s="11"/>
    </row>
    <row r="25" spans="1:10">
      <c r="A25" s="2">
        <v>43907</v>
      </c>
      <c r="B25" s="10">
        <v>23</v>
      </c>
      <c r="C25" s="3">
        <f>Dati!J25</f>
        <v>60</v>
      </c>
      <c r="D25">
        <f t="shared" si="2"/>
        <v>10</v>
      </c>
      <c r="E25">
        <f t="shared" si="3"/>
        <v>100</v>
      </c>
      <c r="F25" s="11">
        <f t="shared" si="6"/>
        <v>53.686527772151614</v>
      </c>
      <c r="G25" s="11">
        <f t="shared" si="1"/>
        <v>116.96902776077316</v>
      </c>
      <c r="H25" s="11">
        <f t="shared" si="4"/>
        <v>11.696902776077316</v>
      </c>
      <c r="I25" s="11">
        <f t="shared" si="5"/>
        <v>6.3134722278483864</v>
      </c>
      <c r="J25" s="11"/>
    </row>
    <row r="26" spans="1:10">
      <c r="A26" s="2">
        <v>43908</v>
      </c>
      <c r="B26" s="10">
        <v>24</v>
      </c>
      <c r="C26" s="3">
        <f>Dati!J26</f>
        <v>73</v>
      </c>
      <c r="D26">
        <f t="shared" si="2"/>
        <v>13</v>
      </c>
      <c r="E26">
        <f t="shared" si="3"/>
        <v>130</v>
      </c>
      <c r="F26" s="11">
        <f t="shared" si="6"/>
        <v>68.186525540329697</v>
      </c>
      <c r="G26" s="11">
        <f t="shared" si="1"/>
        <v>144.99997768178082</v>
      </c>
      <c r="H26" s="11">
        <f t="shared" si="4"/>
        <v>14.499997768178083</v>
      </c>
      <c r="I26" s="11">
        <f t="shared" si="5"/>
        <v>4.813474459670303</v>
      </c>
      <c r="J26" s="11"/>
    </row>
    <row r="27" spans="1:10">
      <c r="A27" s="2">
        <v>43909</v>
      </c>
      <c r="B27" s="10">
        <v>25</v>
      </c>
      <c r="C27" s="3">
        <f>Dati!J27</f>
        <v>91</v>
      </c>
      <c r="D27">
        <f t="shared" si="2"/>
        <v>18</v>
      </c>
      <c r="E27">
        <f t="shared" si="3"/>
        <v>180</v>
      </c>
      <c r="F27" s="11">
        <f t="shared" si="6"/>
        <v>85.896532982780926</v>
      </c>
      <c r="G27" s="11">
        <f t="shared" si="1"/>
        <v>177.10007442451229</v>
      </c>
      <c r="H27" s="11">
        <f t="shared" si="4"/>
        <v>17.710007442451229</v>
      </c>
      <c r="I27" s="11">
        <f t="shared" si="5"/>
        <v>5.1034670172190744</v>
      </c>
      <c r="J27" s="11"/>
    </row>
    <row r="28" spans="1:10">
      <c r="A28" s="2">
        <v>43910</v>
      </c>
      <c r="B28" s="10">
        <v>26</v>
      </c>
      <c r="C28" s="3">
        <f>Dati!J28</f>
        <v>119</v>
      </c>
      <c r="D28">
        <f t="shared" si="2"/>
        <v>28</v>
      </c>
      <c r="E28">
        <f t="shared" si="3"/>
        <v>280</v>
      </c>
      <c r="F28" s="11">
        <f t="shared" si="6"/>
        <v>107.13920182063883</v>
      </c>
      <c r="G28" s="11">
        <f t="shared" si="1"/>
        <v>212.42668837857906</v>
      </c>
      <c r="H28" s="11">
        <f t="shared" si="4"/>
        <v>21.242668837857906</v>
      </c>
      <c r="I28" s="11">
        <f t="shared" si="5"/>
        <v>11.860798179361169</v>
      </c>
      <c r="J28" s="11"/>
    </row>
    <row r="29" spans="1:10">
      <c r="A29" s="2">
        <v>43911</v>
      </c>
      <c r="B29" s="10">
        <v>27</v>
      </c>
      <c r="C29" s="3">
        <f>Dati!J29</f>
        <v>152</v>
      </c>
      <c r="D29">
        <f t="shared" si="2"/>
        <v>33</v>
      </c>
      <c r="E29">
        <f t="shared" si="3"/>
        <v>330</v>
      </c>
      <c r="F29" s="11">
        <f t="shared" si="6"/>
        <v>132.07296721091762</v>
      </c>
      <c r="G29" s="11">
        <f t="shared" si="1"/>
        <v>249.33765390278793</v>
      </c>
      <c r="H29" s="11">
        <f t="shared" si="4"/>
        <v>24.933765390278793</v>
      </c>
      <c r="I29" s="11">
        <f t="shared" si="5"/>
        <v>19.927032789082375</v>
      </c>
      <c r="J29" s="11"/>
    </row>
    <row r="30" spans="1:10">
      <c r="A30" s="2">
        <v>43912</v>
      </c>
      <c r="B30" s="10">
        <v>28</v>
      </c>
      <c r="C30" s="3">
        <f>Dati!J30</f>
        <v>171</v>
      </c>
      <c r="D30">
        <f t="shared" si="2"/>
        <v>19</v>
      </c>
      <c r="E30">
        <f t="shared" si="3"/>
        <v>190</v>
      </c>
      <c r="F30" s="11">
        <f t="shared" si="6"/>
        <v>160.60550326043671</v>
      </c>
      <c r="G30" s="11">
        <f t="shared" si="1"/>
        <v>285.32536049519081</v>
      </c>
      <c r="H30" s="11">
        <f t="shared" si="4"/>
        <v>28.532536049519081</v>
      </c>
      <c r="I30" s="11">
        <f t="shared" si="5"/>
        <v>10.394496739563294</v>
      </c>
      <c r="J30" s="11"/>
    </row>
    <row r="31" spans="1:10">
      <c r="A31" s="2">
        <v>43913</v>
      </c>
      <c r="B31" s="10">
        <v>29</v>
      </c>
      <c r="C31" s="3">
        <f>Dati!J31</f>
        <v>212</v>
      </c>
      <c r="D31">
        <f t="shared" si="2"/>
        <v>41</v>
      </c>
      <c r="E31">
        <f t="shared" si="3"/>
        <v>410</v>
      </c>
      <c r="F31" s="11">
        <f t="shared" si="6"/>
        <v>192.32293444931801</v>
      </c>
      <c r="G31" s="11">
        <f t="shared" si="1"/>
        <v>317.17431188881307</v>
      </c>
      <c r="H31" s="11">
        <f t="shared" si="4"/>
        <v>31.717431188881307</v>
      </c>
      <c r="I31" s="11">
        <f t="shared" si="5"/>
        <v>19.677065550681988</v>
      </c>
      <c r="J31" s="11"/>
    </row>
    <row r="32" spans="1:10">
      <c r="A32" s="2">
        <v>43914</v>
      </c>
      <c r="B32" s="10">
        <v>30</v>
      </c>
      <c r="C32" s="3">
        <f>Dati!J32</f>
        <v>231</v>
      </c>
      <c r="D32">
        <f t="shared" si="2"/>
        <v>19</v>
      </c>
      <c r="E32">
        <f t="shared" si="3"/>
        <v>190</v>
      </c>
      <c r="F32" s="11">
        <f t="shared" si="6"/>
        <v>226.46401630313369</v>
      </c>
      <c r="G32" s="11">
        <f t="shared" si="1"/>
        <v>341.41081853815678</v>
      </c>
      <c r="H32" s="11">
        <f t="shared" si="4"/>
        <v>34.141081853815678</v>
      </c>
      <c r="I32" s="11">
        <f t="shared" si="5"/>
        <v>4.5359836968663103</v>
      </c>
      <c r="J32" s="11"/>
    </row>
    <row r="33" spans="1:10">
      <c r="A33" s="2">
        <v>43915</v>
      </c>
      <c r="B33" s="10">
        <v>31</v>
      </c>
      <c r="C33" s="3">
        <f>Dati!J33</f>
        <v>254</v>
      </c>
      <c r="D33">
        <f t="shared" si="2"/>
        <v>23</v>
      </c>
      <c r="E33">
        <f t="shared" si="3"/>
        <v>230</v>
      </c>
      <c r="F33" s="11">
        <f t="shared" si="6"/>
        <v>261.96401432025704</v>
      </c>
      <c r="G33" s="11">
        <f t="shared" si="1"/>
        <v>354.99998017123346</v>
      </c>
      <c r="H33" s="11">
        <f t="shared" si="4"/>
        <v>35.499998017123346</v>
      </c>
      <c r="I33" s="11">
        <f t="shared" si="5"/>
        <v>-7.9640143202570357</v>
      </c>
      <c r="J33" s="11"/>
    </row>
    <row r="34" spans="1:10">
      <c r="A34" s="2">
        <v>43916</v>
      </c>
      <c r="B34" s="10">
        <v>32</v>
      </c>
      <c r="C34" s="3">
        <f>Dati!J34</f>
        <v>280</v>
      </c>
      <c r="D34">
        <f t="shared" si="2"/>
        <v>26</v>
      </c>
      <c r="E34">
        <f t="shared" si="3"/>
        <v>260</v>
      </c>
      <c r="F34" s="11">
        <f t="shared" si="6"/>
        <v>297.57332913947215</v>
      </c>
      <c r="G34" s="11">
        <f t="shared" si="1"/>
        <v>356.09314819215115</v>
      </c>
      <c r="H34" s="11">
        <f t="shared" si="4"/>
        <v>35.609314819215115</v>
      </c>
      <c r="I34" s="11">
        <f t="shared" si="5"/>
        <v>-17.57332913947215</v>
      </c>
      <c r="J34" s="11"/>
    </row>
    <row r="35" spans="1:10">
      <c r="A35" s="2">
        <v>43917</v>
      </c>
      <c r="B35" s="10">
        <v>33</v>
      </c>
      <c r="C35" s="3">
        <f>Dati!J35</f>
        <v>331</v>
      </c>
      <c r="D35">
        <f t="shared" si="2"/>
        <v>51</v>
      </c>
      <c r="E35">
        <f t="shared" si="3"/>
        <v>510</v>
      </c>
      <c r="F35" s="11">
        <f t="shared" si="6"/>
        <v>332.02703284543838</v>
      </c>
      <c r="G35" s="11">
        <f t="shared" si="1"/>
        <v>344.53703705966234</v>
      </c>
      <c r="H35" s="11">
        <f t="shared" si="4"/>
        <v>34.453703705966234</v>
      </c>
      <c r="I35" s="11">
        <f t="shared" si="5"/>
        <v>-1.0270328454383844</v>
      </c>
      <c r="J35" s="11"/>
    </row>
    <row r="36" spans="1:10">
      <c r="A36" s="2">
        <v>43918</v>
      </c>
      <c r="B36" s="10">
        <v>34</v>
      </c>
      <c r="C36" s="3">
        <f>Dati!J36</f>
        <v>358</v>
      </c>
      <c r="D36">
        <f t="shared" si="2"/>
        <v>27</v>
      </c>
      <c r="E36">
        <f t="shared" si="3"/>
        <v>270</v>
      </c>
      <c r="F36" s="11">
        <f t="shared" si="6"/>
        <v>364.21879529254818</v>
      </c>
      <c r="G36" s="11">
        <f t="shared" si="1"/>
        <v>321.91762447109795</v>
      </c>
      <c r="H36" s="11">
        <f t="shared" si="4"/>
        <v>32.191762447109795</v>
      </c>
      <c r="I36" s="11">
        <f t="shared" si="5"/>
        <v>-6.2187952925481795</v>
      </c>
      <c r="J36" s="11"/>
    </row>
    <row r="37" spans="1:10">
      <c r="A37" s="2">
        <v>43919</v>
      </c>
      <c r="B37" s="10">
        <v>35</v>
      </c>
      <c r="C37" s="3">
        <f>Dati!J37</f>
        <v>377</v>
      </c>
      <c r="D37">
        <f t="shared" ref="D37" si="7">C37-C36</f>
        <v>19</v>
      </c>
      <c r="F37" s="11">
        <f t="shared" ref="F37:F59" si="8">$L$2/(1+$L$5*EXP(-$L$4*B37))</f>
        <v>393.33062933257457</v>
      </c>
      <c r="G37" s="11">
        <f t="shared" si="1"/>
        <v>291.11834040026395</v>
      </c>
      <c r="H37" s="11">
        <f t="shared" si="4"/>
        <v>29.111834040026395</v>
      </c>
      <c r="I37" s="11">
        <f t="shared" si="5"/>
        <v>-16.330629332574574</v>
      </c>
      <c r="J37" s="11"/>
    </row>
    <row r="38" spans="1:10">
      <c r="A38" s="2">
        <v>43920</v>
      </c>
      <c r="B38" s="10">
        <v>36</v>
      </c>
      <c r="C38" s="3"/>
      <c r="F38" s="11">
        <f t="shared" si="8"/>
        <v>418.88984579001266</v>
      </c>
      <c r="G38" s="11">
        <f t="shared" si="1"/>
        <v>255.59216457438083</v>
      </c>
      <c r="H38" s="11">
        <f t="shared" si="4"/>
        <v>25.559216457438083</v>
      </c>
      <c r="I38" s="11"/>
      <c r="J38" s="11"/>
    </row>
    <row r="39" spans="1:10">
      <c r="A39" s="2">
        <v>43921</v>
      </c>
      <c r="B39" s="10">
        <v>37</v>
      </c>
      <c r="C39" s="3"/>
      <c r="F39" s="11">
        <f t="shared" si="8"/>
        <v>440.75367366569714</v>
      </c>
      <c r="G39" s="11">
        <f t="shared" si="1"/>
        <v>218.63827875684478</v>
      </c>
      <c r="H39" s="11">
        <f t="shared" si="4"/>
        <v>21.863827875684478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8"/>
        <v>459.04398762130774</v>
      </c>
      <c r="G40" s="11">
        <f t="shared" si="1"/>
        <v>182.903139556106</v>
      </c>
      <c r="H40" s="11">
        <f t="shared" si="4"/>
        <v>18.2903139556106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8"/>
        <v>474.06158560097862</v>
      </c>
      <c r="G41" s="11">
        <f t="shared" si="1"/>
        <v>150.17597979670882</v>
      </c>
      <c r="H41" s="11">
        <f t="shared" si="4"/>
        <v>15.017597979670882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8"/>
        <v>486.20400394054809</v>
      </c>
      <c r="G42" s="11">
        <f t="shared" si="1"/>
        <v>121.42418339569474</v>
      </c>
      <c r="H42" s="11">
        <f t="shared" si="4"/>
        <v>12.142418339569474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8"/>
        <v>495.90028679500477</v>
      </c>
      <c r="G43" s="11">
        <f t="shared" si="1"/>
        <v>96.962828544566833</v>
      </c>
      <c r="H43" s="11">
        <f t="shared" si="4"/>
        <v>9.6962828544566833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8"/>
        <v>503.56655686559009</v>
      </c>
      <c r="G44" s="11">
        <f t="shared" si="1"/>
        <v>76.662700705853126</v>
      </c>
      <c r="H44" s="11">
        <f t="shared" si="4"/>
        <v>7.6662700705853126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8"/>
        <v>509.58027199145317</v>
      </c>
      <c r="G45" s="11">
        <f t="shared" si="1"/>
        <v>60.137151258630865</v>
      </c>
      <c r="H45" s="11">
        <f t="shared" si="4"/>
        <v>6.0137151258630865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8"/>
        <v>514.26858345245034</v>
      </c>
      <c r="G46" s="11">
        <f t="shared" si="1"/>
        <v>46.883114609971699</v>
      </c>
      <c r="H46" s="11">
        <f t="shared" si="4"/>
        <v>4.6883114609971699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8"/>
        <v>517.90601892329676</v>
      </c>
      <c r="G47" s="11">
        <f t="shared" si="1"/>
        <v>36.374354708464125</v>
      </c>
      <c r="H47" s="11">
        <f t="shared" si="4"/>
        <v>3.6374354708464125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8"/>
        <v>520.71758332697334</v>
      </c>
      <c r="G48" s="11">
        <f t="shared" si="1"/>
        <v>28.115644036765843</v>
      </c>
      <c r="H48" s="11">
        <f t="shared" si="4"/>
        <v>2.8115644036765843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8"/>
        <v>522.88450563527761</v>
      </c>
      <c r="G49" s="11">
        <f t="shared" si="1"/>
        <v>21.669223083042652</v>
      </c>
      <c r="H49" s="11">
        <f t="shared" si="4"/>
        <v>2.1669223083042652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8"/>
        <v>524.55086703459028</v>
      </c>
      <c r="G50" s="11">
        <f t="shared" si="1"/>
        <v>16.663613993126773</v>
      </c>
      <c r="H50" s="11">
        <f t="shared" si="4"/>
        <v>1.6663613993126773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525.83009915575678</v>
      </c>
      <c r="G51" s="11">
        <f t="shared" si="1"/>
        <v>12.792321211665012</v>
      </c>
      <c r="H51" s="11">
        <f t="shared" si="4"/>
        <v>1.2792321211665012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526.81084605620447</v>
      </c>
      <c r="G52" s="11">
        <f t="shared" si="1"/>
        <v>9.8074690044768431</v>
      </c>
      <c r="H52" s="11">
        <f t="shared" si="4"/>
        <v>0.98074690044768431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527.56199401809931</v>
      </c>
      <c r="G53" s="11">
        <f t="shared" si="1"/>
        <v>7.5114796189484423</v>
      </c>
      <c r="H53" s="11">
        <f t="shared" si="4"/>
        <v>0.75114796189484423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528.13684826580538</v>
      </c>
      <c r="G54" s="11">
        <f t="shared" si="1"/>
        <v>5.7485424770607096</v>
      </c>
      <c r="H54" s="11">
        <f t="shared" si="4"/>
        <v>0.57485424770607096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528.57652410816991</v>
      </c>
      <c r="G55" s="11">
        <f t="shared" si="1"/>
        <v>4.396758423645224</v>
      </c>
      <c r="H55" s="11">
        <f t="shared" si="4"/>
        <v>0.4396758423645224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528.91265666919378</v>
      </c>
      <c r="G56" s="11">
        <f t="shared" si="1"/>
        <v>3.3613256102387368</v>
      </c>
      <c r="H56" s="11">
        <f t="shared" si="4"/>
        <v>0.33613256102387368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529.1695412529682</v>
      </c>
      <c r="G57" s="11">
        <f t="shared" si="1"/>
        <v>2.5688458377442203</v>
      </c>
      <c r="H57" s="11">
        <f t="shared" si="4"/>
        <v>0.25688458377442203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529.36580968830367</v>
      </c>
      <c r="G58" s="11">
        <f t="shared" si="1"/>
        <v>1.9626843533546889</v>
      </c>
      <c r="H58" s="11">
        <f t="shared" si="4"/>
        <v>0.19626843533546889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529.51573500736902</v>
      </c>
      <c r="G59" s="11">
        <f t="shared" si="1"/>
        <v>1.4992531906534623</v>
      </c>
      <c r="H59" s="11">
        <f t="shared" si="4"/>
        <v>0.14992531906534623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9">$L$2/(1+$L$5*EXP(-$L$4*B60))</f>
        <v>529.63024209242406</v>
      </c>
      <c r="G60" s="11">
        <f t="shared" si="1"/>
        <v>1.1450708505503826</v>
      </c>
      <c r="H60" s="11">
        <f t="shared" si="4"/>
        <v>0.11450708505503826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9"/>
        <v>529.71768779143986</v>
      </c>
      <c r="G61" s="11">
        <f t="shared" si="1"/>
        <v>0.87445699015802347</v>
      </c>
      <c r="H61" s="11">
        <f t="shared" si="4"/>
        <v>8.7445699015802347E-2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9"/>
        <v>529.78446148264879</v>
      </c>
      <c r="G62" s="11">
        <f t="shared" si="1"/>
        <v>0.66773691208936725</v>
      </c>
      <c r="H62" s="11">
        <f t="shared" si="4"/>
        <v>6.6773691208936725E-2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9"/>
        <v>529.83544648096051</v>
      </c>
      <c r="G63" s="11">
        <f t="shared" si="1"/>
        <v>0.5098499831171921</v>
      </c>
      <c r="H63" s="11">
        <f t="shared" si="4"/>
        <v>5.098499831171921E-2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9"/>
        <v>529.87437398866132</v>
      </c>
      <c r="G64" s="11">
        <f t="shared" si="1"/>
        <v>0.38927507700805108</v>
      </c>
      <c r="H64" s="11">
        <f t="shared" si="4"/>
        <v>3.8927507700805108E-2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9"/>
        <v>529.90409430000159</v>
      </c>
      <c r="G65" s="11">
        <f t="shared" si="1"/>
        <v>0.297203113402702</v>
      </c>
      <c r="H65" s="11">
        <f t="shared" si="4"/>
        <v>2.97203113402702E-2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9"/>
        <v>529.92678442032593</v>
      </c>
      <c r="G66" s="11">
        <f t="shared" si="1"/>
        <v>0.22690120324341478</v>
      </c>
      <c r="H66" s="11">
        <f t="shared" si="4"/>
        <v>2.2690120324341478E-2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9"/>
        <v>529.94410690081224</v>
      </c>
      <c r="G67" s="11">
        <f t="shared" si="1"/>
        <v>0.17322480486313907</v>
      </c>
      <c r="H67" s="11">
        <f t="shared" si="4"/>
        <v>1.7322480486313907E-2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C20"/>
  <sheetViews>
    <sheetView tabSelected="1" workbookViewId="0">
      <selection activeCell="B10" sqref="B10"/>
    </sheetView>
  </sheetViews>
  <sheetFormatPr defaultRowHeight="13.8"/>
  <cols>
    <col min="2" max="2" width="9.8984375" customWidth="1"/>
    <col min="3" max="3" width="9.8984375" bestFit="1" customWidth="1"/>
  </cols>
  <sheetData>
    <row r="1" spans="1:3">
      <c r="A1" s="20" t="s">
        <v>36</v>
      </c>
      <c r="B1" s="20"/>
    </row>
    <row r="6" spans="1:3">
      <c r="B6" s="19">
        <v>43918</v>
      </c>
      <c r="C6" s="19">
        <v>43919</v>
      </c>
    </row>
    <row r="7" spans="1:3">
      <c r="A7" s="4" t="s">
        <v>22</v>
      </c>
      <c r="B7" s="9">
        <v>3500</v>
      </c>
      <c r="C7" s="9">
        <v>2600</v>
      </c>
    </row>
    <row r="8" spans="1:3">
      <c r="A8" s="4" t="s">
        <v>23</v>
      </c>
      <c r="B8" s="9">
        <v>8</v>
      </c>
      <c r="C8" s="9">
        <v>1.4</v>
      </c>
    </row>
    <row r="9" spans="1:3">
      <c r="A9" s="4" t="s">
        <v>24</v>
      </c>
      <c r="B9" s="9">
        <v>0.2</v>
      </c>
      <c r="C9" s="9">
        <v>0.27</v>
      </c>
    </row>
    <row r="12" spans="1:3">
      <c r="A12" s="20" t="s">
        <v>37</v>
      </c>
      <c r="B12" s="20"/>
    </row>
    <row r="17" spans="1:3">
      <c r="B17" s="19">
        <v>43918</v>
      </c>
      <c r="C17" s="19">
        <v>43919</v>
      </c>
    </row>
    <row r="18" spans="1:3">
      <c r="A18" s="4" t="s">
        <v>22</v>
      </c>
      <c r="B18" s="9">
        <v>800</v>
      </c>
      <c r="C18" s="9">
        <v>530</v>
      </c>
    </row>
    <row r="19" spans="1:3">
      <c r="A19" s="4" t="s">
        <v>23</v>
      </c>
      <c r="B19" s="9">
        <v>0.8</v>
      </c>
      <c r="C19" s="9">
        <v>0.12</v>
      </c>
    </row>
    <row r="20" spans="1:3">
      <c r="A20" s="4" t="s">
        <v>24</v>
      </c>
      <c r="B20" s="9">
        <v>0.2</v>
      </c>
      <c r="C20" s="9">
        <v>0.27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13" workbookViewId="0">
      <selection activeCell="F40" sqref="F40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1</v>
      </c>
      <c r="C4">
        <f t="shared" ref="C4:C36" si="0">B4-B3</f>
        <v>1</v>
      </c>
    </row>
    <row r="5" spans="1:5">
      <c r="A5" s="2">
        <v>43887</v>
      </c>
      <c r="B5" s="3">
        <f>Dati!K5</f>
        <v>11</v>
      </c>
      <c r="C5">
        <f t="shared" si="0"/>
        <v>10</v>
      </c>
      <c r="D5">
        <f t="shared" ref="D5:D36" si="1">C5-C4</f>
        <v>9</v>
      </c>
    </row>
    <row r="6" spans="1:5">
      <c r="A6" s="2">
        <v>43888</v>
      </c>
      <c r="B6" s="3">
        <f>Dati!K6</f>
        <v>19</v>
      </c>
      <c r="C6">
        <f t="shared" si="0"/>
        <v>8</v>
      </c>
      <c r="D6">
        <f t="shared" si="1"/>
        <v>-2</v>
      </c>
      <c r="E6">
        <f t="shared" ref="E6:E36" si="2">D6-D5</f>
        <v>-11</v>
      </c>
    </row>
    <row r="7" spans="1:5">
      <c r="A7" s="2">
        <v>43889</v>
      </c>
      <c r="B7" s="3">
        <f>Dati!K7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Dati!K8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Dati!K9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Dati!K10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Dati!K11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Dati!K12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Dati!K13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Dati!K14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Dati!K15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Dati!K16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Dati!K17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Dati!K18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Dati!K19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Dati!K20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Dati!K21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Dati!K22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Dati!K23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Dati!K24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Dati!K25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Dati!K26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Dati!K27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Dati!K28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Dati!K29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Dati!K30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Dati!K31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Dati!K32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Dati!K33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Dati!K34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Dati!K35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Dati!K36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Dati!K37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topLeftCell="A13" workbookViewId="0">
      <selection activeCell="G36" sqref="G36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opLeftCell="A13" workbookViewId="0">
      <selection activeCell="F36" sqref="F36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Dati!I3</f>
        <v>0</v>
      </c>
    </row>
    <row r="4" spans="1:5">
      <c r="A4" s="2">
        <v>43886</v>
      </c>
      <c r="B4" s="3">
        <f>Dati!I4</f>
        <v>0</v>
      </c>
      <c r="C4">
        <f t="shared" ref="C4:C36" si="0">B4-B3</f>
        <v>0</v>
      </c>
    </row>
    <row r="5" spans="1:5">
      <c r="A5" s="2">
        <v>43887</v>
      </c>
      <c r="B5" s="3">
        <f>Dati!I5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Dati!I6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Dati!I7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Dati!I8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Dati!I9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Dati!I10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Dati!I11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Dati!I12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Dati!I13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Dati!I14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Dati!I15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Dati!I16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Dati!I17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Dati!I18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Dati!I19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Dati!I20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Dati!I21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Dati!I22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Dati!I23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Dati!I24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Dati!I25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Dati!I26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Dati!I27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Dati!I28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Dati!I29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Dati!I30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Dati!I31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Dati!I32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Dati!I33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Dati!I34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Dati!I35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Dati!I36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Dati!I37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topLeftCell="A17" workbookViewId="0">
      <selection activeCell="E41" sqref="E4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Dati!J9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Dati!J10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Dati!J11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Dati!J12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Dati!J13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Dati!J14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Dati!J15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Dati!J16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Dati!J17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Dati!J18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Dati!J19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Dati!J20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Dati!J21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Dati!J22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Dati!J23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Dati!J24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Dati!J25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Dati!J26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Dati!J27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Dati!J28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Dati!J29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Dati!J30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Dati!J31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Dati!J32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Dati!J33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Dati!J34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Dati!J35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Dati!J36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Dati!J37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topLeftCell="A16" workbookViewId="0">
      <selection activeCell="P20" sqref="P20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workbookViewId="0">
      <selection activeCell="B1" sqref="B1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topLeftCell="A11" workbookViewId="0">
      <selection activeCell="F34" sqref="F34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" si="3">B37-B36</f>
        <v>148</v>
      </c>
      <c r="D37">
        <f t="shared" ref="D37" si="4">C37-C36</f>
        <v>140</v>
      </c>
      <c r="E37">
        <f t="shared" ref="E37" si="5">D37-D36</f>
        <v>137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opLeftCell="A16" workbookViewId="0">
      <selection activeCell="K43" sqref="K43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Dati!L3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Dati!L4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Dati!L5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Dati!L6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Dati!L7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Dati!L8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Dati!L9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Dati!L10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Dati!L11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Dati!L12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Dati!L13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Dati!L14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Dati!L15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Dati!L16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Dati!L17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Dati!L18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Dati!L19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Dati!L20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Dati!L21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Dati!L22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Dati!L23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Dati!L24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Dati!L25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Dati!L26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Dati!L27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Dati!L28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Dati!L29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Dati!L30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Dati!L31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Dati!L32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Dati!L33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Dati!L34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Dati!L35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Dati!L36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Dati!L37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2020-03-29T16:55:06Z</dcterms:modified>
</cp:coreProperties>
</file>