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60990778-8E54-4F56-9235-E142CEE9477C}" xr6:coauthVersionLast="45" xr6:coauthVersionMax="45" xr10:uidLastSave="{00000000-0000-0000-0000-000000000000}"/>
  <bookViews>
    <workbookView xWindow="-108" yWindow="-108" windowWidth="23256" windowHeight="12576" tabRatio="597" firstSheet="6" activeTab="13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" i="18" l="1"/>
  <c r="D72" i="18"/>
  <c r="E72" i="18"/>
  <c r="F72" i="18"/>
  <c r="G72" i="18" s="1"/>
  <c r="I72" i="18" s="1"/>
  <c r="H72" i="18"/>
  <c r="J72" i="18"/>
  <c r="B72" i="17"/>
  <c r="C72" i="17" s="1"/>
  <c r="C72" i="16"/>
  <c r="D72" i="16" s="1"/>
  <c r="J72" i="16" s="1"/>
  <c r="H72" i="16"/>
  <c r="F72" i="16" s="1"/>
  <c r="G72" i="16" s="1"/>
  <c r="C72" i="15"/>
  <c r="D72" i="15" s="1"/>
  <c r="I72" i="15" s="1"/>
  <c r="G72" i="15"/>
  <c r="E72" i="15" s="1"/>
  <c r="F72" i="15" s="1"/>
  <c r="C72" i="9"/>
  <c r="D72" i="9" s="1"/>
  <c r="H72" i="9"/>
  <c r="J72" i="9" s="1"/>
  <c r="I72" i="9"/>
  <c r="K72" i="9" s="1"/>
  <c r="B72" i="7"/>
  <c r="C72" i="7" s="1"/>
  <c r="D72" i="7" s="1"/>
  <c r="E72" i="7" s="1"/>
  <c r="C72" i="13"/>
  <c r="D72" i="13" s="1"/>
  <c r="E72" i="13" s="1"/>
  <c r="B72" i="8"/>
  <c r="C72" i="8" s="1"/>
  <c r="D72" i="8" s="1"/>
  <c r="E72" i="8" s="1"/>
  <c r="B72" i="6"/>
  <c r="C72" i="6" s="1"/>
  <c r="D72" i="6" s="1"/>
  <c r="E72" i="6" s="1"/>
  <c r="B72" i="5"/>
  <c r="C72" i="5" s="1"/>
  <c r="D72" i="5" s="1"/>
  <c r="E72" i="5" s="1"/>
  <c r="B72" i="4"/>
  <c r="C72" i="4" s="1"/>
  <c r="D72" i="4" s="1"/>
  <c r="E72" i="4" s="1"/>
  <c r="B72" i="3"/>
  <c r="C72" i="3" s="1"/>
  <c r="D72" i="3" s="1"/>
  <c r="E72" i="3" s="1"/>
  <c r="B72" i="2"/>
  <c r="C72" i="2" s="1"/>
  <c r="D72" i="2" s="1"/>
  <c r="E72" i="2" s="1"/>
  <c r="D72" i="17" l="1"/>
  <c r="E72" i="17"/>
  <c r="I72" i="16"/>
  <c r="E72" i="16"/>
  <c r="H72" i="15"/>
  <c r="L72" i="9"/>
  <c r="E72" i="9"/>
  <c r="B71" i="17" l="1"/>
  <c r="C71" i="17" s="1"/>
  <c r="C71" i="18"/>
  <c r="D71" i="18"/>
  <c r="E71" i="18"/>
  <c r="F71" i="18"/>
  <c r="G71" i="18" s="1"/>
  <c r="I71" i="18" s="1"/>
  <c r="H71" i="18"/>
  <c r="J71" i="18"/>
  <c r="C71" i="16"/>
  <c r="D71" i="16" s="1"/>
  <c r="J71" i="16" s="1"/>
  <c r="H71" i="16"/>
  <c r="F71" i="16" s="1"/>
  <c r="C71" i="15"/>
  <c r="D71" i="15" s="1"/>
  <c r="I71" i="15" s="1"/>
  <c r="G71" i="15"/>
  <c r="E71" i="15" s="1"/>
  <c r="C71" i="9"/>
  <c r="D71" i="9" s="1"/>
  <c r="H71" i="9"/>
  <c r="J71" i="9" s="1"/>
  <c r="I71" i="9"/>
  <c r="K71" i="9" s="1"/>
  <c r="B71" i="7"/>
  <c r="C71" i="7" s="1"/>
  <c r="D71" i="7" s="1"/>
  <c r="E71" i="7" s="1"/>
  <c r="C71" i="13"/>
  <c r="D71" i="13" s="1"/>
  <c r="E71" i="13" s="1"/>
  <c r="B71" i="8"/>
  <c r="C71" i="8" s="1"/>
  <c r="D71" i="8" s="1"/>
  <c r="E71" i="8" s="1"/>
  <c r="B71" i="6"/>
  <c r="C71" i="6" s="1"/>
  <c r="D71" i="6" s="1"/>
  <c r="E71" i="6" s="1"/>
  <c r="B71" i="5"/>
  <c r="C71" i="5" s="1"/>
  <c r="D71" i="5" s="1"/>
  <c r="E71" i="5" s="1"/>
  <c r="B71" i="4"/>
  <c r="C71" i="4" s="1"/>
  <c r="D71" i="4" s="1"/>
  <c r="E71" i="4" s="1"/>
  <c r="B71" i="3"/>
  <c r="C71" i="3" s="1"/>
  <c r="D71" i="3" s="1"/>
  <c r="E71" i="3" s="1"/>
  <c r="B71" i="2"/>
  <c r="C71" i="2" s="1"/>
  <c r="D71" i="2" s="1"/>
  <c r="E71" i="2" s="1"/>
  <c r="D71" i="17" l="1"/>
  <c r="E71" i="17"/>
  <c r="G71" i="16"/>
  <c r="I71" i="16"/>
  <c r="E71" i="16"/>
  <c r="H71" i="15"/>
  <c r="F71" i="15"/>
  <c r="E71" i="9"/>
  <c r="L71" i="9"/>
  <c r="H119" i="18"/>
  <c r="K119" i="18"/>
  <c r="L119" i="18"/>
  <c r="H120" i="18"/>
  <c r="K120" i="18"/>
  <c r="L120" i="18"/>
  <c r="H121" i="18"/>
  <c r="K121" i="18"/>
  <c r="L121" i="18"/>
  <c r="H122" i="18"/>
  <c r="K122" i="18"/>
  <c r="L122" i="18"/>
  <c r="H123" i="18"/>
  <c r="K123" i="18"/>
  <c r="L123" i="18"/>
  <c r="H124" i="18"/>
  <c r="K124" i="18"/>
  <c r="L124" i="18" s="1"/>
  <c r="H114" i="18"/>
  <c r="K114" i="18"/>
  <c r="L114" i="18" s="1"/>
  <c r="H115" i="18"/>
  <c r="K115" i="18"/>
  <c r="L115" i="18" s="1"/>
  <c r="H116" i="18"/>
  <c r="K116" i="18"/>
  <c r="L116" i="18" s="1"/>
  <c r="H117" i="18"/>
  <c r="K117" i="18"/>
  <c r="L117" i="18"/>
  <c r="H118" i="18"/>
  <c r="K118" i="18"/>
  <c r="L118" i="18" s="1"/>
  <c r="H108" i="18"/>
  <c r="K108" i="18"/>
  <c r="L108" i="18"/>
  <c r="H109" i="18"/>
  <c r="K109" i="18"/>
  <c r="L109" i="18" s="1"/>
  <c r="H110" i="18"/>
  <c r="K110" i="18"/>
  <c r="L110" i="18" s="1"/>
  <c r="H111" i="18"/>
  <c r="K111" i="18"/>
  <c r="L111" i="18"/>
  <c r="H112" i="18"/>
  <c r="K112" i="18"/>
  <c r="L112" i="18"/>
  <c r="H113" i="18"/>
  <c r="K113" i="18"/>
  <c r="L113" i="18"/>
  <c r="H95" i="18"/>
  <c r="K95" i="18"/>
  <c r="L95" i="18" s="1"/>
  <c r="H96" i="18"/>
  <c r="K96" i="18"/>
  <c r="L96" i="18" s="1"/>
  <c r="H97" i="18"/>
  <c r="K97" i="18"/>
  <c r="L97" i="18" s="1"/>
  <c r="H98" i="18"/>
  <c r="K98" i="18"/>
  <c r="L98" i="18"/>
  <c r="H99" i="18"/>
  <c r="K99" i="18"/>
  <c r="L99" i="18" s="1"/>
  <c r="H100" i="18"/>
  <c r="K100" i="18"/>
  <c r="L100" i="18"/>
  <c r="H101" i="18"/>
  <c r="K101" i="18"/>
  <c r="L101" i="18" s="1"/>
  <c r="H102" i="18"/>
  <c r="K102" i="18"/>
  <c r="L102" i="18"/>
  <c r="H103" i="18"/>
  <c r="K103" i="18"/>
  <c r="L103" i="18" s="1"/>
  <c r="H104" i="18"/>
  <c r="K104" i="18"/>
  <c r="L104" i="18"/>
  <c r="H105" i="18"/>
  <c r="K105" i="18"/>
  <c r="L105" i="18" s="1"/>
  <c r="H106" i="18"/>
  <c r="K106" i="18"/>
  <c r="L106" i="18"/>
  <c r="H107" i="18"/>
  <c r="K107" i="18"/>
  <c r="L107" i="18" s="1"/>
  <c r="C70" i="18"/>
  <c r="D70" i="18"/>
  <c r="E70" i="18"/>
  <c r="F70" i="18"/>
  <c r="G70" i="18" s="1"/>
  <c r="I70" i="18" s="1"/>
  <c r="H70" i="18"/>
  <c r="J70" i="18"/>
  <c r="B70" i="17"/>
  <c r="C70" i="17" s="1"/>
  <c r="C70" i="16"/>
  <c r="E70" i="16" s="1"/>
  <c r="D70" i="16"/>
  <c r="J70" i="16" s="1"/>
  <c r="H70" i="16"/>
  <c r="F70" i="16" s="1"/>
  <c r="G70" i="16" s="1"/>
  <c r="C70" i="15"/>
  <c r="D70" i="15"/>
  <c r="E70" i="15"/>
  <c r="H70" i="15" s="1"/>
  <c r="F70" i="15"/>
  <c r="G70" i="15"/>
  <c r="I70" i="15"/>
  <c r="C70" i="9"/>
  <c r="D70" i="9" s="1"/>
  <c r="H70" i="9"/>
  <c r="J70" i="9" s="1"/>
  <c r="I70" i="9"/>
  <c r="K70" i="9" s="1"/>
  <c r="B70" i="7"/>
  <c r="C70" i="7" s="1"/>
  <c r="D70" i="7" s="1"/>
  <c r="E70" i="7" s="1"/>
  <c r="C70" i="13"/>
  <c r="D70" i="13" s="1"/>
  <c r="E70" i="13" s="1"/>
  <c r="B70" i="8"/>
  <c r="C70" i="8" s="1"/>
  <c r="D70" i="8" s="1"/>
  <c r="E70" i="8" s="1"/>
  <c r="B70" i="6"/>
  <c r="C70" i="6"/>
  <c r="D70" i="6"/>
  <c r="E70" i="6"/>
  <c r="B70" i="5"/>
  <c r="C70" i="5" s="1"/>
  <c r="D70" i="5" s="1"/>
  <c r="E70" i="5" s="1"/>
  <c r="B70" i="4"/>
  <c r="C70" i="4" s="1"/>
  <c r="D70" i="4" s="1"/>
  <c r="E70" i="4" s="1"/>
  <c r="B70" i="3"/>
  <c r="C70" i="3" s="1"/>
  <c r="D70" i="3" s="1"/>
  <c r="E70" i="3" s="1"/>
  <c r="B70" i="2"/>
  <c r="C70" i="2" s="1"/>
  <c r="D70" i="2" s="1"/>
  <c r="E70" i="2" s="1"/>
  <c r="E70" i="17" l="1"/>
  <c r="D70" i="17"/>
  <c r="I70" i="16"/>
  <c r="L70" i="9"/>
  <c r="E70" i="9"/>
  <c r="C69" i="18"/>
  <c r="D69" i="18"/>
  <c r="E69" i="18"/>
  <c r="F69" i="18"/>
  <c r="G69" i="18" s="1"/>
  <c r="I69" i="18" s="1"/>
  <c r="H69" i="18"/>
  <c r="J69" i="18"/>
  <c r="B69" i="17"/>
  <c r="C69" i="17" s="1"/>
  <c r="C69" i="16"/>
  <c r="D69" i="16"/>
  <c r="E69" i="16"/>
  <c r="F69" i="16"/>
  <c r="G69" i="16" s="1"/>
  <c r="H69" i="16"/>
  <c r="J69" i="16"/>
  <c r="C69" i="15"/>
  <c r="D69" i="15"/>
  <c r="I69" i="15" s="1"/>
  <c r="G69" i="15"/>
  <c r="E69" i="15" s="1"/>
  <c r="C69" i="9"/>
  <c r="D69" i="9" s="1"/>
  <c r="H69" i="9"/>
  <c r="J69" i="9" s="1"/>
  <c r="I69" i="9"/>
  <c r="K69" i="9" s="1"/>
  <c r="B69" i="7"/>
  <c r="C69" i="7" s="1"/>
  <c r="D69" i="7" s="1"/>
  <c r="E69" i="7" s="1"/>
  <c r="C69" i="13"/>
  <c r="D69" i="13" s="1"/>
  <c r="E69" i="13" s="1"/>
  <c r="B69" i="8"/>
  <c r="C69" i="8" s="1"/>
  <c r="D69" i="8" s="1"/>
  <c r="E69" i="8" s="1"/>
  <c r="B69" i="6"/>
  <c r="C69" i="6" s="1"/>
  <c r="D69" i="6" s="1"/>
  <c r="E69" i="6" s="1"/>
  <c r="B69" i="5"/>
  <c r="C69" i="5" s="1"/>
  <c r="D69" i="5" s="1"/>
  <c r="E69" i="5" s="1"/>
  <c r="B69" i="4"/>
  <c r="C69" i="4" s="1"/>
  <c r="D69" i="4" s="1"/>
  <c r="E69" i="4" s="1"/>
  <c r="B69" i="3"/>
  <c r="C69" i="3" s="1"/>
  <c r="D69" i="3" s="1"/>
  <c r="E69" i="3" s="1"/>
  <c r="B69" i="2"/>
  <c r="C69" i="2" s="1"/>
  <c r="D69" i="2" s="1"/>
  <c r="E69" i="2" s="1"/>
  <c r="E69" i="17" l="1"/>
  <c r="D69" i="17"/>
  <c r="I69" i="16"/>
  <c r="F69" i="15"/>
  <c r="H69" i="15"/>
  <c r="E69" i="9"/>
  <c r="L69" i="9"/>
  <c r="C68" i="18"/>
  <c r="D68" i="18"/>
  <c r="E68" i="18"/>
  <c r="F68" i="18"/>
  <c r="G68" i="18" s="1"/>
  <c r="I68" i="18" s="1"/>
  <c r="H68" i="18"/>
  <c r="J68" i="18"/>
  <c r="B68" i="17"/>
  <c r="C68" i="17" s="1"/>
  <c r="C68" i="16"/>
  <c r="D68" i="16" s="1"/>
  <c r="J68" i="16" s="1"/>
  <c r="E68" i="16"/>
  <c r="F68" i="16"/>
  <c r="G68" i="16" s="1"/>
  <c r="H68" i="16"/>
  <c r="C68" i="15"/>
  <c r="D68" i="15"/>
  <c r="E68" i="15"/>
  <c r="H68" i="15" s="1"/>
  <c r="F68" i="15"/>
  <c r="G68" i="15"/>
  <c r="I68" i="15"/>
  <c r="C68" i="9"/>
  <c r="D68" i="9" s="1"/>
  <c r="H68" i="9"/>
  <c r="J68" i="9" s="1"/>
  <c r="I68" i="9"/>
  <c r="K68" i="9" s="1"/>
  <c r="B68" i="7"/>
  <c r="C68" i="7"/>
  <c r="D68" i="7" s="1"/>
  <c r="E68" i="7" s="1"/>
  <c r="C68" i="13"/>
  <c r="D68" i="13" s="1"/>
  <c r="E68" i="13" s="1"/>
  <c r="B68" i="8"/>
  <c r="C68" i="8" s="1"/>
  <c r="D68" i="8" s="1"/>
  <c r="E68" i="8" s="1"/>
  <c r="B68" i="6"/>
  <c r="C68" i="6" s="1"/>
  <c r="D68" i="6" s="1"/>
  <c r="E68" i="6" s="1"/>
  <c r="B68" i="5"/>
  <c r="C68" i="5" s="1"/>
  <c r="D68" i="5" s="1"/>
  <c r="E68" i="5" s="1"/>
  <c r="B68" i="4"/>
  <c r="C68" i="4" s="1"/>
  <c r="D68" i="4" s="1"/>
  <c r="E68" i="4" s="1"/>
  <c r="B68" i="3"/>
  <c r="C68" i="3" s="1"/>
  <c r="D68" i="3" s="1"/>
  <c r="E68" i="3" s="1"/>
  <c r="B68" i="2"/>
  <c r="C68" i="2"/>
  <c r="D68" i="2" s="1"/>
  <c r="E68" i="2" s="1"/>
  <c r="E68" i="17" l="1"/>
  <c r="D68" i="17"/>
  <c r="I68" i="16"/>
  <c r="E68" i="9"/>
  <c r="L68" i="9"/>
  <c r="C67" i="18"/>
  <c r="D67" i="18"/>
  <c r="E67" i="18"/>
  <c r="G67" i="18" s="1"/>
  <c r="I67" i="18" s="1"/>
  <c r="F67" i="18"/>
  <c r="H67" i="18"/>
  <c r="J67" i="18"/>
  <c r="C66" i="18"/>
  <c r="J66" i="18" s="1"/>
  <c r="D66" i="18"/>
  <c r="E66" i="18"/>
  <c r="F66" i="18"/>
  <c r="H66" i="18"/>
  <c r="B67" i="17"/>
  <c r="C67" i="17"/>
  <c r="D67" i="17"/>
  <c r="E67" i="17"/>
  <c r="C67" i="16"/>
  <c r="D67" i="16" s="1"/>
  <c r="J67" i="16" s="1"/>
  <c r="E67" i="16"/>
  <c r="F67" i="16"/>
  <c r="G67" i="16" s="1"/>
  <c r="H67" i="16"/>
  <c r="G97" i="15"/>
  <c r="G98" i="15"/>
  <c r="G99" i="15"/>
  <c r="G100" i="15"/>
  <c r="G101" i="15"/>
  <c r="G102" i="15"/>
  <c r="G103" i="15"/>
  <c r="L5" i="15"/>
  <c r="G67" i="15" s="1"/>
  <c r="C67" i="15"/>
  <c r="D67" i="15"/>
  <c r="C67" i="9"/>
  <c r="D67" i="9" s="1"/>
  <c r="H67" i="9"/>
  <c r="J67" i="9" s="1"/>
  <c r="I67" i="9"/>
  <c r="K67" i="9" s="1"/>
  <c r="B67" i="7"/>
  <c r="C67" i="7" s="1"/>
  <c r="D67" i="7" s="1"/>
  <c r="E67" i="7" s="1"/>
  <c r="C67" i="13"/>
  <c r="D67" i="13" s="1"/>
  <c r="E67" i="13" s="1"/>
  <c r="B67" i="8"/>
  <c r="C67" i="8" s="1"/>
  <c r="D67" i="8" s="1"/>
  <c r="E67" i="8" s="1"/>
  <c r="B67" i="6"/>
  <c r="C67" i="6" s="1"/>
  <c r="D67" i="6" s="1"/>
  <c r="E67" i="6" s="1"/>
  <c r="B67" i="5"/>
  <c r="C67" i="5" s="1"/>
  <c r="D67" i="5" s="1"/>
  <c r="E67" i="5" s="1"/>
  <c r="B67" i="4"/>
  <c r="C67" i="4" s="1"/>
  <c r="D67" i="4" s="1"/>
  <c r="E67" i="4" s="1"/>
  <c r="B67" i="3"/>
  <c r="C67" i="3" s="1"/>
  <c r="D67" i="3" s="1"/>
  <c r="E67" i="3" s="1"/>
  <c r="B67" i="2"/>
  <c r="C67" i="2" s="1"/>
  <c r="D67" i="2" s="1"/>
  <c r="E67" i="2" s="1"/>
  <c r="G66" i="18" l="1"/>
  <c r="I66" i="18" s="1"/>
  <c r="I67" i="16"/>
  <c r="I67" i="15"/>
  <c r="L67" i="9"/>
  <c r="E67" i="9"/>
  <c r="C65" i="18" l="1"/>
  <c r="D65" i="18"/>
  <c r="E65" i="18"/>
  <c r="G65" i="18" s="1"/>
  <c r="I65" i="18" s="1"/>
  <c r="F65" i="18"/>
  <c r="H65" i="18"/>
  <c r="J65" i="18"/>
  <c r="L65" i="18" s="1"/>
  <c r="K65" i="18"/>
  <c r="B66" i="17"/>
  <c r="C66" i="17" s="1"/>
  <c r="C66" i="16"/>
  <c r="D66" i="16" s="1"/>
  <c r="J66" i="16" s="1"/>
  <c r="E66" i="16"/>
  <c r="H66" i="16"/>
  <c r="F66" i="16" s="1"/>
  <c r="C66" i="15"/>
  <c r="D66" i="15"/>
  <c r="G66" i="15"/>
  <c r="C66" i="9"/>
  <c r="D66" i="9" s="1"/>
  <c r="H66" i="9"/>
  <c r="J66" i="9" s="1"/>
  <c r="I66" i="9"/>
  <c r="K66" i="9" s="1"/>
  <c r="B66" i="7"/>
  <c r="C66" i="7" s="1"/>
  <c r="D66" i="7" s="1"/>
  <c r="E66" i="7" s="1"/>
  <c r="C66" i="13"/>
  <c r="D66" i="13" s="1"/>
  <c r="E66" i="13" s="1"/>
  <c r="B66" i="8"/>
  <c r="C66" i="8"/>
  <c r="D66" i="8" s="1"/>
  <c r="E66" i="8" s="1"/>
  <c r="B66" i="6"/>
  <c r="C66" i="6" s="1"/>
  <c r="D66" i="6" s="1"/>
  <c r="E66" i="6" s="1"/>
  <c r="B66" i="5"/>
  <c r="C66" i="5" s="1"/>
  <c r="D66" i="5" s="1"/>
  <c r="E66" i="5" s="1"/>
  <c r="B66" i="4"/>
  <c r="C66" i="4" s="1"/>
  <c r="D66" i="4" s="1"/>
  <c r="E66" i="4" s="1"/>
  <c r="B66" i="3"/>
  <c r="C66" i="3" s="1"/>
  <c r="D66" i="3" s="1"/>
  <c r="E66" i="3" s="1"/>
  <c r="B66" i="2"/>
  <c r="C66" i="2"/>
  <c r="D66" i="2" s="1"/>
  <c r="E66" i="2" s="1"/>
  <c r="I66" i="15" l="1"/>
  <c r="E66" i="17"/>
  <c r="D66" i="17"/>
  <c r="G66" i="16"/>
  <c r="I66" i="16"/>
  <c r="E66" i="9"/>
  <c r="L66" i="9"/>
  <c r="C63" i="11"/>
  <c r="F63" i="11"/>
  <c r="G63" i="11" s="1"/>
  <c r="C64" i="11"/>
  <c r="F64" i="11"/>
  <c r="G64" i="11" s="1"/>
  <c r="C65" i="11"/>
  <c r="D65" i="11" s="1"/>
  <c r="F65" i="11"/>
  <c r="G65" i="11" s="1"/>
  <c r="E64" i="14"/>
  <c r="G64" i="14" s="1"/>
  <c r="F64" i="14"/>
  <c r="E65" i="14"/>
  <c r="F65" i="14" s="1"/>
  <c r="G65" i="14"/>
  <c r="C64" i="10"/>
  <c r="E64" i="10"/>
  <c r="G64" i="10" s="1"/>
  <c r="F64" i="10"/>
  <c r="C65" i="10"/>
  <c r="D65" i="10"/>
  <c r="E65" i="10"/>
  <c r="F65" i="10" s="1"/>
  <c r="G65" i="10"/>
  <c r="H65" i="10"/>
  <c r="C64" i="18"/>
  <c r="D64" i="18"/>
  <c r="E64" i="18"/>
  <c r="G64" i="18" s="1"/>
  <c r="I64" i="18" s="1"/>
  <c r="F64" i="18"/>
  <c r="H64" i="18"/>
  <c r="B65" i="17"/>
  <c r="C65" i="16"/>
  <c r="H65" i="16"/>
  <c r="F65" i="16" s="1"/>
  <c r="G65" i="16" s="1"/>
  <c r="G65" i="15"/>
  <c r="C65" i="9"/>
  <c r="H65" i="9"/>
  <c r="J65" i="9" s="1"/>
  <c r="B65" i="7"/>
  <c r="C65" i="13"/>
  <c r="C65" i="15" s="1"/>
  <c r="B65" i="8"/>
  <c r="B65" i="6"/>
  <c r="B65" i="5"/>
  <c r="B65" i="4"/>
  <c r="B65" i="3"/>
  <c r="B65" i="2"/>
  <c r="D64" i="11" l="1"/>
  <c r="I65" i="9"/>
  <c r="K65" i="9" s="1"/>
  <c r="C65" i="14"/>
  <c r="I65" i="11"/>
  <c r="E65" i="11"/>
  <c r="I64" i="11"/>
  <c r="E64" i="11"/>
  <c r="I63" i="11"/>
  <c r="H65" i="11"/>
  <c r="J65" i="11" s="1"/>
  <c r="H64" i="11"/>
  <c r="J64" i="11" s="1"/>
  <c r="H63" i="11"/>
  <c r="H64" i="10"/>
  <c r="I65" i="16"/>
  <c r="H65" i="14" l="1"/>
  <c r="K9" i="18" l="1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4" i="18"/>
  <c r="L74" i="18" s="1"/>
  <c r="K75" i="18"/>
  <c r="L75" i="18" s="1"/>
  <c r="K76" i="18"/>
  <c r="L76" i="18" s="1"/>
  <c r="K77" i="18"/>
  <c r="L77" i="18" s="1"/>
  <c r="K78" i="18"/>
  <c r="L78" i="18" s="1"/>
  <c r="K79" i="18"/>
  <c r="L79" i="18" s="1"/>
  <c r="K80" i="18"/>
  <c r="L80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92" i="18"/>
  <c r="L92" i="18" s="1"/>
  <c r="K93" i="18"/>
  <c r="L93" i="18" s="1"/>
  <c r="K94" i="18"/>
  <c r="L94" i="18" s="1"/>
  <c r="K8" i="18"/>
  <c r="C63" i="18" l="1"/>
  <c r="J64" i="18" s="1"/>
  <c r="L64" i="18" s="1"/>
  <c r="D63" i="18"/>
  <c r="E63" i="18"/>
  <c r="F63" i="18"/>
  <c r="H63" i="18"/>
  <c r="B64" i="17"/>
  <c r="C64" i="16"/>
  <c r="G64" i="15"/>
  <c r="C64" i="9"/>
  <c r="H64" i="9"/>
  <c r="J64" i="9" s="1"/>
  <c r="B64" i="7"/>
  <c r="C64" i="13"/>
  <c r="B64" i="8"/>
  <c r="B64" i="6"/>
  <c r="C65" i="6" s="1"/>
  <c r="B64" i="5"/>
  <c r="B64" i="4"/>
  <c r="C65" i="4" s="1"/>
  <c r="B64" i="3"/>
  <c r="B64" i="2"/>
  <c r="C65" i="3" l="1"/>
  <c r="C65" i="8"/>
  <c r="D65" i="16"/>
  <c r="J65" i="16" s="1"/>
  <c r="E65" i="16"/>
  <c r="C64" i="14"/>
  <c r="D65" i="13"/>
  <c r="D65" i="9"/>
  <c r="C65" i="7"/>
  <c r="I64" i="16"/>
  <c r="G63" i="18"/>
  <c r="I63" i="18" s="1"/>
  <c r="C65" i="2"/>
  <c r="C65" i="5"/>
  <c r="I64" i="9"/>
  <c r="K64" i="9" s="1"/>
  <c r="C64" i="15"/>
  <c r="C65" i="17"/>
  <c r="D65" i="15" l="1"/>
  <c r="I65" i="15" s="1"/>
  <c r="L65" i="9"/>
  <c r="H64" i="14"/>
  <c r="D65" i="14"/>
  <c r="E63" i="14"/>
  <c r="G63" i="14" s="1"/>
  <c r="C63" i="10"/>
  <c r="E63" i="10"/>
  <c r="G63" i="10" s="1"/>
  <c r="C62" i="18"/>
  <c r="D62" i="18"/>
  <c r="E62" i="18"/>
  <c r="F62" i="18"/>
  <c r="H62" i="18"/>
  <c r="B63" i="17"/>
  <c r="H100" i="16"/>
  <c r="H101" i="16"/>
  <c r="C63" i="16"/>
  <c r="H63" i="16"/>
  <c r="F63" i="16" s="1"/>
  <c r="G63" i="16" s="1"/>
  <c r="G63" i="15"/>
  <c r="C63" i="9"/>
  <c r="I63" i="9"/>
  <c r="K63" i="9" s="1"/>
  <c r="B63" i="7"/>
  <c r="C63" i="13"/>
  <c r="C63" i="14" s="1"/>
  <c r="B63" i="8"/>
  <c r="B63" i="6"/>
  <c r="B63" i="5"/>
  <c r="B63" i="4"/>
  <c r="B63" i="3"/>
  <c r="B63" i="2"/>
  <c r="D64" i="14" l="1"/>
  <c r="C64" i="3"/>
  <c r="C64" i="8"/>
  <c r="D64" i="9"/>
  <c r="D64" i="16"/>
  <c r="J64" i="16" s="1"/>
  <c r="E64" i="16"/>
  <c r="C64" i="2"/>
  <c r="C64" i="4"/>
  <c r="C64" i="6"/>
  <c r="C64" i="17"/>
  <c r="D64" i="13"/>
  <c r="C64" i="5"/>
  <c r="C64" i="7"/>
  <c r="C63" i="15"/>
  <c r="G62" i="18"/>
  <c r="I62" i="18" s="1"/>
  <c r="D63" i="10"/>
  <c r="D64" i="10"/>
  <c r="J63" i="18"/>
  <c r="L63" i="18" s="1"/>
  <c r="F63" i="14"/>
  <c r="H63" i="14"/>
  <c r="F63" i="10"/>
  <c r="H63" i="10"/>
  <c r="I63" i="16"/>
  <c r="E63" i="16"/>
  <c r="H63" i="9"/>
  <c r="J63" i="9" s="1"/>
  <c r="H67" i="11"/>
  <c r="G67" i="11"/>
  <c r="F67" i="11"/>
  <c r="H66" i="11"/>
  <c r="G66" i="11"/>
  <c r="F66" i="11"/>
  <c r="I62" i="11"/>
  <c r="H62" i="11"/>
  <c r="G62" i="11"/>
  <c r="F62" i="11"/>
  <c r="C62" i="11"/>
  <c r="H61" i="11"/>
  <c r="G61" i="11"/>
  <c r="F61" i="11"/>
  <c r="C61" i="11"/>
  <c r="I60" i="11"/>
  <c r="H60" i="11"/>
  <c r="G60" i="11"/>
  <c r="F60" i="11"/>
  <c r="C60" i="11"/>
  <c r="I59" i="11"/>
  <c r="H59" i="11"/>
  <c r="G59" i="11"/>
  <c r="F59" i="11"/>
  <c r="E59" i="11"/>
  <c r="C59" i="11"/>
  <c r="I58" i="11"/>
  <c r="H58" i="11"/>
  <c r="G58" i="11"/>
  <c r="F58" i="11"/>
  <c r="C58" i="11"/>
  <c r="H57" i="11"/>
  <c r="G57" i="11"/>
  <c r="F57" i="11"/>
  <c r="C57" i="11"/>
  <c r="I56" i="11"/>
  <c r="H56" i="11"/>
  <c r="G56" i="11"/>
  <c r="F56" i="11"/>
  <c r="C56" i="11"/>
  <c r="H55" i="11"/>
  <c r="G55" i="11"/>
  <c r="F55" i="11"/>
  <c r="C55" i="11"/>
  <c r="I54" i="11"/>
  <c r="H54" i="11"/>
  <c r="G54" i="11"/>
  <c r="F54" i="11"/>
  <c r="C54" i="11"/>
  <c r="H53" i="11"/>
  <c r="G53" i="11"/>
  <c r="F53" i="11"/>
  <c r="C53" i="11"/>
  <c r="I52" i="11"/>
  <c r="H52" i="11"/>
  <c r="G52" i="11"/>
  <c r="F52" i="11"/>
  <c r="C52" i="11"/>
  <c r="I51" i="11"/>
  <c r="H51" i="11"/>
  <c r="G51" i="11"/>
  <c r="F51" i="11"/>
  <c r="E51" i="11"/>
  <c r="C51" i="11"/>
  <c r="I50" i="11"/>
  <c r="H50" i="11"/>
  <c r="G50" i="11"/>
  <c r="F50" i="11"/>
  <c r="C50" i="11"/>
  <c r="H49" i="11"/>
  <c r="G49" i="11"/>
  <c r="F49" i="11"/>
  <c r="C49" i="11"/>
  <c r="I48" i="11"/>
  <c r="H48" i="11"/>
  <c r="G48" i="11"/>
  <c r="F48" i="11"/>
  <c r="C48" i="11"/>
  <c r="H47" i="11"/>
  <c r="G47" i="11"/>
  <c r="F47" i="11"/>
  <c r="C47" i="11"/>
  <c r="I46" i="11"/>
  <c r="H46" i="11"/>
  <c r="G46" i="11"/>
  <c r="F46" i="11"/>
  <c r="C46" i="11"/>
  <c r="H45" i="11"/>
  <c r="G45" i="11"/>
  <c r="F45" i="11"/>
  <c r="C45" i="11"/>
  <c r="I44" i="11"/>
  <c r="H44" i="11"/>
  <c r="G44" i="11"/>
  <c r="F44" i="11"/>
  <c r="C44" i="11"/>
  <c r="I43" i="11"/>
  <c r="H43" i="11"/>
  <c r="G43" i="11"/>
  <c r="F43" i="11"/>
  <c r="E43" i="11"/>
  <c r="C43" i="11"/>
  <c r="I42" i="11"/>
  <c r="H42" i="11"/>
  <c r="G42" i="11"/>
  <c r="F42" i="11"/>
  <c r="C42" i="11"/>
  <c r="H41" i="11"/>
  <c r="G41" i="11"/>
  <c r="F41" i="11"/>
  <c r="C41" i="11"/>
  <c r="I40" i="11"/>
  <c r="H40" i="11"/>
  <c r="G40" i="11"/>
  <c r="F40" i="11"/>
  <c r="C40" i="11"/>
  <c r="H39" i="11"/>
  <c r="G39" i="11"/>
  <c r="F39" i="11"/>
  <c r="C39" i="11"/>
  <c r="I38" i="11"/>
  <c r="H38" i="11"/>
  <c r="G38" i="11"/>
  <c r="F38" i="11"/>
  <c r="C38" i="11"/>
  <c r="H37" i="11"/>
  <c r="G37" i="11"/>
  <c r="F37" i="11"/>
  <c r="C37" i="11"/>
  <c r="I36" i="11"/>
  <c r="H36" i="11"/>
  <c r="G36" i="11"/>
  <c r="F36" i="11"/>
  <c r="C36" i="11"/>
  <c r="I35" i="11"/>
  <c r="H35" i="11"/>
  <c r="G35" i="11"/>
  <c r="F35" i="11"/>
  <c r="E35" i="11"/>
  <c r="C35" i="11"/>
  <c r="I34" i="11"/>
  <c r="H34" i="11"/>
  <c r="G34" i="11"/>
  <c r="F34" i="11"/>
  <c r="C34" i="11"/>
  <c r="H33" i="11"/>
  <c r="G33" i="11"/>
  <c r="F33" i="11"/>
  <c r="C33" i="11"/>
  <c r="I32" i="11"/>
  <c r="H32" i="11"/>
  <c r="G32" i="11"/>
  <c r="F32" i="11"/>
  <c r="C32" i="11"/>
  <c r="H31" i="11"/>
  <c r="G31" i="11"/>
  <c r="F31" i="11"/>
  <c r="C31" i="11"/>
  <c r="I30" i="11"/>
  <c r="H30" i="11"/>
  <c r="G30" i="11"/>
  <c r="F30" i="11"/>
  <c r="C30" i="11"/>
  <c r="H29" i="11"/>
  <c r="G29" i="11"/>
  <c r="F29" i="11"/>
  <c r="C29" i="11"/>
  <c r="I28" i="11"/>
  <c r="H28" i="11"/>
  <c r="G28" i="11"/>
  <c r="F28" i="11"/>
  <c r="C28" i="11"/>
  <c r="I27" i="11"/>
  <c r="H27" i="11"/>
  <c r="G27" i="11"/>
  <c r="F27" i="11"/>
  <c r="E27" i="11"/>
  <c r="C27" i="11"/>
  <c r="I26" i="11"/>
  <c r="H26" i="11"/>
  <c r="G26" i="11"/>
  <c r="F26" i="11"/>
  <c r="C26" i="11"/>
  <c r="H25" i="11"/>
  <c r="G25" i="11"/>
  <c r="F25" i="11"/>
  <c r="C25" i="11"/>
  <c r="I24" i="11"/>
  <c r="H24" i="11"/>
  <c r="G24" i="11"/>
  <c r="F24" i="11"/>
  <c r="C24" i="11"/>
  <c r="H23" i="11"/>
  <c r="G23" i="11"/>
  <c r="F23" i="11"/>
  <c r="C23" i="11"/>
  <c r="I22" i="11"/>
  <c r="H22" i="11"/>
  <c r="G22" i="11"/>
  <c r="F22" i="11"/>
  <c r="C22" i="11"/>
  <c r="H21" i="11"/>
  <c r="G21" i="11"/>
  <c r="F21" i="11"/>
  <c r="C21" i="11"/>
  <c r="H20" i="11"/>
  <c r="G20" i="11"/>
  <c r="F20" i="11"/>
  <c r="C20" i="11"/>
  <c r="H19" i="11"/>
  <c r="G19" i="11"/>
  <c r="F19" i="11"/>
  <c r="C19" i="11"/>
  <c r="H18" i="11"/>
  <c r="G18" i="11"/>
  <c r="F18" i="11"/>
  <c r="C18" i="11"/>
  <c r="H17" i="11"/>
  <c r="G17" i="11"/>
  <c r="F17" i="11"/>
  <c r="C17" i="11"/>
  <c r="H16" i="11"/>
  <c r="G16" i="11"/>
  <c r="F16" i="11"/>
  <c r="E16" i="11"/>
  <c r="C16" i="11"/>
  <c r="D16" i="11" s="1"/>
  <c r="J16" i="11" s="1"/>
  <c r="M15" i="11"/>
  <c r="H15" i="11"/>
  <c r="G15" i="11"/>
  <c r="F15" i="11"/>
  <c r="D15" i="11"/>
  <c r="J15" i="11" s="1"/>
  <c r="C15" i="11"/>
  <c r="I15" i="11" s="1"/>
  <c r="H14" i="11"/>
  <c r="G14" i="11"/>
  <c r="F14" i="11"/>
  <c r="D14" i="11"/>
  <c r="J14" i="11" s="1"/>
  <c r="C14" i="11"/>
  <c r="I14" i="11" s="1"/>
  <c r="H13" i="11"/>
  <c r="G13" i="11"/>
  <c r="F13" i="11"/>
  <c r="C13" i="11"/>
  <c r="I13" i="11" s="1"/>
  <c r="H12" i="11"/>
  <c r="G12" i="11"/>
  <c r="F12" i="11"/>
  <c r="C12" i="11"/>
  <c r="H11" i="11"/>
  <c r="G11" i="11"/>
  <c r="F11" i="11"/>
  <c r="D11" i="11"/>
  <c r="J11" i="11" s="1"/>
  <c r="C11" i="11"/>
  <c r="I11" i="11" s="1"/>
  <c r="H10" i="11"/>
  <c r="G10" i="11"/>
  <c r="F10" i="11"/>
  <c r="C10" i="11"/>
  <c r="I10" i="11" s="1"/>
  <c r="H9" i="11"/>
  <c r="G9" i="11"/>
  <c r="F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I6" i="11"/>
  <c r="H6" i="11"/>
  <c r="G6" i="11"/>
  <c r="F6" i="11"/>
  <c r="C6" i="11"/>
  <c r="M5" i="11"/>
  <c r="I5" i="11"/>
  <c r="H5" i="11"/>
  <c r="G5" i="11"/>
  <c r="F5" i="11"/>
  <c r="C5" i="11"/>
  <c r="H4" i="11"/>
  <c r="G4" i="11"/>
  <c r="F4" i="11"/>
  <c r="C4" i="11"/>
  <c r="I3" i="11"/>
  <c r="F3" i="11"/>
  <c r="C3" i="11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K12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K5" i="14"/>
  <c r="G5" i="14"/>
  <c r="F5" i="14"/>
  <c r="E5" i="14"/>
  <c r="G4" i="14"/>
  <c r="F4" i="14"/>
  <c r="E4" i="14"/>
  <c r="E3" i="14"/>
  <c r="C1" i="14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G91" i="10"/>
  <c r="F91" i="10"/>
  <c r="E91" i="10"/>
  <c r="G90" i="10"/>
  <c r="F90" i="10"/>
  <c r="E90" i="10"/>
  <c r="G89" i="10"/>
  <c r="F89" i="10"/>
  <c r="E89" i="10"/>
  <c r="G88" i="10"/>
  <c r="F88" i="10"/>
  <c r="E88" i="10"/>
  <c r="G87" i="10"/>
  <c r="F87" i="10"/>
  <c r="E87" i="10"/>
  <c r="G86" i="10"/>
  <c r="F86" i="10"/>
  <c r="E86" i="10"/>
  <c r="G85" i="10"/>
  <c r="F85" i="10"/>
  <c r="E85" i="10"/>
  <c r="G84" i="10"/>
  <c r="F84" i="10"/>
  <c r="E84" i="10"/>
  <c r="G83" i="10"/>
  <c r="F83" i="10"/>
  <c r="E83" i="10"/>
  <c r="G82" i="10"/>
  <c r="F82" i="10"/>
  <c r="E82" i="10"/>
  <c r="G81" i="10"/>
  <c r="F81" i="10"/>
  <c r="E81" i="10"/>
  <c r="G80" i="10"/>
  <c r="F80" i="10"/>
  <c r="E80" i="10"/>
  <c r="G79" i="10"/>
  <c r="F79" i="10"/>
  <c r="E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G74" i="10"/>
  <c r="F74" i="10"/>
  <c r="E74" i="10"/>
  <c r="G73" i="10"/>
  <c r="F73" i="10"/>
  <c r="E73" i="10"/>
  <c r="G72" i="10"/>
  <c r="F72" i="10"/>
  <c r="E72" i="10"/>
  <c r="G71" i="10"/>
  <c r="F71" i="10"/>
  <c r="E71" i="10"/>
  <c r="G70" i="10"/>
  <c r="F70" i="10"/>
  <c r="E70" i="10"/>
  <c r="G69" i="10"/>
  <c r="F69" i="10"/>
  <c r="E69" i="10"/>
  <c r="G68" i="10"/>
  <c r="F68" i="10"/>
  <c r="E68" i="10"/>
  <c r="G67" i="10"/>
  <c r="F67" i="10"/>
  <c r="E67" i="10"/>
  <c r="G66" i="10"/>
  <c r="F66" i="10"/>
  <c r="E66" i="10"/>
  <c r="H62" i="10"/>
  <c r="G62" i="10"/>
  <c r="F62" i="10"/>
  <c r="E62" i="10"/>
  <c r="C62" i="10"/>
  <c r="G61" i="10"/>
  <c r="F61" i="10"/>
  <c r="E61" i="10"/>
  <c r="C61" i="10"/>
  <c r="H60" i="10"/>
  <c r="G60" i="10"/>
  <c r="F60" i="10"/>
  <c r="E60" i="10"/>
  <c r="D60" i="10"/>
  <c r="C60" i="10"/>
  <c r="G59" i="10"/>
  <c r="F59" i="10"/>
  <c r="E59" i="10"/>
  <c r="C59" i="10"/>
  <c r="H58" i="10"/>
  <c r="G58" i="10"/>
  <c r="F58" i="10"/>
  <c r="E58" i="10"/>
  <c r="C58" i="10"/>
  <c r="G57" i="10"/>
  <c r="F57" i="10"/>
  <c r="E57" i="10"/>
  <c r="C57" i="10"/>
  <c r="H56" i="10"/>
  <c r="G56" i="10"/>
  <c r="F56" i="10"/>
  <c r="E56" i="10"/>
  <c r="D56" i="10"/>
  <c r="C56" i="10"/>
  <c r="G55" i="10"/>
  <c r="F55" i="10"/>
  <c r="E55" i="10"/>
  <c r="C55" i="10"/>
  <c r="H54" i="10"/>
  <c r="G54" i="10"/>
  <c r="F54" i="10"/>
  <c r="E54" i="10"/>
  <c r="C54" i="10"/>
  <c r="G53" i="10"/>
  <c r="F53" i="10"/>
  <c r="E53" i="10"/>
  <c r="C53" i="10"/>
  <c r="H52" i="10"/>
  <c r="G52" i="10"/>
  <c r="F52" i="10"/>
  <c r="E52" i="10"/>
  <c r="D52" i="10"/>
  <c r="C52" i="10"/>
  <c r="G51" i="10"/>
  <c r="F51" i="10"/>
  <c r="E51" i="10"/>
  <c r="C51" i="10"/>
  <c r="H50" i="10"/>
  <c r="G50" i="10"/>
  <c r="F50" i="10"/>
  <c r="E50" i="10"/>
  <c r="C50" i="10"/>
  <c r="G49" i="10"/>
  <c r="F49" i="10"/>
  <c r="E49" i="10"/>
  <c r="C49" i="10"/>
  <c r="H48" i="10"/>
  <c r="G48" i="10"/>
  <c r="F48" i="10"/>
  <c r="E48" i="10"/>
  <c r="D48" i="10"/>
  <c r="C48" i="10"/>
  <c r="G47" i="10"/>
  <c r="F47" i="10"/>
  <c r="E47" i="10"/>
  <c r="C47" i="10"/>
  <c r="H46" i="10"/>
  <c r="G46" i="10"/>
  <c r="F46" i="10"/>
  <c r="E46" i="10"/>
  <c r="C46" i="10"/>
  <c r="G45" i="10"/>
  <c r="F45" i="10"/>
  <c r="E45" i="10"/>
  <c r="C45" i="10"/>
  <c r="H44" i="10"/>
  <c r="G44" i="10"/>
  <c r="F44" i="10"/>
  <c r="E44" i="10"/>
  <c r="D44" i="10"/>
  <c r="C44" i="10"/>
  <c r="G43" i="10"/>
  <c r="F43" i="10"/>
  <c r="E43" i="10"/>
  <c r="C43" i="10"/>
  <c r="H43" i="10" s="1"/>
  <c r="H42" i="10"/>
  <c r="G42" i="10"/>
  <c r="F42" i="10"/>
  <c r="E42" i="10"/>
  <c r="D42" i="10"/>
  <c r="C42" i="10"/>
  <c r="G41" i="10"/>
  <c r="F41" i="10"/>
  <c r="E41" i="10"/>
  <c r="C41" i="10"/>
  <c r="H41" i="10" s="1"/>
  <c r="H40" i="10"/>
  <c r="G40" i="10"/>
  <c r="F40" i="10"/>
  <c r="E40" i="10"/>
  <c r="D40" i="10"/>
  <c r="C40" i="10"/>
  <c r="G39" i="10"/>
  <c r="F39" i="10"/>
  <c r="E39" i="10"/>
  <c r="C39" i="10"/>
  <c r="H39" i="10" s="1"/>
  <c r="H38" i="10"/>
  <c r="G38" i="10"/>
  <c r="F38" i="10"/>
  <c r="E38" i="10"/>
  <c r="D38" i="10"/>
  <c r="C38" i="10"/>
  <c r="G37" i="10"/>
  <c r="F37" i="10"/>
  <c r="E37" i="10"/>
  <c r="C37" i="10"/>
  <c r="H37" i="10" s="1"/>
  <c r="H36" i="10"/>
  <c r="G36" i="10"/>
  <c r="F36" i="10"/>
  <c r="E36" i="10"/>
  <c r="D36" i="10"/>
  <c r="C36" i="10"/>
  <c r="G35" i="10"/>
  <c r="F35" i="10"/>
  <c r="E35" i="10"/>
  <c r="C35" i="10"/>
  <c r="H35" i="10" s="1"/>
  <c r="G34" i="10"/>
  <c r="F34" i="10"/>
  <c r="E34" i="10"/>
  <c r="C34" i="10"/>
  <c r="G33" i="10"/>
  <c r="F33" i="10"/>
  <c r="E33" i="10"/>
  <c r="C33" i="10"/>
  <c r="H33" i="10" s="1"/>
  <c r="H32" i="10"/>
  <c r="G32" i="10"/>
  <c r="F32" i="10"/>
  <c r="E32" i="10"/>
  <c r="D32" i="10"/>
  <c r="C32" i="10"/>
  <c r="G31" i="10"/>
  <c r="F31" i="10"/>
  <c r="E31" i="10"/>
  <c r="C31" i="10"/>
  <c r="H31" i="10" s="1"/>
  <c r="G30" i="10"/>
  <c r="F30" i="10"/>
  <c r="E30" i="10"/>
  <c r="C30" i="10"/>
  <c r="G29" i="10"/>
  <c r="F29" i="10"/>
  <c r="E29" i="10"/>
  <c r="C29" i="10"/>
  <c r="H29" i="10" s="1"/>
  <c r="H28" i="10"/>
  <c r="G28" i="10"/>
  <c r="F28" i="10"/>
  <c r="E28" i="10"/>
  <c r="D28" i="10"/>
  <c r="C28" i="10"/>
  <c r="G27" i="10"/>
  <c r="F27" i="10"/>
  <c r="E27" i="10"/>
  <c r="C27" i="10"/>
  <c r="H27" i="10" s="1"/>
  <c r="G26" i="10"/>
  <c r="F26" i="10"/>
  <c r="E26" i="10"/>
  <c r="C26" i="10"/>
  <c r="G25" i="10"/>
  <c r="F25" i="10"/>
  <c r="E25" i="10"/>
  <c r="C25" i="10"/>
  <c r="H25" i="10" s="1"/>
  <c r="H24" i="10"/>
  <c r="G24" i="10"/>
  <c r="F24" i="10"/>
  <c r="E24" i="10"/>
  <c r="D24" i="10"/>
  <c r="C24" i="10"/>
  <c r="G23" i="10"/>
  <c r="F23" i="10"/>
  <c r="E23" i="10"/>
  <c r="C23" i="10"/>
  <c r="H23" i="10" s="1"/>
  <c r="G22" i="10"/>
  <c r="F22" i="10"/>
  <c r="E22" i="10"/>
  <c r="C22" i="10"/>
  <c r="G21" i="10"/>
  <c r="F21" i="10"/>
  <c r="E21" i="10"/>
  <c r="C21" i="10"/>
  <c r="H21" i="10" s="1"/>
  <c r="H20" i="10"/>
  <c r="G20" i="10"/>
  <c r="F20" i="10"/>
  <c r="E20" i="10"/>
  <c r="D20" i="10"/>
  <c r="C20" i="10"/>
  <c r="G19" i="10"/>
  <c r="F19" i="10"/>
  <c r="E19" i="10"/>
  <c r="C19" i="10"/>
  <c r="H19" i="10" s="1"/>
  <c r="G18" i="10"/>
  <c r="F18" i="10"/>
  <c r="E18" i="10"/>
  <c r="C18" i="10"/>
  <c r="G17" i="10"/>
  <c r="F17" i="10"/>
  <c r="E17" i="10"/>
  <c r="C17" i="10"/>
  <c r="H17" i="10" s="1"/>
  <c r="H16" i="10"/>
  <c r="G16" i="10"/>
  <c r="F16" i="10"/>
  <c r="E16" i="10"/>
  <c r="D16" i="10"/>
  <c r="C16" i="10"/>
  <c r="G15" i="10"/>
  <c r="F15" i="10"/>
  <c r="E15" i="10"/>
  <c r="C15" i="10"/>
  <c r="H15" i="10" s="1"/>
  <c r="G14" i="10"/>
  <c r="F14" i="10"/>
  <c r="E14" i="10"/>
  <c r="C14" i="10"/>
  <c r="H13" i="10"/>
  <c r="G13" i="10"/>
  <c r="F13" i="10"/>
  <c r="E13" i="10"/>
  <c r="C13" i="10"/>
  <c r="K12" i="10"/>
  <c r="H12" i="10"/>
  <c r="G12" i="10"/>
  <c r="F12" i="10"/>
  <c r="E12" i="10"/>
  <c r="C12" i="10"/>
  <c r="D13" i="10" s="1"/>
  <c r="G11" i="10"/>
  <c r="F11" i="10"/>
  <c r="E11" i="10"/>
  <c r="C11" i="10"/>
  <c r="H10" i="10"/>
  <c r="G10" i="10"/>
  <c r="F10" i="10"/>
  <c r="E10" i="10"/>
  <c r="D10" i="10"/>
  <c r="C10" i="10"/>
  <c r="G9" i="10"/>
  <c r="F9" i="10"/>
  <c r="E9" i="10"/>
  <c r="C9" i="10"/>
  <c r="G8" i="10"/>
  <c r="F8" i="10"/>
  <c r="E8" i="10"/>
  <c r="C8" i="10"/>
  <c r="H7" i="10"/>
  <c r="G7" i="10"/>
  <c r="F7" i="10"/>
  <c r="E7" i="10"/>
  <c r="D7" i="10"/>
  <c r="C7" i="10"/>
  <c r="G6" i="10"/>
  <c r="F6" i="10"/>
  <c r="E6" i="10"/>
  <c r="C6" i="10"/>
  <c r="K5" i="10"/>
  <c r="G5" i="10"/>
  <c r="F5" i="10"/>
  <c r="E5" i="10"/>
  <c r="C5" i="10"/>
  <c r="H5" i="10" s="1"/>
  <c r="H4" i="10"/>
  <c r="G4" i="10"/>
  <c r="F4" i="10"/>
  <c r="E4" i="10"/>
  <c r="D4" i="10"/>
  <c r="C4" i="10"/>
  <c r="E3" i="10"/>
  <c r="C3" i="10"/>
  <c r="H3" i="10" s="1"/>
  <c r="C1" i="10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61" i="18"/>
  <c r="F61" i="18"/>
  <c r="E61" i="18"/>
  <c r="D61" i="18"/>
  <c r="C61" i="18"/>
  <c r="H60" i="18"/>
  <c r="F60" i="18"/>
  <c r="E60" i="18"/>
  <c r="D60" i="18"/>
  <c r="C60" i="18"/>
  <c r="J60" i="18" s="1"/>
  <c r="L60" i="18" s="1"/>
  <c r="H59" i="18"/>
  <c r="F59" i="18"/>
  <c r="E59" i="18"/>
  <c r="D59" i="18"/>
  <c r="C59" i="18"/>
  <c r="H58" i="18"/>
  <c r="F58" i="18"/>
  <c r="E58" i="18"/>
  <c r="D58" i="18"/>
  <c r="C58" i="18"/>
  <c r="H57" i="18"/>
  <c r="F57" i="18"/>
  <c r="E57" i="18"/>
  <c r="D57" i="18"/>
  <c r="C57" i="18"/>
  <c r="H56" i="18"/>
  <c r="F56" i="18"/>
  <c r="E56" i="18"/>
  <c r="D56" i="18"/>
  <c r="C56" i="18"/>
  <c r="J56" i="18" s="1"/>
  <c r="L56" i="18" s="1"/>
  <c r="H55" i="18"/>
  <c r="F55" i="18"/>
  <c r="E55" i="18"/>
  <c r="D55" i="18"/>
  <c r="C55" i="18"/>
  <c r="H54" i="18"/>
  <c r="F54" i="18"/>
  <c r="E54" i="18"/>
  <c r="D54" i="18"/>
  <c r="C54" i="18"/>
  <c r="H53" i="18"/>
  <c r="F53" i="18"/>
  <c r="E53" i="18"/>
  <c r="D53" i="18"/>
  <c r="C53" i="18"/>
  <c r="H52" i="18"/>
  <c r="F52" i="18"/>
  <c r="E52" i="18"/>
  <c r="D52" i="18"/>
  <c r="C52" i="18"/>
  <c r="J52" i="18" s="1"/>
  <c r="L52" i="18" s="1"/>
  <c r="H51" i="18"/>
  <c r="F51" i="18"/>
  <c r="E51" i="18"/>
  <c r="D51" i="18"/>
  <c r="C51" i="18"/>
  <c r="H50" i="18"/>
  <c r="F50" i="18"/>
  <c r="E50" i="18"/>
  <c r="D50" i="18"/>
  <c r="C50" i="18"/>
  <c r="H49" i="18"/>
  <c r="F49" i="18"/>
  <c r="E49" i="18"/>
  <c r="D49" i="18"/>
  <c r="C49" i="18"/>
  <c r="H48" i="18"/>
  <c r="F48" i="18"/>
  <c r="E48" i="18"/>
  <c r="D48" i="18"/>
  <c r="C48" i="18"/>
  <c r="J48" i="18" s="1"/>
  <c r="L48" i="18" s="1"/>
  <c r="H47" i="18"/>
  <c r="F47" i="18"/>
  <c r="E47" i="18"/>
  <c r="D47" i="18"/>
  <c r="C47" i="18"/>
  <c r="H46" i="18"/>
  <c r="F46" i="18"/>
  <c r="E46" i="18"/>
  <c r="D46" i="18"/>
  <c r="C46" i="18"/>
  <c r="H45" i="18"/>
  <c r="F45" i="18"/>
  <c r="E45" i="18"/>
  <c r="D45" i="18"/>
  <c r="C45" i="18"/>
  <c r="H44" i="18"/>
  <c r="F44" i="18"/>
  <c r="E44" i="18"/>
  <c r="D44" i="18"/>
  <c r="C44" i="18"/>
  <c r="J44" i="18" s="1"/>
  <c r="L44" i="18" s="1"/>
  <c r="H43" i="18"/>
  <c r="F43" i="18"/>
  <c r="E43" i="18"/>
  <c r="D43" i="18"/>
  <c r="C43" i="18"/>
  <c r="H42" i="18"/>
  <c r="F42" i="18"/>
  <c r="E42" i="18"/>
  <c r="D42" i="18"/>
  <c r="C42" i="18"/>
  <c r="H41" i="18"/>
  <c r="F41" i="18"/>
  <c r="E41" i="18"/>
  <c r="D41" i="18"/>
  <c r="C41" i="18"/>
  <c r="H40" i="18"/>
  <c r="F40" i="18"/>
  <c r="E40" i="18"/>
  <c r="D40" i="18"/>
  <c r="C40" i="18"/>
  <c r="H39" i="18"/>
  <c r="F39" i="18"/>
  <c r="E39" i="18"/>
  <c r="D39" i="18"/>
  <c r="C39" i="18"/>
  <c r="H38" i="18"/>
  <c r="F38" i="18"/>
  <c r="E38" i="18"/>
  <c r="D38" i="18"/>
  <c r="C38" i="18"/>
  <c r="H37" i="18"/>
  <c r="F37" i="18"/>
  <c r="E37" i="18"/>
  <c r="D37" i="18"/>
  <c r="C37" i="18"/>
  <c r="J37" i="18" s="1"/>
  <c r="L37" i="18" s="1"/>
  <c r="H36" i="18"/>
  <c r="F36" i="18"/>
  <c r="E36" i="18"/>
  <c r="D36" i="18"/>
  <c r="C36" i="18"/>
  <c r="H35" i="18"/>
  <c r="F35" i="18"/>
  <c r="E35" i="18"/>
  <c r="D35" i="18"/>
  <c r="C35" i="18"/>
  <c r="H34" i="18"/>
  <c r="F34" i="18"/>
  <c r="E34" i="18"/>
  <c r="D34" i="18"/>
  <c r="C34" i="18"/>
  <c r="H33" i="18"/>
  <c r="F33" i="18"/>
  <c r="E33" i="18"/>
  <c r="D33" i="18"/>
  <c r="C33" i="18"/>
  <c r="J33" i="18" s="1"/>
  <c r="L33" i="18" s="1"/>
  <c r="H32" i="18"/>
  <c r="F32" i="18"/>
  <c r="E32" i="18"/>
  <c r="D32" i="18"/>
  <c r="C32" i="18"/>
  <c r="H31" i="18"/>
  <c r="F31" i="18"/>
  <c r="E31" i="18"/>
  <c r="D31" i="18"/>
  <c r="C31" i="18"/>
  <c r="H30" i="18"/>
  <c r="F30" i="18"/>
  <c r="E30" i="18"/>
  <c r="D30" i="18"/>
  <c r="C30" i="18"/>
  <c r="H29" i="18"/>
  <c r="F29" i="18"/>
  <c r="E29" i="18"/>
  <c r="D29" i="18"/>
  <c r="C29" i="18"/>
  <c r="J29" i="18" s="1"/>
  <c r="L29" i="18" s="1"/>
  <c r="H28" i="18"/>
  <c r="F28" i="18"/>
  <c r="E28" i="18"/>
  <c r="D28" i="18"/>
  <c r="C28" i="18"/>
  <c r="H27" i="18"/>
  <c r="F27" i="18"/>
  <c r="E27" i="18"/>
  <c r="D27" i="18"/>
  <c r="C27" i="18"/>
  <c r="H26" i="18"/>
  <c r="F26" i="18"/>
  <c r="E26" i="18"/>
  <c r="D26" i="18"/>
  <c r="C26" i="18"/>
  <c r="H25" i="18"/>
  <c r="F25" i="18"/>
  <c r="E25" i="18"/>
  <c r="D25" i="18"/>
  <c r="C25" i="18"/>
  <c r="J25" i="18" s="1"/>
  <c r="L25" i="18" s="1"/>
  <c r="H24" i="18"/>
  <c r="F24" i="18"/>
  <c r="E24" i="18"/>
  <c r="D24" i="18"/>
  <c r="C24" i="18"/>
  <c r="H23" i="18"/>
  <c r="F23" i="18"/>
  <c r="E23" i="18"/>
  <c r="D23" i="18"/>
  <c r="C23" i="18"/>
  <c r="H22" i="18"/>
  <c r="F22" i="18"/>
  <c r="E22" i="18"/>
  <c r="D22" i="18"/>
  <c r="C22" i="18"/>
  <c r="H21" i="18"/>
  <c r="F21" i="18"/>
  <c r="E21" i="18"/>
  <c r="D21" i="18"/>
  <c r="C21" i="18"/>
  <c r="J21" i="18" s="1"/>
  <c r="L21" i="18" s="1"/>
  <c r="H20" i="18"/>
  <c r="F20" i="18"/>
  <c r="E20" i="18"/>
  <c r="D20" i="18"/>
  <c r="C20" i="18"/>
  <c r="H19" i="18"/>
  <c r="F19" i="18"/>
  <c r="E19" i="18"/>
  <c r="D19" i="18"/>
  <c r="C19" i="18"/>
  <c r="H18" i="18"/>
  <c r="F18" i="18"/>
  <c r="E18" i="18"/>
  <c r="D18" i="18"/>
  <c r="C18" i="18"/>
  <c r="H17" i="18"/>
  <c r="F17" i="18"/>
  <c r="E17" i="18"/>
  <c r="D17" i="18"/>
  <c r="C17" i="18"/>
  <c r="H16" i="18"/>
  <c r="F16" i="18"/>
  <c r="E16" i="18"/>
  <c r="D16" i="18"/>
  <c r="C16" i="18"/>
  <c r="H15" i="18"/>
  <c r="F15" i="18"/>
  <c r="E15" i="18"/>
  <c r="D15" i="18"/>
  <c r="C15" i="18"/>
  <c r="H14" i="18"/>
  <c r="F14" i="18"/>
  <c r="E14" i="18"/>
  <c r="D14" i="18"/>
  <c r="C14" i="18"/>
  <c r="H13" i="18"/>
  <c r="F13" i="18"/>
  <c r="E13" i="18"/>
  <c r="D13" i="18"/>
  <c r="C13" i="18"/>
  <c r="H12" i="18"/>
  <c r="F12" i="18"/>
  <c r="E12" i="18"/>
  <c r="D12" i="18"/>
  <c r="C12" i="18"/>
  <c r="H11" i="18"/>
  <c r="F11" i="18"/>
  <c r="E11" i="18"/>
  <c r="D11" i="18"/>
  <c r="C11" i="18"/>
  <c r="H10" i="18"/>
  <c r="F10" i="18"/>
  <c r="E10" i="18"/>
  <c r="D10" i="18"/>
  <c r="C10" i="18"/>
  <c r="H9" i="18"/>
  <c r="F9" i="18"/>
  <c r="E9" i="18"/>
  <c r="D9" i="18"/>
  <c r="C9" i="18"/>
  <c r="H8" i="18"/>
  <c r="F8" i="18"/>
  <c r="E8" i="18"/>
  <c r="D8" i="18"/>
  <c r="C8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C62" i="17"/>
  <c r="E65" i="17" s="1"/>
  <c r="B62" i="17"/>
  <c r="C63" i="17" s="1"/>
  <c r="D61" i="17"/>
  <c r="C61" i="17"/>
  <c r="E64" i="17" s="1"/>
  <c r="B61" i="17"/>
  <c r="C60" i="17"/>
  <c r="E63" i="17" s="1"/>
  <c r="B60" i="17"/>
  <c r="C59" i="17"/>
  <c r="B59" i="17"/>
  <c r="D58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D45" i="17"/>
  <c r="C45" i="17"/>
  <c r="B45" i="17"/>
  <c r="C44" i="17"/>
  <c r="B44" i="17"/>
  <c r="C43" i="17"/>
  <c r="B43" i="17"/>
  <c r="D42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D29" i="17"/>
  <c r="C29" i="17"/>
  <c r="B29" i="17"/>
  <c r="C28" i="17"/>
  <c r="B28" i="17"/>
  <c r="C27" i="17"/>
  <c r="B27" i="17"/>
  <c r="D26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B10" i="17"/>
  <c r="B9" i="17"/>
  <c r="C10" i="17" s="1"/>
  <c r="B8" i="17"/>
  <c r="C8" i="17" s="1"/>
  <c r="B7" i="17"/>
  <c r="C7" i="17" s="1"/>
  <c r="C6" i="17"/>
  <c r="B6" i="17"/>
  <c r="B5" i="17"/>
  <c r="C4" i="17"/>
  <c r="B4" i="17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64" i="16"/>
  <c r="G64" i="16"/>
  <c r="F64" i="16"/>
  <c r="I62" i="16"/>
  <c r="H62" i="16"/>
  <c r="G62" i="16"/>
  <c r="F62" i="16"/>
  <c r="E62" i="16"/>
  <c r="D62" i="16"/>
  <c r="J62" i="16" s="1"/>
  <c r="C62" i="16"/>
  <c r="D63" i="16" s="1"/>
  <c r="J63" i="16" s="1"/>
  <c r="I61" i="16"/>
  <c r="H61" i="16"/>
  <c r="G61" i="16"/>
  <c r="F61" i="16"/>
  <c r="E61" i="16"/>
  <c r="D61" i="16"/>
  <c r="J61" i="16" s="1"/>
  <c r="C61" i="16"/>
  <c r="I60" i="16"/>
  <c r="H60" i="16"/>
  <c r="G60" i="16"/>
  <c r="F60" i="16"/>
  <c r="E60" i="16"/>
  <c r="D60" i="16"/>
  <c r="J60" i="16" s="1"/>
  <c r="C60" i="16"/>
  <c r="I59" i="16"/>
  <c r="H59" i="16"/>
  <c r="G59" i="16"/>
  <c r="F59" i="16"/>
  <c r="E59" i="16"/>
  <c r="D59" i="16"/>
  <c r="J59" i="16" s="1"/>
  <c r="C59" i="16"/>
  <c r="I58" i="16"/>
  <c r="H58" i="16"/>
  <c r="G58" i="16"/>
  <c r="F58" i="16"/>
  <c r="E58" i="16"/>
  <c r="D58" i="16"/>
  <c r="J58" i="16" s="1"/>
  <c r="C58" i="16"/>
  <c r="I57" i="16"/>
  <c r="H57" i="16"/>
  <c r="G57" i="16"/>
  <c r="F57" i="16"/>
  <c r="E57" i="16"/>
  <c r="D57" i="16"/>
  <c r="J57" i="16" s="1"/>
  <c r="C57" i="16"/>
  <c r="I56" i="16"/>
  <c r="H56" i="16"/>
  <c r="G56" i="16"/>
  <c r="F56" i="16"/>
  <c r="E56" i="16"/>
  <c r="D56" i="16"/>
  <c r="J56" i="16" s="1"/>
  <c r="C56" i="16"/>
  <c r="I55" i="16"/>
  <c r="H55" i="16"/>
  <c r="G55" i="16"/>
  <c r="F55" i="16"/>
  <c r="E55" i="16"/>
  <c r="D55" i="16"/>
  <c r="J55" i="16" s="1"/>
  <c r="C55" i="16"/>
  <c r="I54" i="16"/>
  <c r="H54" i="16"/>
  <c r="G54" i="16"/>
  <c r="F54" i="16"/>
  <c r="E54" i="16"/>
  <c r="D54" i="16"/>
  <c r="J54" i="16" s="1"/>
  <c r="C54" i="16"/>
  <c r="I53" i="16"/>
  <c r="H53" i="16"/>
  <c r="G53" i="16"/>
  <c r="F53" i="16"/>
  <c r="E53" i="16"/>
  <c r="D53" i="16"/>
  <c r="J53" i="16" s="1"/>
  <c r="C53" i="16"/>
  <c r="I52" i="16"/>
  <c r="H52" i="16"/>
  <c r="G52" i="16"/>
  <c r="F52" i="16"/>
  <c r="E52" i="16"/>
  <c r="D52" i="16"/>
  <c r="J52" i="16" s="1"/>
  <c r="C52" i="16"/>
  <c r="I51" i="16"/>
  <c r="H51" i="16"/>
  <c r="G51" i="16"/>
  <c r="F51" i="16"/>
  <c r="E51" i="16"/>
  <c r="D51" i="16"/>
  <c r="J51" i="16" s="1"/>
  <c r="C51" i="16"/>
  <c r="I50" i="16"/>
  <c r="H50" i="16"/>
  <c r="G50" i="16"/>
  <c r="F50" i="16"/>
  <c r="E50" i="16"/>
  <c r="D50" i="16"/>
  <c r="J50" i="16" s="1"/>
  <c r="C50" i="16"/>
  <c r="I49" i="16"/>
  <c r="H49" i="16"/>
  <c r="G49" i="16"/>
  <c r="F49" i="16"/>
  <c r="E49" i="16"/>
  <c r="D49" i="16"/>
  <c r="J49" i="16" s="1"/>
  <c r="C49" i="16"/>
  <c r="I48" i="16"/>
  <c r="H48" i="16"/>
  <c r="G48" i="16"/>
  <c r="F48" i="16"/>
  <c r="E48" i="16"/>
  <c r="D48" i="16"/>
  <c r="J48" i="16" s="1"/>
  <c r="C48" i="16"/>
  <c r="I47" i="16"/>
  <c r="H47" i="16"/>
  <c r="G47" i="16"/>
  <c r="F47" i="16"/>
  <c r="E47" i="16"/>
  <c r="D47" i="16"/>
  <c r="J47" i="16" s="1"/>
  <c r="C47" i="16"/>
  <c r="I46" i="16"/>
  <c r="H46" i="16"/>
  <c r="G46" i="16"/>
  <c r="F46" i="16"/>
  <c r="E46" i="16"/>
  <c r="D46" i="16"/>
  <c r="J46" i="16" s="1"/>
  <c r="C46" i="16"/>
  <c r="I45" i="16"/>
  <c r="H45" i="16"/>
  <c r="G45" i="16"/>
  <c r="F45" i="16"/>
  <c r="E45" i="16"/>
  <c r="D45" i="16"/>
  <c r="J45" i="16" s="1"/>
  <c r="C45" i="16"/>
  <c r="I44" i="16"/>
  <c r="H44" i="16"/>
  <c r="G44" i="16"/>
  <c r="F44" i="16"/>
  <c r="E44" i="16"/>
  <c r="D44" i="16"/>
  <c r="J44" i="16" s="1"/>
  <c r="C44" i="16"/>
  <c r="I43" i="16"/>
  <c r="H43" i="16"/>
  <c r="G43" i="16"/>
  <c r="F43" i="16"/>
  <c r="E43" i="16"/>
  <c r="D43" i="16"/>
  <c r="J43" i="16" s="1"/>
  <c r="C43" i="16"/>
  <c r="I42" i="16"/>
  <c r="H42" i="16"/>
  <c r="G42" i="16"/>
  <c r="F42" i="16"/>
  <c r="E42" i="16"/>
  <c r="D42" i="16"/>
  <c r="J42" i="16" s="1"/>
  <c r="C42" i="16"/>
  <c r="I41" i="16"/>
  <c r="H41" i="16"/>
  <c r="G41" i="16"/>
  <c r="F41" i="16"/>
  <c r="E41" i="16"/>
  <c r="D41" i="16"/>
  <c r="J41" i="16" s="1"/>
  <c r="C41" i="16"/>
  <c r="I40" i="16"/>
  <c r="H40" i="16"/>
  <c r="G40" i="16"/>
  <c r="F40" i="16"/>
  <c r="E40" i="16"/>
  <c r="D40" i="16"/>
  <c r="J40" i="16" s="1"/>
  <c r="C40" i="16"/>
  <c r="I39" i="16"/>
  <c r="H39" i="16"/>
  <c r="G39" i="16"/>
  <c r="F39" i="16"/>
  <c r="E39" i="16"/>
  <c r="D39" i="16"/>
  <c r="J39" i="16" s="1"/>
  <c r="C39" i="16"/>
  <c r="I38" i="16"/>
  <c r="H38" i="16"/>
  <c r="G38" i="16"/>
  <c r="F38" i="16"/>
  <c r="E38" i="16"/>
  <c r="D38" i="16"/>
  <c r="J38" i="16" s="1"/>
  <c r="C38" i="16"/>
  <c r="I37" i="16"/>
  <c r="H37" i="16"/>
  <c r="G37" i="16"/>
  <c r="F37" i="16"/>
  <c r="E37" i="16"/>
  <c r="D37" i="16"/>
  <c r="J37" i="16" s="1"/>
  <c r="C37" i="16"/>
  <c r="I36" i="16"/>
  <c r="H36" i="16"/>
  <c r="G36" i="16"/>
  <c r="F36" i="16"/>
  <c r="E36" i="16"/>
  <c r="D36" i="16"/>
  <c r="J36" i="16" s="1"/>
  <c r="C36" i="16"/>
  <c r="I35" i="16"/>
  <c r="H35" i="16"/>
  <c r="G35" i="16"/>
  <c r="F35" i="16"/>
  <c r="E35" i="16"/>
  <c r="D35" i="16"/>
  <c r="J35" i="16" s="1"/>
  <c r="C35" i="16"/>
  <c r="I34" i="16"/>
  <c r="H34" i="16"/>
  <c r="G34" i="16"/>
  <c r="F34" i="16"/>
  <c r="E34" i="16"/>
  <c r="D34" i="16"/>
  <c r="J34" i="16" s="1"/>
  <c r="C34" i="16"/>
  <c r="I33" i="16"/>
  <c r="H33" i="16"/>
  <c r="G33" i="16"/>
  <c r="F33" i="16"/>
  <c r="E33" i="16"/>
  <c r="D33" i="16"/>
  <c r="J33" i="16" s="1"/>
  <c r="C33" i="16"/>
  <c r="I32" i="16"/>
  <c r="H32" i="16"/>
  <c r="G32" i="16"/>
  <c r="F32" i="16"/>
  <c r="E32" i="16"/>
  <c r="D32" i="16"/>
  <c r="J32" i="16" s="1"/>
  <c r="C32" i="16"/>
  <c r="I31" i="16"/>
  <c r="H31" i="16"/>
  <c r="G31" i="16"/>
  <c r="F31" i="16"/>
  <c r="E31" i="16"/>
  <c r="D31" i="16"/>
  <c r="J31" i="16" s="1"/>
  <c r="C31" i="16"/>
  <c r="I30" i="16"/>
  <c r="H30" i="16"/>
  <c r="G30" i="16"/>
  <c r="F30" i="16"/>
  <c r="E30" i="16"/>
  <c r="D30" i="16"/>
  <c r="J30" i="16" s="1"/>
  <c r="C30" i="16"/>
  <c r="I29" i="16"/>
  <c r="H29" i="16"/>
  <c r="G29" i="16"/>
  <c r="F29" i="16"/>
  <c r="E29" i="16"/>
  <c r="D29" i="16"/>
  <c r="J29" i="16" s="1"/>
  <c r="C29" i="16"/>
  <c r="I28" i="16"/>
  <c r="H28" i="16"/>
  <c r="G28" i="16"/>
  <c r="F28" i="16"/>
  <c r="E28" i="16"/>
  <c r="D28" i="16"/>
  <c r="J28" i="16" s="1"/>
  <c r="C28" i="16"/>
  <c r="I27" i="16"/>
  <c r="H27" i="16"/>
  <c r="G27" i="16"/>
  <c r="F27" i="16"/>
  <c r="E27" i="16"/>
  <c r="D27" i="16"/>
  <c r="J27" i="16" s="1"/>
  <c r="C27" i="16"/>
  <c r="I26" i="16"/>
  <c r="H26" i="16"/>
  <c r="G26" i="16"/>
  <c r="F26" i="16"/>
  <c r="E26" i="16"/>
  <c r="D26" i="16"/>
  <c r="J26" i="16" s="1"/>
  <c r="C26" i="16"/>
  <c r="I25" i="16"/>
  <c r="H25" i="16"/>
  <c r="G25" i="16"/>
  <c r="F25" i="16"/>
  <c r="E25" i="16"/>
  <c r="D25" i="16"/>
  <c r="J25" i="16" s="1"/>
  <c r="C25" i="16"/>
  <c r="I24" i="16"/>
  <c r="H24" i="16"/>
  <c r="G24" i="16"/>
  <c r="F24" i="16"/>
  <c r="E24" i="16"/>
  <c r="D24" i="16"/>
  <c r="J24" i="16" s="1"/>
  <c r="C24" i="16"/>
  <c r="I23" i="16"/>
  <c r="H23" i="16"/>
  <c r="G23" i="16"/>
  <c r="F23" i="16"/>
  <c r="E23" i="16"/>
  <c r="D23" i="16"/>
  <c r="J23" i="16" s="1"/>
  <c r="C23" i="16"/>
  <c r="I22" i="16"/>
  <c r="H22" i="16"/>
  <c r="G22" i="16"/>
  <c r="F22" i="16"/>
  <c r="E22" i="16"/>
  <c r="D22" i="16"/>
  <c r="J22" i="16" s="1"/>
  <c r="C22" i="16"/>
  <c r="I21" i="16"/>
  <c r="H21" i="16"/>
  <c r="G21" i="16"/>
  <c r="F21" i="16"/>
  <c r="E21" i="16"/>
  <c r="D21" i="16"/>
  <c r="J21" i="16" s="1"/>
  <c r="C21" i="16"/>
  <c r="I20" i="16"/>
  <c r="H20" i="16"/>
  <c r="G20" i="16"/>
  <c r="F20" i="16"/>
  <c r="E20" i="16"/>
  <c r="D20" i="16"/>
  <c r="J20" i="16" s="1"/>
  <c r="C20" i="16"/>
  <c r="I19" i="16"/>
  <c r="H19" i="16"/>
  <c r="G19" i="16"/>
  <c r="F19" i="16"/>
  <c r="E19" i="16"/>
  <c r="D19" i="16"/>
  <c r="J19" i="16" s="1"/>
  <c r="C19" i="16"/>
  <c r="I18" i="16"/>
  <c r="H18" i="16"/>
  <c r="G18" i="16"/>
  <c r="F18" i="16"/>
  <c r="E18" i="16"/>
  <c r="D18" i="16"/>
  <c r="J18" i="16" s="1"/>
  <c r="C18" i="16"/>
  <c r="M17" i="16"/>
  <c r="I17" i="16"/>
  <c r="H17" i="16"/>
  <c r="G17" i="16"/>
  <c r="F17" i="16"/>
  <c r="C17" i="16"/>
  <c r="H16" i="16"/>
  <c r="G16" i="16"/>
  <c r="F16" i="16"/>
  <c r="C16" i="16"/>
  <c r="H15" i="16"/>
  <c r="G15" i="16"/>
  <c r="F15" i="16"/>
  <c r="C15" i="16"/>
  <c r="H14" i="16"/>
  <c r="G14" i="16"/>
  <c r="F14" i="16"/>
  <c r="D14" i="16"/>
  <c r="J14" i="16" s="1"/>
  <c r="C14" i="16"/>
  <c r="I13" i="16"/>
  <c r="H13" i="16"/>
  <c r="G13" i="16"/>
  <c r="F13" i="16"/>
  <c r="C13" i="16"/>
  <c r="I12" i="16"/>
  <c r="H12" i="16"/>
  <c r="G12" i="16"/>
  <c r="F12" i="16"/>
  <c r="E12" i="16"/>
  <c r="C12" i="16"/>
  <c r="D13" i="16" s="1"/>
  <c r="J13" i="16" s="1"/>
  <c r="M11" i="16"/>
  <c r="I11" i="16"/>
  <c r="H11" i="16"/>
  <c r="G11" i="16"/>
  <c r="F11" i="16"/>
  <c r="C11" i="16"/>
  <c r="M10" i="16"/>
  <c r="H10" i="16"/>
  <c r="G10" i="16"/>
  <c r="F10" i="16"/>
  <c r="C10" i="16"/>
  <c r="J9" i="16"/>
  <c r="H9" i="16"/>
  <c r="G9" i="16"/>
  <c r="F9" i="16"/>
  <c r="C9" i="16"/>
  <c r="D9" i="16" s="1"/>
  <c r="I8" i="16"/>
  <c r="H8" i="16"/>
  <c r="G8" i="16"/>
  <c r="F8" i="16"/>
  <c r="C8" i="16"/>
  <c r="I7" i="16"/>
  <c r="H7" i="16"/>
  <c r="G7" i="16"/>
  <c r="F7" i="16"/>
  <c r="E7" i="16"/>
  <c r="C7" i="16"/>
  <c r="H6" i="16"/>
  <c r="G6" i="16"/>
  <c r="F6" i="16"/>
  <c r="C6" i="16"/>
  <c r="J5" i="16"/>
  <c r="H5" i="16"/>
  <c r="G5" i="16"/>
  <c r="F5" i="16"/>
  <c r="C5" i="16"/>
  <c r="D5" i="16" s="1"/>
  <c r="M4" i="16"/>
  <c r="H4" i="16"/>
  <c r="G4" i="16"/>
  <c r="F4" i="16"/>
  <c r="D4" i="16"/>
  <c r="J4" i="16" s="1"/>
  <c r="C4" i="16"/>
  <c r="F3" i="16"/>
  <c r="C3" i="16"/>
  <c r="I3" i="16" s="1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62" i="15"/>
  <c r="G61" i="15"/>
  <c r="C61" i="15"/>
  <c r="G60" i="15"/>
  <c r="G59" i="15"/>
  <c r="G58" i="15"/>
  <c r="G57" i="15"/>
  <c r="G56" i="15"/>
  <c r="G55" i="15"/>
  <c r="G54" i="15"/>
  <c r="G53" i="15"/>
  <c r="C53" i="15"/>
  <c r="G52" i="15"/>
  <c r="G51" i="15"/>
  <c r="G50" i="15"/>
  <c r="G49" i="15"/>
  <c r="G48" i="15"/>
  <c r="G47" i="15"/>
  <c r="G46" i="15"/>
  <c r="G45" i="15"/>
  <c r="C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C25" i="15"/>
  <c r="G24" i="15"/>
  <c r="G23" i="15"/>
  <c r="G22" i="15"/>
  <c r="G21" i="15"/>
  <c r="G20" i="15"/>
  <c r="G19" i="15"/>
  <c r="G18" i="15"/>
  <c r="G17" i="15"/>
  <c r="G16" i="15"/>
  <c r="G15" i="15"/>
  <c r="G14" i="15"/>
  <c r="C14" i="15"/>
  <c r="G13" i="15"/>
  <c r="G12" i="15"/>
  <c r="G11" i="15"/>
  <c r="G10" i="15"/>
  <c r="G9" i="15"/>
  <c r="G8" i="15"/>
  <c r="C8" i="15"/>
  <c r="G7" i="15"/>
  <c r="G6" i="15"/>
  <c r="G5" i="15"/>
  <c r="G4" i="15"/>
  <c r="E4" i="15" s="1"/>
  <c r="F4" i="15" s="1"/>
  <c r="E3" i="15"/>
  <c r="C1" i="15"/>
  <c r="C62" i="9"/>
  <c r="C61" i="9"/>
  <c r="C60" i="9"/>
  <c r="C59" i="9"/>
  <c r="C58" i="9"/>
  <c r="D57" i="9"/>
  <c r="C57" i="9"/>
  <c r="I56" i="9"/>
  <c r="K56" i="9" s="1"/>
  <c r="C56" i="9"/>
  <c r="D55" i="9"/>
  <c r="C55" i="9"/>
  <c r="C54" i="9"/>
  <c r="D53" i="9"/>
  <c r="C53" i="9"/>
  <c r="C52" i="9"/>
  <c r="C51" i="9"/>
  <c r="C50" i="9"/>
  <c r="D49" i="9"/>
  <c r="C49" i="9"/>
  <c r="I48" i="9"/>
  <c r="K48" i="9" s="1"/>
  <c r="C48" i="9"/>
  <c r="D47" i="9"/>
  <c r="C47" i="9"/>
  <c r="C46" i="9"/>
  <c r="C45" i="9"/>
  <c r="D45" i="9" s="1"/>
  <c r="C44" i="9"/>
  <c r="C43" i="9"/>
  <c r="I42" i="9"/>
  <c r="K42" i="9" s="1"/>
  <c r="C42" i="9"/>
  <c r="D41" i="9"/>
  <c r="C41" i="9"/>
  <c r="C40" i="9"/>
  <c r="D39" i="9"/>
  <c r="E39" i="9" s="1"/>
  <c r="C39" i="9"/>
  <c r="E38" i="9"/>
  <c r="C38" i="9"/>
  <c r="D37" i="9"/>
  <c r="E37" i="9" s="1"/>
  <c r="C37" i="9"/>
  <c r="D38" i="9" s="1"/>
  <c r="E36" i="9"/>
  <c r="D36" i="9"/>
  <c r="C36" i="9"/>
  <c r="D35" i="9"/>
  <c r="C35" i="9"/>
  <c r="I35" i="9" s="1"/>
  <c r="K35" i="9" s="1"/>
  <c r="D34" i="9"/>
  <c r="C34" i="9"/>
  <c r="I34" i="9" s="1"/>
  <c r="K34" i="9" s="1"/>
  <c r="E33" i="9"/>
  <c r="D33" i="9"/>
  <c r="C33" i="9"/>
  <c r="E32" i="9"/>
  <c r="D32" i="9"/>
  <c r="C32" i="9"/>
  <c r="D31" i="9"/>
  <c r="C31" i="9"/>
  <c r="D30" i="9"/>
  <c r="C30" i="9"/>
  <c r="D29" i="9"/>
  <c r="E29" i="9" s="1"/>
  <c r="C29" i="9"/>
  <c r="E28" i="9"/>
  <c r="D28" i="9"/>
  <c r="C28" i="9"/>
  <c r="D27" i="9"/>
  <c r="C27" i="9"/>
  <c r="I27" i="9" s="1"/>
  <c r="K27" i="9" s="1"/>
  <c r="D26" i="9"/>
  <c r="C26" i="9"/>
  <c r="I26" i="9" s="1"/>
  <c r="K26" i="9" s="1"/>
  <c r="E25" i="9"/>
  <c r="D25" i="9"/>
  <c r="C25" i="9"/>
  <c r="E24" i="9"/>
  <c r="D24" i="9"/>
  <c r="C24" i="9"/>
  <c r="D23" i="9"/>
  <c r="C23" i="9"/>
  <c r="D22" i="9"/>
  <c r="C22" i="9"/>
  <c r="D21" i="9"/>
  <c r="E21" i="9" s="1"/>
  <c r="C21" i="9"/>
  <c r="E20" i="9"/>
  <c r="D20" i="9"/>
  <c r="C20" i="9"/>
  <c r="D19" i="9"/>
  <c r="C19" i="9"/>
  <c r="I19" i="9" s="1"/>
  <c r="K19" i="9" s="1"/>
  <c r="D18" i="9"/>
  <c r="C18" i="9"/>
  <c r="I18" i="9" s="1"/>
  <c r="K18" i="9" s="1"/>
  <c r="E17" i="9"/>
  <c r="D17" i="9"/>
  <c r="C17" i="9"/>
  <c r="E16" i="9"/>
  <c r="D16" i="9"/>
  <c r="C16" i="9"/>
  <c r="D15" i="9"/>
  <c r="C15" i="9"/>
  <c r="D14" i="9"/>
  <c r="C14" i="9"/>
  <c r="D13" i="9"/>
  <c r="E13" i="9" s="1"/>
  <c r="C13" i="9"/>
  <c r="D12" i="9"/>
  <c r="C12" i="9"/>
  <c r="C11" i="9"/>
  <c r="C10" i="9"/>
  <c r="C9" i="9"/>
  <c r="D9" i="9" s="1"/>
  <c r="C8" i="9"/>
  <c r="C7" i="9"/>
  <c r="D8" i="9" s="1"/>
  <c r="C6" i="9"/>
  <c r="I5" i="9"/>
  <c r="K5" i="9" s="1"/>
  <c r="C5" i="9"/>
  <c r="D5" i="9" s="1"/>
  <c r="H4" i="9"/>
  <c r="J4" i="9" s="1"/>
  <c r="D4" i="9"/>
  <c r="C4" i="9"/>
  <c r="C3" i="9"/>
  <c r="E62" i="7"/>
  <c r="D62" i="7"/>
  <c r="C62" i="7"/>
  <c r="B62" i="7"/>
  <c r="C63" i="7" s="1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D8" i="7"/>
  <c r="C8" i="7"/>
  <c r="B8" i="7"/>
  <c r="C7" i="7"/>
  <c r="B7" i="7"/>
  <c r="B6" i="7"/>
  <c r="B5" i="7"/>
  <c r="C6" i="7" s="1"/>
  <c r="B4" i="7"/>
  <c r="B3" i="7"/>
  <c r="C62" i="13"/>
  <c r="C61" i="13"/>
  <c r="C61" i="14" s="1"/>
  <c r="D60" i="13"/>
  <c r="C60" i="13"/>
  <c r="D61" i="13" s="1"/>
  <c r="C59" i="13"/>
  <c r="C58" i="13"/>
  <c r="C57" i="13"/>
  <c r="C57" i="14" s="1"/>
  <c r="C56" i="13"/>
  <c r="D55" i="13"/>
  <c r="C55" i="13"/>
  <c r="C54" i="13"/>
  <c r="D53" i="13"/>
  <c r="L53" i="9" s="1"/>
  <c r="C53" i="13"/>
  <c r="C53" i="14" s="1"/>
  <c r="C52" i="13"/>
  <c r="C51" i="13"/>
  <c r="C50" i="13"/>
  <c r="C49" i="13"/>
  <c r="C49" i="14" s="1"/>
  <c r="C48" i="13"/>
  <c r="C47" i="13"/>
  <c r="D47" i="13" s="1"/>
  <c r="C46" i="13"/>
  <c r="C45" i="13"/>
  <c r="C45" i="14" s="1"/>
  <c r="D44" i="13"/>
  <c r="C44" i="13"/>
  <c r="D45" i="13" s="1"/>
  <c r="C43" i="13"/>
  <c r="C42" i="13"/>
  <c r="C41" i="13"/>
  <c r="C41" i="14" s="1"/>
  <c r="C40" i="13"/>
  <c r="D39" i="13"/>
  <c r="C39" i="13"/>
  <c r="C38" i="13"/>
  <c r="D37" i="13"/>
  <c r="L37" i="9" s="1"/>
  <c r="C37" i="13"/>
  <c r="C36" i="13"/>
  <c r="C35" i="13"/>
  <c r="C34" i="13"/>
  <c r="C34" i="14" s="1"/>
  <c r="D33" i="13"/>
  <c r="L33" i="9" s="1"/>
  <c r="C33" i="13"/>
  <c r="C32" i="13"/>
  <c r="D32" i="13" s="1"/>
  <c r="C31" i="13"/>
  <c r="C30" i="13"/>
  <c r="D29" i="13"/>
  <c r="L29" i="9" s="1"/>
  <c r="C29" i="13"/>
  <c r="C29" i="14" s="1"/>
  <c r="C28" i="13"/>
  <c r="C28" i="14" s="1"/>
  <c r="C27" i="13"/>
  <c r="C26" i="13"/>
  <c r="D25" i="13"/>
  <c r="L25" i="9" s="1"/>
  <c r="C25" i="13"/>
  <c r="C25" i="14" s="1"/>
  <c r="C24" i="13"/>
  <c r="D24" i="13" s="1"/>
  <c r="C23" i="13"/>
  <c r="C22" i="13"/>
  <c r="D21" i="13"/>
  <c r="L21" i="9" s="1"/>
  <c r="C21" i="13"/>
  <c r="C21" i="14" s="1"/>
  <c r="C20" i="13"/>
  <c r="C20" i="14" s="1"/>
  <c r="C19" i="13"/>
  <c r="C18" i="13"/>
  <c r="D17" i="13"/>
  <c r="L17" i="9" s="1"/>
  <c r="C17" i="13"/>
  <c r="C17" i="14" s="1"/>
  <c r="C16" i="13"/>
  <c r="C15" i="13"/>
  <c r="C14" i="13"/>
  <c r="C14" i="14" s="1"/>
  <c r="D13" i="13"/>
  <c r="L13" i="9" s="1"/>
  <c r="C13" i="13"/>
  <c r="C12" i="13"/>
  <c r="D12" i="13" s="1"/>
  <c r="C11" i="13"/>
  <c r="C10" i="13"/>
  <c r="D9" i="13"/>
  <c r="C9" i="13"/>
  <c r="C8" i="13"/>
  <c r="C8" i="14" s="1"/>
  <c r="C7" i="13"/>
  <c r="C6" i="13"/>
  <c r="D5" i="13"/>
  <c r="C5" i="13"/>
  <c r="C4" i="13"/>
  <c r="C3" i="13"/>
  <c r="C3" i="14" s="1"/>
  <c r="H3" i="14" s="1"/>
  <c r="C62" i="8"/>
  <c r="B62" i="8"/>
  <c r="B61" i="8"/>
  <c r="C61" i="8" s="1"/>
  <c r="D61" i="8" s="1"/>
  <c r="C60" i="8"/>
  <c r="B60" i="8"/>
  <c r="I60" i="9" s="1"/>
  <c r="K60" i="9" s="1"/>
  <c r="B59" i="8"/>
  <c r="C59" i="8" s="1"/>
  <c r="D59" i="8" s="1"/>
  <c r="C58" i="8"/>
  <c r="B58" i="8"/>
  <c r="I58" i="9" s="1"/>
  <c r="K58" i="9" s="1"/>
  <c r="B57" i="8"/>
  <c r="C57" i="8" s="1"/>
  <c r="D57" i="8" s="1"/>
  <c r="C56" i="8"/>
  <c r="B56" i="8"/>
  <c r="B55" i="8"/>
  <c r="C55" i="8" s="1"/>
  <c r="D55" i="8" s="1"/>
  <c r="C54" i="8"/>
  <c r="B54" i="8"/>
  <c r="I54" i="9" s="1"/>
  <c r="K54" i="9" s="1"/>
  <c r="B53" i="8"/>
  <c r="C53" i="8" s="1"/>
  <c r="D53" i="8" s="1"/>
  <c r="C52" i="8"/>
  <c r="B52" i="8"/>
  <c r="I52" i="9" s="1"/>
  <c r="K52" i="9" s="1"/>
  <c r="B51" i="8"/>
  <c r="C51" i="8" s="1"/>
  <c r="D51" i="8" s="1"/>
  <c r="C50" i="8"/>
  <c r="B50" i="8"/>
  <c r="I50" i="9" s="1"/>
  <c r="K50" i="9" s="1"/>
  <c r="B49" i="8"/>
  <c r="C49" i="8" s="1"/>
  <c r="D49" i="8" s="1"/>
  <c r="C48" i="8"/>
  <c r="B48" i="8"/>
  <c r="B47" i="8"/>
  <c r="C47" i="8" s="1"/>
  <c r="D47" i="8" s="1"/>
  <c r="C46" i="8"/>
  <c r="B46" i="8"/>
  <c r="I46" i="9" s="1"/>
  <c r="K46" i="9" s="1"/>
  <c r="B45" i="8"/>
  <c r="C45" i="8" s="1"/>
  <c r="D45" i="8" s="1"/>
  <c r="C44" i="8"/>
  <c r="B44" i="8"/>
  <c r="I44" i="9" s="1"/>
  <c r="K44" i="9" s="1"/>
  <c r="B43" i="8"/>
  <c r="C43" i="8" s="1"/>
  <c r="D43" i="8" s="1"/>
  <c r="C42" i="8"/>
  <c r="B42" i="8"/>
  <c r="B41" i="8"/>
  <c r="C41" i="8" s="1"/>
  <c r="D41" i="8" s="1"/>
  <c r="C40" i="8"/>
  <c r="B40" i="8"/>
  <c r="I40" i="9" s="1"/>
  <c r="K40" i="9" s="1"/>
  <c r="B39" i="8"/>
  <c r="C39" i="8" s="1"/>
  <c r="D39" i="8" s="1"/>
  <c r="C38" i="8"/>
  <c r="B38" i="8"/>
  <c r="I38" i="9" s="1"/>
  <c r="K38" i="9" s="1"/>
  <c r="B37" i="8"/>
  <c r="C37" i="8" s="1"/>
  <c r="D37" i="8" s="1"/>
  <c r="C36" i="8"/>
  <c r="B36" i="8"/>
  <c r="B35" i="8"/>
  <c r="C35" i="8" s="1"/>
  <c r="D35" i="8" s="1"/>
  <c r="C34" i="8"/>
  <c r="B34" i="8"/>
  <c r="B33" i="8"/>
  <c r="C33" i="8" s="1"/>
  <c r="D33" i="8" s="1"/>
  <c r="C32" i="8"/>
  <c r="B32" i="8"/>
  <c r="B31" i="8"/>
  <c r="C31" i="8" s="1"/>
  <c r="D31" i="8" s="1"/>
  <c r="C30" i="8"/>
  <c r="B30" i="8"/>
  <c r="B29" i="8"/>
  <c r="C29" i="8" s="1"/>
  <c r="D29" i="8" s="1"/>
  <c r="C28" i="8"/>
  <c r="B28" i="8"/>
  <c r="B27" i="8"/>
  <c r="C27" i="8" s="1"/>
  <c r="D27" i="8" s="1"/>
  <c r="C26" i="8"/>
  <c r="B26" i="8"/>
  <c r="B25" i="8"/>
  <c r="C25" i="8" s="1"/>
  <c r="D25" i="8" s="1"/>
  <c r="C24" i="8"/>
  <c r="B24" i="8"/>
  <c r="B23" i="8"/>
  <c r="C23" i="8" s="1"/>
  <c r="D23" i="8" s="1"/>
  <c r="C22" i="8"/>
  <c r="B22" i="8"/>
  <c r="B21" i="8"/>
  <c r="C21" i="8" s="1"/>
  <c r="D21" i="8" s="1"/>
  <c r="C20" i="8"/>
  <c r="B20" i="8"/>
  <c r="B19" i="8"/>
  <c r="C19" i="8" s="1"/>
  <c r="D19" i="8" s="1"/>
  <c r="C18" i="8"/>
  <c r="B18" i="8"/>
  <c r="B17" i="8"/>
  <c r="C17" i="8" s="1"/>
  <c r="D17" i="8" s="1"/>
  <c r="C16" i="8"/>
  <c r="B16" i="8"/>
  <c r="B15" i="8"/>
  <c r="C15" i="8" s="1"/>
  <c r="D15" i="8" s="1"/>
  <c r="C14" i="8"/>
  <c r="B14" i="8"/>
  <c r="B13" i="8"/>
  <c r="C13" i="8" s="1"/>
  <c r="D13" i="8" s="1"/>
  <c r="C12" i="8"/>
  <c r="B12" i="8"/>
  <c r="B11" i="8"/>
  <c r="C11" i="8" s="1"/>
  <c r="D11" i="8" s="1"/>
  <c r="C10" i="8"/>
  <c r="B10" i="8"/>
  <c r="B9" i="8"/>
  <c r="I9" i="9" s="1"/>
  <c r="K9" i="9" s="1"/>
  <c r="C8" i="8"/>
  <c r="B8" i="8"/>
  <c r="B7" i="8"/>
  <c r="C7" i="8" s="1"/>
  <c r="D7" i="8" s="1"/>
  <c r="E7" i="8" s="1"/>
  <c r="C6" i="8"/>
  <c r="D6" i="8" s="1"/>
  <c r="B6" i="8"/>
  <c r="B5" i="8"/>
  <c r="C5" i="8" s="1"/>
  <c r="C4" i="8"/>
  <c r="B4" i="8"/>
  <c r="B3" i="8"/>
  <c r="B1" i="8"/>
  <c r="B62" i="6"/>
  <c r="B61" i="6"/>
  <c r="B60" i="6"/>
  <c r="C60" i="6" s="1"/>
  <c r="B59" i="6"/>
  <c r="B58" i="6"/>
  <c r="C58" i="6" s="1"/>
  <c r="B57" i="6"/>
  <c r="B56" i="6"/>
  <c r="C56" i="6" s="1"/>
  <c r="B55" i="6"/>
  <c r="B54" i="6"/>
  <c r="C54" i="6" s="1"/>
  <c r="B53" i="6"/>
  <c r="B52" i="6"/>
  <c r="C52" i="6" s="1"/>
  <c r="B51" i="6"/>
  <c r="B50" i="6"/>
  <c r="C50" i="6" s="1"/>
  <c r="B49" i="6"/>
  <c r="B48" i="6"/>
  <c r="C48" i="6" s="1"/>
  <c r="B47" i="6"/>
  <c r="B46" i="6"/>
  <c r="C46" i="6" s="1"/>
  <c r="B45" i="6"/>
  <c r="B44" i="6"/>
  <c r="C44" i="6" s="1"/>
  <c r="B43" i="6"/>
  <c r="B42" i="6"/>
  <c r="C42" i="6" s="1"/>
  <c r="B41" i="6"/>
  <c r="B40" i="6"/>
  <c r="C40" i="6" s="1"/>
  <c r="B39" i="6"/>
  <c r="B38" i="6"/>
  <c r="C38" i="6" s="1"/>
  <c r="B37" i="6"/>
  <c r="B36" i="6"/>
  <c r="C36" i="6" s="1"/>
  <c r="B35" i="6"/>
  <c r="B34" i="6"/>
  <c r="C34" i="6" s="1"/>
  <c r="B33" i="6"/>
  <c r="B32" i="6"/>
  <c r="C32" i="6" s="1"/>
  <c r="B31" i="6"/>
  <c r="B30" i="6"/>
  <c r="C30" i="6" s="1"/>
  <c r="B29" i="6"/>
  <c r="B28" i="6"/>
  <c r="C28" i="6" s="1"/>
  <c r="B27" i="6"/>
  <c r="B26" i="6"/>
  <c r="C26" i="6" s="1"/>
  <c r="B25" i="6"/>
  <c r="B24" i="6"/>
  <c r="C24" i="6" s="1"/>
  <c r="B23" i="6"/>
  <c r="B22" i="6"/>
  <c r="C22" i="6" s="1"/>
  <c r="B21" i="6"/>
  <c r="B20" i="6"/>
  <c r="C20" i="6" s="1"/>
  <c r="B19" i="6"/>
  <c r="B18" i="6"/>
  <c r="C18" i="6" s="1"/>
  <c r="B17" i="6"/>
  <c r="B16" i="6"/>
  <c r="C16" i="6" s="1"/>
  <c r="B15" i="6"/>
  <c r="B14" i="6"/>
  <c r="C14" i="6" s="1"/>
  <c r="B13" i="6"/>
  <c r="B12" i="6"/>
  <c r="C12" i="6" s="1"/>
  <c r="D12" i="6" s="1"/>
  <c r="B11" i="6"/>
  <c r="C11" i="6" s="1"/>
  <c r="B10" i="6"/>
  <c r="B9" i="6"/>
  <c r="B8" i="6"/>
  <c r="C8" i="6" s="1"/>
  <c r="D8" i="6" s="1"/>
  <c r="B7" i="6"/>
  <c r="C7" i="6" s="1"/>
  <c r="D7" i="6" s="1"/>
  <c r="B6" i="6"/>
  <c r="C6" i="6" s="1"/>
  <c r="C5" i="6"/>
  <c r="B5" i="6"/>
  <c r="B4" i="6"/>
  <c r="B3" i="6"/>
  <c r="B62" i="5"/>
  <c r="C63" i="5" s="1"/>
  <c r="B61" i="5"/>
  <c r="B60" i="5"/>
  <c r="C61" i="5" s="1"/>
  <c r="B59" i="5"/>
  <c r="C59" i="5" s="1"/>
  <c r="D59" i="5" s="1"/>
  <c r="B58" i="5"/>
  <c r="C58" i="5" s="1"/>
  <c r="B57" i="5"/>
  <c r="C56" i="5"/>
  <c r="D56" i="5" s="1"/>
  <c r="B56" i="5"/>
  <c r="C57" i="5" s="1"/>
  <c r="B55" i="5"/>
  <c r="C55" i="5" s="1"/>
  <c r="B54" i="5"/>
  <c r="C54" i="5" s="1"/>
  <c r="B53" i="5"/>
  <c r="B52" i="5"/>
  <c r="C53" i="5" s="1"/>
  <c r="B51" i="5"/>
  <c r="C51" i="5" s="1"/>
  <c r="D51" i="5" s="1"/>
  <c r="B50" i="5"/>
  <c r="C50" i="5" s="1"/>
  <c r="B49" i="5"/>
  <c r="C48" i="5"/>
  <c r="D48" i="5" s="1"/>
  <c r="B48" i="5"/>
  <c r="C49" i="5" s="1"/>
  <c r="B47" i="5"/>
  <c r="C47" i="5" s="1"/>
  <c r="B46" i="5"/>
  <c r="C46" i="5" s="1"/>
  <c r="B45" i="5"/>
  <c r="B44" i="5"/>
  <c r="C45" i="5" s="1"/>
  <c r="B43" i="5"/>
  <c r="C43" i="5" s="1"/>
  <c r="D43" i="5" s="1"/>
  <c r="B42" i="5"/>
  <c r="C42" i="5" s="1"/>
  <c r="B41" i="5"/>
  <c r="C40" i="5"/>
  <c r="D40" i="5" s="1"/>
  <c r="B40" i="5"/>
  <c r="C41" i="5" s="1"/>
  <c r="B39" i="5"/>
  <c r="C39" i="5" s="1"/>
  <c r="B38" i="5"/>
  <c r="C38" i="5" s="1"/>
  <c r="B37" i="5"/>
  <c r="B36" i="5"/>
  <c r="C37" i="5" s="1"/>
  <c r="B35" i="5"/>
  <c r="C35" i="5" s="1"/>
  <c r="D35" i="5" s="1"/>
  <c r="B34" i="5"/>
  <c r="C34" i="5" s="1"/>
  <c r="B33" i="5"/>
  <c r="C32" i="5"/>
  <c r="D32" i="5" s="1"/>
  <c r="B32" i="5"/>
  <c r="C33" i="5" s="1"/>
  <c r="B31" i="5"/>
  <c r="C31" i="5" s="1"/>
  <c r="B30" i="5"/>
  <c r="C30" i="5" s="1"/>
  <c r="B29" i="5"/>
  <c r="B28" i="5"/>
  <c r="C29" i="5" s="1"/>
  <c r="B27" i="5"/>
  <c r="C27" i="5" s="1"/>
  <c r="D27" i="5" s="1"/>
  <c r="B26" i="5"/>
  <c r="C26" i="5" s="1"/>
  <c r="B25" i="5"/>
  <c r="C24" i="5"/>
  <c r="D24" i="5" s="1"/>
  <c r="B24" i="5"/>
  <c r="C25" i="5" s="1"/>
  <c r="B23" i="5"/>
  <c r="C23" i="5" s="1"/>
  <c r="B22" i="5"/>
  <c r="C22" i="5" s="1"/>
  <c r="B21" i="5"/>
  <c r="B20" i="5"/>
  <c r="C21" i="5" s="1"/>
  <c r="B19" i="5"/>
  <c r="C19" i="5" s="1"/>
  <c r="D19" i="5" s="1"/>
  <c r="B18" i="5"/>
  <c r="C18" i="5" s="1"/>
  <c r="B17" i="5"/>
  <c r="C16" i="5"/>
  <c r="D16" i="5" s="1"/>
  <c r="B16" i="5"/>
  <c r="C17" i="5" s="1"/>
  <c r="B15" i="5"/>
  <c r="C15" i="5" s="1"/>
  <c r="B14" i="5"/>
  <c r="C14" i="5" s="1"/>
  <c r="D14" i="5" s="1"/>
  <c r="B13" i="5"/>
  <c r="B12" i="5"/>
  <c r="C13" i="5" s="1"/>
  <c r="B11" i="5"/>
  <c r="C11" i="5" s="1"/>
  <c r="D11" i="5" s="1"/>
  <c r="B10" i="5"/>
  <c r="C10" i="5" s="1"/>
  <c r="B9" i="5"/>
  <c r="C8" i="5"/>
  <c r="D8" i="5" s="1"/>
  <c r="B8" i="5"/>
  <c r="C9" i="5" s="1"/>
  <c r="B7" i="5"/>
  <c r="C7" i="5" s="1"/>
  <c r="B6" i="5"/>
  <c r="C6" i="5" s="1"/>
  <c r="C5" i="5"/>
  <c r="D5" i="5" s="1"/>
  <c r="B5" i="5"/>
  <c r="B4" i="5"/>
  <c r="B3" i="5"/>
  <c r="C4" i="5" s="1"/>
  <c r="B62" i="4"/>
  <c r="B61" i="4"/>
  <c r="B60" i="4"/>
  <c r="B59" i="4"/>
  <c r="C59" i="4" s="1"/>
  <c r="D59" i="4" s="1"/>
  <c r="B58" i="4"/>
  <c r="C58" i="4" s="1"/>
  <c r="B57" i="4"/>
  <c r="B56" i="4"/>
  <c r="B55" i="4"/>
  <c r="C55" i="4" s="1"/>
  <c r="D55" i="4" s="1"/>
  <c r="B54" i="4"/>
  <c r="C54" i="4" s="1"/>
  <c r="B53" i="4"/>
  <c r="B52" i="4"/>
  <c r="B51" i="4"/>
  <c r="C51" i="4" s="1"/>
  <c r="D51" i="4" s="1"/>
  <c r="B50" i="4"/>
  <c r="C50" i="4" s="1"/>
  <c r="B49" i="4"/>
  <c r="B48" i="4"/>
  <c r="B47" i="4"/>
  <c r="C47" i="4" s="1"/>
  <c r="D47" i="4" s="1"/>
  <c r="B46" i="4"/>
  <c r="C46" i="4" s="1"/>
  <c r="B45" i="4"/>
  <c r="B44" i="4"/>
  <c r="B43" i="4"/>
  <c r="C43" i="4" s="1"/>
  <c r="D43" i="4" s="1"/>
  <c r="B42" i="4"/>
  <c r="C42" i="4" s="1"/>
  <c r="B41" i="4"/>
  <c r="B40" i="4"/>
  <c r="B39" i="4"/>
  <c r="C39" i="4" s="1"/>
  <c r="D39" i="4" s="1"/>
  <c r="B38" i="4"/>
  <c r="C38" i="4" s="1"/>
  <c r="B37" i="4"/>
  <c r="B36" i="4"/>
  <c r="B35" i="4"/>
  <c r="C35" i="4" s="1"/>
  <c r="D35" i="4" s="1"/>
  <c r="B34" i="4"/>
  <c r="C34" i="4" s="1"/>
  <c r="B33" i="4"/>
  <c r="B32" i="4"/>
  <c r="B31" i="4"/>
  <c r="C31" i="4" s="1"/>
  <c r="D31" i="4" s="1"/>
  <c r="B30" i="4"/>
  <c r="C30" i="4" s="1"/>
  <c r="B29" i="4"/>
  <c r="B28" i="4"/>
  <c r="B27" i="4"/>
  <c r="C27" i="4" s="1"/>
  <c r="D27" i="4" s="1"/>
  <c r="B26" i="4"/>
  <c r="C26" i="4" s="1"/>
  <c r="B25" i="4"/>
  <c r="B24" i="4"/>
  <c r="B23" i="4"/>
  <c r="C23" i="4" s="1"/>
  <c r="D23" i="4" s="1"/>
  <c r="B22" i="4"/>
  <c r="C22" i="4" s="1"/>
  <c r="B21" i="4"/>
  <c r="B20" i="4"/>
  <c r="B19" i="4"/>
  <c r="C19" i="4" s="1"/>
  <c r="D19" i="4" s="1"/>
  <c r="B18" i="4"/>
  <c r="C18" i="4" s="1"/>
  <c r="B17" i="4"/>
  <c r="B16" i="4"/>
  <c r="B15" i="4"/>
  <c r="C15" i="4" s="1"/>
  <c r="D15" i="4" s="1"/>
  <c r="B14" i="4"/>
  <c r="C14" i="4" s="1"/>
  <c r="B13" i="4"/>
  <c r="B12" i="4"/>
  <c r="B11" i="4"/>
  <c r="C11" i="4" s="1"/>
  <c r="D11" i="4" s="1"/>
  <c r="B10" i="4"/>
  <c r="C10" i="4" s="1"/>
  <c r="B9" i="4"/>
  <c r="B8" i="4"/>
  <c r="B7" i="4"/>
  <c r="C7" i="4" s="1"/>
  <c r="D7" i="4" s="1"/>
  <c r="B6" i="4"/>
  <c r="C6" i="4" s="1"/>
  <c r="B5" i="4"/>
  <c r="B4" i="4"/>
  <c r="B3" i="4"/>
  <c r="B62" i="3"/>
  <c r="B61" i="3"/>
  <c r="C61" i="3" s="1"/>
  <c r="D61" i="3" s="1"/>
  <c r="D60" i="3"/>
  <c r="E60" i="3" s="1"/>
  <c r="C60" i="3"/>
  <c r="B60" i="3"/>
  <c r="D59" i="3"/>
  <c r="C59" i="3"/>
  <c r="B59" i="3"/>
  <c r="D58" i="3"/>
  <c r="C58" i="3"/>
  <c r="B58" i="3"/>
  <c r="D57" i="3"/>
  <c r="E57" i="3" s="1"/>
  <c r="C57" i="3"/>
  <c r="B57" i="3"/>
  <c r="D56" i="3"/>
  <c r="E56" i="3" s="1"/>
  <c r="C56" i="3"/>
  <c r="B56" i="3"/>
  <c r="D55" i="3"/>
  <c r="C55" i="3"/>
  <c r="B55" i="3"/>
  <c r="D54" i="3"/>
  <c r="C54" i="3"/>
  <c r="B54" i="3"/>
  <c r="D53" i="3"/>
  <c r="E53" i="3" s="1"/>
  <c r="C53" i="3"/>
  <c r="B53" i="3"/>
  <c r="D52" i="3"/>
  <c r="E52" i="3" s="1"/>
  <c r="C52" i="3"/>
  <c r="B52" i="3"/>
  <c r="D51" i="3"/>
  <c r="C51" i="3"/>
  <c r="B51" i="3"/>
  <c r="D50" i="3"/>
  <c r="C50" i="3"/>
  <c r="B50" i="3"/>
  <c r="D49" i="3"/>
  <c r="E49" i="3" s="1"/>
  <c r="C49" i="3"/>
  <c r="B49" i="3"/>
  <c r="D48" i="3"/>
  <c r="E48" i="3" s="1"/>
  <c r="C48" i="3"/>
  <c r="B48" i="3"/>
  <c r="D47" i="3"/>
  <c r="C47" i="3"/>
  <c r="B47" i="3"/>
  <c r="D46" i="3"/>
  <c r="C46" i="3"/>
  <c r="B46" i="3"/>
  <c r="D45" i="3"/>
  <c r="E45" i="3" s="1"/>
  <c r="C45" i="3"/>
  <c r="B45" i="3"/>
  <c r="D44" i="3"/>
  <c r="E44" i="3" s="1"/>
  <c r="C44" i="3"/>
  <c r="B44" i="3"/>
  <c r="D43" i="3"/>
  <c r="C43" i="3"/>
  <c r="B43" i="3"/>
  <c r="D42" i="3"/>
  <c r="C42" i="3"/>
  <c r="B42" i="3"/>
  <c r="D41" i="3"/>
  <c r="E41" i="3" s="1"/>
  <c r="C41" i="3"/>
  <c r="B41" i="3"/>
  <c r="D40" i="3"/>
  <c r="E40" i="3" s="1"/>
  <c r="C40" i="3"/>
  <c r="B40" i="3"/>
  <c r="D39" i="3"/>
  <c r="C39" i="3"/>
  <c r="B39" i="3"/>
  <c r="D38" i="3"/>
  <c r="C38" i="3"/>
  <c r="B38" i="3"/>
  <c r="D37" i="3"/>
  <c r="E37" i="3" s="1"/>
  <c r="C37" i="3"/>
  <c r="B37" i="3"/>
  <c r="D36" i="3"/>
  <c r="E36" i="3" s="1"/>
  <c r="C36" i="3"/>
  <c r="B36" i="3"/>
  <c r="D35" i="3"/>
  <c r="E35" i="3" s="1"/>
  <c r="C35" i="3"/>
  <c r="B35" i="3"/>
  <c r="D34" i="3"/>
  <c r="C34" i="3"/>
  <c r="B34" i="3"/>
  <c r="D33" i="3"/>
  <c r="E33" i="3" s="1"/>
  <c r="C33" i="3"/>
  <c r="B33" i="3"/>
  <c r="D32" i="3"/>
  <c r="E32" i="3" s="1"/>
  <c r="C32" i="3"/>
  <c r="B32" i="3"/>
  <c r="D31" i="3"/>
  <c r="E31" i="3" s="1"/>
  <c r="C31" i="3"/>
  <c r="B31" i="3"/>
  <c r="D30" i="3"/>
  <c r="C30" i="3"/>
  <c r="B30" i="3"/>
  <c r="D29" i="3"/>
  <c r="E29" i="3" s="1"/>
  <c r="C29" i="3"/>
  <c r="B29" i="3"/>
  <c r="D28" i="3"/>
  <c r="E28" i="3" s="1"/>
  <c r="C28" i="3"/>
  <c r="B28" i="3"/>
  <c r="D27" i="3"/>
  <c r="E27" i="3" s="1"/>
  <c r="C27" i="3"/>
  <c r="B27" i="3"/>
  <c r="D26" i="3"/>
  <c r="C26" i="3"/>
  <c r="B26" i="3"/>
  <c r="D25" i="3"/>
  <c r="E25" i="3" s="1"/>
  <c r="C25" i="3"/>
  <c r="B25" i="3"/>
  <c r="D24" i="3"/>
  <c r="E24" i="3" s="1"/>
  <c r="C24" i="3"/>
  <c r="B24" i="3"/>
  <c r="D23" i="3"/>
  <c r="E23" i="3" s="1"/>
  <c r="C23" i="3"/>
  <c r="B23" i="3"/>
  <c r="D22" i="3"/>
  <c r="C22" i="3"/>
  <c r="B22" i="3"/>
  <c r="D21" i="3"/>
  <c r="E21" i="3" s="1"/>
  <c r="C21" i="3"/>
  <c r="B21" i="3"/>
  <c r="D20" i="3"/>
  <c r="E20" i="3" s="1"/>
  <c r="C20" i="3"/>
  <c r="B20" i="3"/>
  <c r="D19" i="3"/>
  <c r="E19" i="3" s="1"/>
  <c r="C19" i="3"/>
  <c r="B19" i="3"/>
  <c r="D18" i="3"/>
  <c r="C18" i="3"/>
  <c r="B18" i="3"/>
  <c r="D17" i="3"/>
  <c r="E17" i="3" s="1"/>
  <c r="C17" i="3"/>
  <c r="B17" i="3"/>
  <c r="D16" i="3"/>
  <c r="E16" i="3" s="1"/>
  <c r="C16" i="3"/>
  <c r="B16" i="3"/>
  <c r="D15" i="3"/>
  <c r="E15" i="3" s="1"/>
  <c r="C15" i="3"/>
  <c r="B15" i="3"/>
  <c r="D14" i="3"/>
  <c r="C14" i="3"/>
  <c r="B14" i="3"/>
  <c r="D13" i="3"/>
  <c r="E13" i="3" s="1"/>
  <c r="C13" i="3"/>
  <c r="B13" i="3"/>
  <c r="D12" i="3"/>
  <c r="E12" i="3" s="1"/>
  <c r="C12" i="3"/>
  <c r="B12" i="3"/>
  <c r="D11" i="3"/>
  <c r="E11" i="3" s="1"/>
  <c r="C11" i="3"/>
  <c r="B11" i="3"/>
  <c r="D10" i="3"/>
  <c r="C10" i="3"/>
  <c r="B10" i="3"/>
  <c r="D9" i="3"/>
  <c r="E9" i="3" s="1"/>
  <c r="C9" i="3"/>
  <c r="B9" i="3"/>
  <c r="D8" i="3"/>
  <c r="C8" i="3"/>
  <c r="B8" i="3"/>
  <c r="C7" i="3"/>
  <c r="B7" i="3"/>
  <c r="B6" i="3"/>
  <c r="C5" i="3"/>
  <c r="B5" i="3"/>
  <c r="C6" i="3" s="1"/>
  <c r="D6" i="3" s="1"/>
  <c r="B4" i="3"/>
  <c r="B3" i="3"/>
  <c r="B62" i="2"/>
  <c r="B61" i="2"/>
  <c r="C61" i="2" s="1"/>
  <c r="B60" i="2"/>
  <c r="B59" i="2"/>
  <c r="B58" i="2"/>
  <c r="B57" i="2"/>
  <c r="C57" i="2" s="1"/>
  <c r="B56" i="2"/>
  <c r="B55" i="2"/>
  <c r="B54" i="2"/>
  <c r="B53" i="2"/>
  <c r="C53" i="2" s="1"/>
  <c r="B52" i="2"/>
  <c r="B51" i="2"/>
  <c r="B50" i="2"/>
  <c r="B49" i="2"/>
  <c r="C49" i="2" s="1"/>
  <c r="B48" i="2"/>
  <c r="B47" i="2"/>
  <c r="B46" i="2"/>
  <c r="B45" i="2"/>
  <c r="C45" i="2" s="1"/>
  <c r="B44" i="2"/>
  <c r="B43" i="2"/>
  <c r="B42" i="2"/>
  <c r="B41" i="2"/>
  <c r="C41" i="2" s="1"/>
  <c r="B40" i="2"/>
  <c r="B39" i="2"/>
  <c r="B38" i="2"/>
  <c r="B37" i="2"/>
  <c r="C37" i="2" s="1"/>
  <c r="B36" i="2"/>
  <c r="B35" i="2"/>
  <c r="B34" i="2"/>
  <c r="B33" i="2"/>
  <c r="C33" i="2" s="1"/>
  <c r="B32" i="2"/>
  <c r="B31" i="2"/>
  <c r="B30" i="2"/>
  <c r="B29" i="2"/>
  <c r="C29" i="2" s="1"/>
  <c r="B28" i="2"/>
  <c r="B27" i="2"/>
  <c r="B26" i="2"/>
  <c r="B25" i="2"/>
  <c r="C25" i="2" s="1"/>
  <c r="B24" i="2"/>
  <c r="B23" i="2"/>
  <c r="B22" i="2"/>
  <c r="B21" i="2"/>
  <c r="C21" i="2" s="1"/>
  <c r="B20" i="2"/>
  <c r="B19" i="2"/>
  <c r="B18" i="2"/>
  <c r="B17" i="2"/>
  <c r="C17" i="2" s="1"/>
  <c r="B16" i="2"/>
  <c r="B15" i="2"/>
  <c r="B14" i="2"/>
  <c r="B13" i="2"/>
  <c r="C13" i="2" s="1"/>
  <c r="B12" i="2"/>
  <c r="B11" i="2"/>
  <c r="B10" i="2"/>
  <c r="B9" i="2"/>
  <c r="B8" i="2"/>
  <c r="B7" i="2"/>
  <c r="B6" i="2"/>
  <c r="C6" i="2" s="1"/>
  <c r="B5" i="2"/>
  <c r="H5" i="9" s="1"/>
  <c r="J5" i="9" s="1"/>
  <c r="C4" i="2"/>
  <c r="B4" i="2"/>
  <c r="B3" i="2"/>
  <c r="L18" i="15" l="1"/>
  <c r="L12" i="15"/>
  <c r="L11" i="15"/>
  <c r="E5" i="15"/>
  <c r="D25" i="2"/>
  <c r="D41" i="2"/>
  <c r="D61" i="2"/>
  <c r="D38" i="4"/>
  <c r="E19" i="5"/>
  <c r="E32" i="5"/>
  <c r="E48" i="5"/>
  <c r="E5" i="13"/>
  <c r="L47" i="9"/>
  <c r="C10" i="2"/>
  <c r="D10" i="2" s="1"/>
  <c r="E10" i="2" s="1"/>
  <c r="C18" i="2"/>
  <c r="D18" i="2" s="1"/>
  <c r="C26" i="2"/>
  <c r="D26" i="2" s="1"/>
  <c r="C34" i="2"/>
  <c r="D34" i="2" s="1"/>
  <c r="C42" i="2"/>
  <c r="D42" i="2" s="1"/>
  <c r="E42" i="2" s="1"/>
  <c r="C54" i="2"/>
  <c r="D54" i="2" s="1"/>
  <c r="E8" i="6"/>
  <c r="D14" i="6"/>
  <c r="E14" i="6" s="1"/>
  <c r="L32" i="9"/>
  <c r="D14" i="15"/>
  <c r="I14" i="15" s="1"/>
  <c r="C7" i="2"/>
  <c r="D7" i="2" s="1"/>
  <c r="C19" i="2"/>
  <c r="D19" i="2" s="1"/>
  <c r="E19" i="2" s="1"/>
  <c r="C23" i="2"/>
  <c r="D23" i="2" s="1"/>
  <c r="E23" i="2" s="1"/>
  <c r="C27" i="2"/>
  <c r="D27" i="2" s="1"/>
  <c r="E27" i="2" s="1"/>
  <c r="C31" i="2"/>
  <c r="C35" i="2"/>
  <c r="C39" i="2"/>
  <c r="C43" i="2"/>
  <c r="D43" i="2" s="1"/>
  <c r="E43" i="2" s="1"/>
  <c r="C47" i="2"/>
  <c r="C51" i="2"/>
  <c r="C55" i="2"/>
  <c r="D55" i="2" s="1"/>
  <c r="E55" i="2" s="1"/>
  <c r="C59" i="2"/>
  <c r="D59" i="2" s="1"/>
  <c r="E59" i="2" s="1"/>
  <c r="D7" i="3"/>
  <c r="E7" i="3" s="1"/>
  <c r="E39" i="3"/>
  <c r="E43" i="3"/>
  <c r="E47" i="3"/>
  <c r="E51" i="3"/>
  <c r="E55" i="3"/>
  <c r="E59" i="3"/>
  <c r="E61" i="3"/>
  <c r="D26" i="4"/>
  <c r="D58" i="4"/>
  <c r="E59" i="4" s="1"/>
  <c r="D7" i="5"/>
  <c r="D9" i="5"/>
  <c r="E9" i="5" s="1"/>
  <c r="C12" i="5"/>
  <c r="D15" i="5"/>
  <c r="E15" i="5" s="1"/>
  <c r="D17" i="5"/>
  <c r="E17" i="5" s="1"/>
  <c r="C20" i="5"/>
  <c r="D23" i="5"/>
  <c r="D25" i="5"/>
  <c r="E25" i="5" s="1"/>
  <c r="C28" i="5"/>
  <c r="D31" i="5"/>
  <c r="D33" i="5"/>
  <c r="E33" i="5" s="1"/>
  <c r="C36" i="5"/>
  <c r="D39" i="5"/>
  <c r="D41" i="5"/>
  <c r="E41" i="5" s="1"/>
  <c r="C44" i="5"/>
  <c r="D47" i="5"/>
  <c r="E47" i="5" s="1"/>
  <c r="D49" i="5"/>
  <c r="E49" i="5" s="1"/>
  <c r="C52" i="5"/>
  <c r="D55" i="5"/>
  <c r="D57" i="5"/>
  <c r="E57" i="5" s="1"/>
  <c r="C60" i="5"/>
  <c r="E21" i="8"/>
  <c r="E29" i="8"/>
  <c r="E53" i="8"/>
  <c r="H9" i="9"/>
  <c r="J9" i="9" s="1"/>
  <c r="C9" i="2"/>
  <c r="D9" i="2" s="1"/>
  <c r="E9" i="2" s="1"/>
  <c r="D13" i="2"/>
  <c r="E13" i="2" s="1"/>
  <c r="D45" i="2"/>
  <c r="D53" i="2"/>
  <c r="E53" i="2" s="1"/>
  <c r="D30" i="4"/>
  <c r="D54" i="4"/>
  <c r="E11" i="5"/>
  <c r="E16" i="5"/>
  <c r="E35" i="5"/>
  <c r="E43" i="5"/>
  <c r="E51" i="5"/>
  <c r="E17" i="8"/>
  <c r="E25" i="8"/>
  <c r="L12" i="9"/>
  <c r="E12" i="13"/>
  <c r="L45" i="9"/>
  <c r="E45" i="13"/>
  <c r="D8" i="15"/>
  <c r="I8" i="15" s="1"/>
  <c r="D6" i="2"/>
  <c r="E6" i="2" s="1"/>
  <c r="C14" i="2"/>
  <c r="D14" i="2" s="1"/>
  <c r="C22" i="2"/>
  <c r="D22" i="2" s="1"/>
  <c r="C30" i="2"/>
  <c r="D30" i="2" s="1"/>
  <c r="C38" i="2"/>
  <c r="D38" i="2" s="1"/>
  <c r="C46" i="2"/>
  <c r="D46" i="2" s="1"/>
  <c r="C50" i="2"/>
  <c r="D50" i="2" s="1"/>
  <c r="C58" i="2"/>
  <c r="D58" i="2" s="1"/>
  <c r="C62" i="2"/>
  <c r="D62" i="2" s="1"/>
  <c r="C63" i="2"/>
  <c r="E8" i="3"/>
  <c r="C5" i="4"/>
  <c r="C4" i="4"/>
  <c r="E39" i="4"/>
  <c r="E55" i="4"/>
  <c r="D6" i="5"/>
  <c r="E6" i="5" s="1"/>
  <c r="D22" i="5"/>
  <c r="D30" i="5"/>
  <c r="D38" i="5"/>
  <c r="D46" i="5"/>
  <c r="D54" i="5"/>
  <c r="D6" i="6"/>
  <c r="D5" i="6"/>
  <c r="E23" i="8"/>
  <c r="E39" i="8"/>
  <c r="C11" i="2"/>
  <c r="C15" i="2"/>
  <c r="D15" i="2" s="1"/>
  <c r="E15" i="2" s="1"/>
  <c r="H8" i="9"/>
  <c r="J8" i="9" s="1"/>
  <c r="C8" i="2"/>
  <c r="D8" i="2" s="1"/>
  <c r="E8" i="2" s="1"/>
  <c r="C12" i="2"/>
  <c r="D12" i="2" s="1"/>
  <c r="C16" i="2"/>
  <c r="D16" i="2" s="1"/>
  <c r="E16" i="2" s="1"/>
  <c r="C20" i="2"/>
  <c r="D20" i="2" s="1"/>
  <c r="E20" i="2" s="1"/>
  <c r="C24" i="2"/>
  <c r="C28" i="2"/>
  <c r="C32" i="2"/>
  <c r="D32" i="2" s="1"/>
  <c r="C36" i="2"/>
  <c r="C40" i="2"/>
  <c r="C44" i="2"/>
  <c r="C48" i="2"/>
  <c r="D48" i="2" s="1"/>
  <c r="C52" i="2"/>
  <c r="D52" i="2" s="1"/>
  <c r="C56" i="2"/>
  <c r="C60" i="2"/>
  <c r="C4" i="3"/>
  <c r="D5" i="3" s="1"/>
  <c r="E6" i="3" s="1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C63" i="3"/>
  <c r="C62" i="3"/>
  <c r="D62" i="3" s="1"/>
  <c r="E62" i="3" s="1"/>
  <c r="D10" i="5"/>
  <c r="E10" i="5" s="1"/>
  <c r="D18" i="5"/>
  <c r="D26" i="5"/>
  <c r="D34" i="5"/>
  <c r="D42" i="5"/>
  <c r="E42" i="5" s="1"/>
  <c r="D50" i="5"/>
  <c r="D58" i="5"/>
  <c r="C4" i="6"/>
  <c r="D20" i="6"/>
  <c r="E20" i="6" s="1"/>
  <c r="D28" i="6"/>
  <c r="E28" i="6" s="1"/>
  <c r="E19" i="8"/>
  <c r="E35" i="8"/>
  <c r="E51" i="8"/>
  <c r="L24" i="9"/>
  <c r="L61" i="9"/>
  <c r="E61" i="13"/>
  <c r="D36" i="6"/>
  <c r="E36" i="6" s="1"/>
  <c r="D40" i="6"/>
  <c r="E40" i="6" s="1"/>
  <c r="D52" i="6"/>
  <c r="E52" i="6" s="1"/>
  <c r="D60" i="6"/>
  <c r="E60" i="6" s="1"/>
  <c r="C63" i="6"/>
  <c r="C62" i="6"/>
  <c r="D62" i="6" s="1"/>
  <c r="E62" i="6" s="1"/>
  <c r="D8" i="8"/>
  <c r="E8" i="8" s="1"/>
  <c r="D14" i="8"/>
  <c r="E14" i="8" s="1"/>
  <c r="D18" i="8"/>
  <c r="E18" i="8" s="1"/>
  <c r="D20" i="8"/>
  <c r="E20" i="8" s="1"/>
  <c r="D24" i="8"/>
  <c r="E24" i="8" s="1"/>
  <c r="D28" i="8"/>
  <c r="E28" i="8" s="1"/>
  <c r="D32" i="8"/>
  <c r="D36" i="8"/>
  <c r="E36" i="8" s="1"/>
  <c r="D40" i="8"/>
  <c r="E40" i="8" s="1"/>
  <c r="D44" i="8"/>
  <c r="E44" i="8" s="1"/>
  <c r="D48" i="8"/>
  <c r="D50" i="8"/>
  <c r="E50" i="8" s="1"/>
  <c r="D54" i="8"/>
  <c r="E54" i="8" s="1"/>
  <c r="D58" i="8"/>
  <c r="E58" i="8" s="1"/>
  <c r="D62" i="8"/>
  <c r="E62" i="8" s="1"/>
  <c r="C7" i="14"/>
  <c r="C7" i="15"/>
  <c r="D7" i="13"/>
  <c r="C15" i="14"/>
  <c r="C15" i="15"/>
  <c r="D15" i="13"/>
  <c r="C27" i="14"/>
  <c r="C27" i="15"/>
  <c r="D27" i="13"/>
  <c r="C42" i="14"/>
  <c r="D42" i="13"/>
  <c r="D43" i="13"/>
  <c r="C42" i="15"/>
  <c r="C58" i="14"/>
  <c r="C58" i="15"/>
  <c r="D58" i="13"/>
  <c r="D59" i="13"/>
  <c r="E15" i="9"/>
  <c r="E14" i="9"/>
  <c r="E23" i="9"/>
  <c r="E22" i="9"/>
  <c r="E53" i="9"/>
  <c r="E20" i="17"/>
  <c r="D23" i="17"/>
  <c r="D21" i="17"/>
  <c r="E52" i="17"/>
  <c r="D55" i="17"/>
  <c r="D53" i="17"/>
  <c r="H8" i="14"/>
  <c r="D8" i="14"/>
  <c r="E13" i="13"/>
  <c r="C16" i="14"/>
  <c r="C16" i="15"/>
  <c r="H28" i="14"/>
  <c r="D28" i="14"/>
  <c r="C36" i="14"/>
  <c r="C36" i="15"/>
  <c r="E37" i="13"/>
  <c r="C52" i="14"/>
  <c r="C52" i="15"/>
  <c r="H6" i="9"/>
  <c r="J6" i="9" s="1"/>
  <c r="I6" i="9"/>
  <c r="K6" i="9" s="1"/>
  <c r="D7" i="9"/>
  <c r="D6" i="9"/>
  <c r="E6" i="9" s="1"/>
  <c r="C20" i="15"/>
  <c r="E7" i="17"/>
  <c r="E10" i="17"/>
  <c r="D10" i="17"/>
  <c r="E15" i="17"/>
  <c r="D17" i="17"/>
  <c r="D18" i="17"/>
  <c r="E47" i="17"/>
  <c r="D49" i="17"/>
  <c r="D50" i="17"/>
  <c r="D19" i="11"/>
  <c r="J19" i="11" s="1"/>
  <c r="E20" i="11"/>
  <c r="I19" i="11"/>
  <c r="E19" i="11"/>
  <c r="D33" i="11"/>
  <c r="J33" i="11" s="1"/>
  <c r="E34" i="11"/>
  <c r="I33" i="11"/>
  <c r="E33" i="11"/>
  <c r="D49" i="11"/>
  <c r="J49" i="11" s="1"/>
  <c r="E50" i="11"/>
  <c r="I49" i="11"/>
  <c r="E49" i="11"/>
  <c r="D65" i="8"/>
  <c r="C5" i="2"/>
  <c r="D5" i="2" s="1"/>
  <c r="C9" i="4"/>
  <c r="C13" i="4"/>
  <c r="D13" i="4" s="1"/>
  <c r="E13" i="4" s="1"/>
  <c r="C17" i="4"/>
  <c r="C21" i="4"/>
  <c r="C25" i="4"/>
  <c r="C29" i="4"/>
  <c r="D29" i="4" s="1"/>
  <c r="E29" i="4" s="1"/>
  <c r="C33" i="4"/>
  <c r="D33" i="4" s="1"/>
  <c r="E33" i="4" s="1"/>
  <c r="C37" i="4"/>
  <c r="C41" i="4"/>
  <c r="C45" i="4"/>
  <c r="D45" i="4" s="1"/>
  <c r="E45" i="4" s="1"/>
  <c r="C49" i="4"/>
  <c r="C53" i="4"/>
  <c r="C57" i="4"/>
  <c r="C61" i="4"/>
  <c r="D61" i="4" s="1"/>
  <c r="E61" i="4" s="1"/>
  <c r="C62" i="5"/>
  <c r="D62" i="5" s="1"/>
  <c r="C10" i="6"/>
  <c r="C13" i="6"/>
  <c r="D13" i="6" s="1"/>
  <c r="E13" i="6" s="1"/>
  <c r="C15" i="6"/>
  <c r="D15" i="6" s="1"/>
  <c r="C17" i="6"/>
  <c r="C19" i="6"/>
  <c r="D19" i="6" s="1"/>
  <c r="C21" i="6"/>
  <c r="D21" i="6" s="1"/>
  <c r="C23" i="6"/>
  <c r="D23" i="6" s="1"/>
  <c r="C25" i="6"/>
  <c r="C27" i="6"/>
  <c r="D27" i="6" s="1"/>
  <c r="C29" i="6"/>
  <c r="D29" i="6" s="1"/>
  <c r="E29" i="6" s="1"/>
  <c r="C31" i="6"/>
  <c r="C33" i="6"/>
  <c r="C35" i="6"/>
  <c r="D35" i="6" s="1"/>
  <c r="C37" i="6"/>
  <c r="D37" i="6" s="1"/>
  <c r="C39" i="6"/>
  <c r="D39" i="6" s="1"/>
  <c r="E39" i="6" s="1"/>
  <c r="C41" i="6"/>
  <c r="D41" i="6" s="1"/>
  <c r="E41" i="6" s="1"/>
  <c r="C43" i="6"/>
  <c r="D43" i="6" s="1"/>
  <c r="C45" i="6"/>
  <c r="D45" i="6" s="1"/>
  <c r="C47" i="6"/>
  <c r="D47" i="6" s="1"/>
  <c r="C49" i="6"/>
  <c r="C51" i="6"/>
  <c r="D51" i="6" s="1"/>
  <c r="C53" i="6"/>
  <c r="D53" i="6" s="1"/>
  <c r="C55" i="6"/>
  <c r="C57" i="6"/>
  <c r="C59" i="6"/>
  <c r="D59" i="6" s="1"/>
  <c r="C61" i="6"/>
  <c r="D61" i="6" s="1"/>
  <c r="E61" i="6" s="1"/>
  <c r="D5" i="8"/>
  <c r="C9" i="8"/>
  <c r="C4" i="14"/>
  <c r="C4" i="15"/>
  <c r="D4" i="13"/>
  <c r="D8" i="13"/>
  <c r="D16" i="13"/>
  <c r="D20" i="13"/>
  <c r="D28" i="13"/>
  <c r="D36" i="13"/>
  <c r="C50" i="14"/>
  <c r="C50" i="15"/>
  <c r="D50" i="13"/>
  <c r="D51" i="13"/>
  <c r="D52" i="13"/>
  <c r="C4" i="7"/>
  <c r="C5" i="7"/>
  <c r="D5" i="7" s="1"/>
  <c r="I15" i="9"/>
  <c r="K15" i="9" s="1"/>
  <c r="E19" i="9"/>
  <c r="E18" i="9"/>
  <c r="I23" i="9"/>
  <c r="K23" i="9" s="1"/>
  <c r="E27" i="9"/>
  <c r="E26" i="9"/>
  <c r="I31" i="9"/>
  <c r="K31" i="9" s="1"/>
  <c r="E35" i="9"/>
  <c r="E34" i="9"/>
  <c r="H61" i="9"/>
  <c r="J61" i="9" s="1"/>
  <c r="D62" i="9"/>
  <c r="I61" i="9"/>
  <c r="K61" i="9" s="1"/>
  <c r="D53" i="15"/>
  <c r="I53" i="15" s="1"/>
  <c r="D16" i="16"/>
  <c r="J16" i="16" s="1"/>
  <c r="I16" i="16"/>
  <c r="E16" i="16"/>
  <c r="E17" i="16"/>
  <c r="D30" i="6"/>
  <c r="E30" i="6" s="1"/>
  <c r="D38" i="6"/>
  <c r="E38" i="6" s="1"/>
  <c r="D42" i="6"/>
  <c r="E42" i="6" s="1"/>
  <c r="E6" i="8"/>
  <c r="D12" i="8"/>
  <c r="D16" i="8"/>
  <c r="E16" i="8" s="1"/>
  <c r="D22" i="8"/>
  <c r="E22" i="8" s="1"/>
  <c r="D26" i="8"/>
  <c r="D30" i="8"/>
  <c r="D34" i="8"/>
  <c r="E34" i="8" s="1"/>
  <c r="D38" i="8"/>
  <c r="E38" i="8" s="1"/>
  <c r="D42" i="8"/>
  <c r="D46" i="8"/>
  <c r="E46" i="8" s="1"/>
  <c r="D52" i="8"/>
  <c r="E52" i="8" s="1"/>
  <c r="D56" i="8"/>
  <c r="E56" i="8" s="1"/>
  <c r="D60" i="8"/>
  <c r="E60" i="8" s="1"/>
  <c r="C11" i="14"/>
  <c r="C11" i="15"/>
  <c r="D11" i="13"/>
  <c r="C19" i="14"/>
  <c r="C19" i="15"/>
  <c r="D19" i="13"/>
  <c r="C23" i="14"/>
  <c r="C23" i="15"/>
  <c r="D23" i="13"/>
  <c r="C31" i="14"/>
  <c r="C31" i="15"/>
  <c r="D31" i="13"/>
  <c r="C35" i="14"/>
  <c r="C35" i="15"/>
  <c r="D35" i="13"/>
  <c r="L39" i="9"/>
  <c r="E39" i="13"/>
  <c r="L55" i="9"/>
  <c r="L60" i="9"/>
  <c r="E60" i="13"/>
  <c r="E31" i="9"/>
  <c r="E30" i="9"/>
  <c r="H45" i="9"/>
  <c r="J45" i="9" s="1"/>
  <c r="D46" i="9"/>
  <c r="E46" i="9" s="1"/>
  <c r="I45" i="9"/>
  <c r="K45" i="9" s="1"/>
  <c r="H51" i="9"/>
  <c r="J51" i="9" s="1"/>
  <c r="D52" i="9"/>
  <c r="E52" i="9" s="1"/>
  <c r="I51" i="9"/>
  <c r="K51" i="9" s="1"/>
  <c r="D51" i="9"/>
  <c r="C63" i="4"/>
  <c r="C62" i="4"/>
  <c r="D62" i="4" s="1"/>
  <c r="E62" i="4" s="1"/>
  <c r="C12" i="14"/>
  <c r="C12" i="15"/>
  <c r="H20" i="14"/>
  <c r="C24" i="14"/>
  <c r="C24" i="15"/>
  <c r="E25" i="13"/>
  <c r="C32" i="14"/>
  <c r="C32" i="15"/>
  <c r="E33" i="13"/>
  <c r="C47" i="14"/>
  <c r="C47" i="15"/>
  <c r="D48" i="13"/>
  <c r="E53" i="13"/>
  <c r="I11" i="9"/>
  <c r="K11" i="9" s="1"/>
  <c r="H43" i="9"/>
  <c r="J43" i="9" s="1"/>
  <c r="D44" i="9"/>
  <c r="I43" i="9"/>
  <c r="K43" i="9" s="1"/>
  <c r="D43" i="9"/>
  <c r="C8" i="4"/>
  <c r="D8" i="4" s="1"/>
  <c r="E8" i="4" s="1"/>
  <c r="C12" i="4"/>
  <c r="D12" i="4" s="1"/>
  <c r="E12" i="4" s="1"/>
  <c r="C16" i="4"/>
  <c r="D16" i="4" s="1"/>
  <c r="E16" i="4" s="1"/>
  <c r="C20" i="4"/>
  <c r="D20" i="4" s="1"/>
  <c r="E20" i="4" s="1"/>
  <c r="C24" i="4"/>
  <c r="D24" i="4" s="1"/>
  <c r="E24" i="4" s="1"/>
  <c r="C28" i="4"/>
  <c r="D28" i="4" s="1"/>
  <c r="E28" i="4" s="1"/>
  <c r="C32" i="4"/>
  <c r="D32" i="4" s="1"/>
  <c r="E32" i="4" s="1"/>
  <c r="C36" i="4"/>
  <c r="D36" i="4" s="1"/>
  <c r="E36" i="4" s="1"/>
  <c r="C40" i="4"/>
  <c r="D40" i="4" s="1"/>
  <c r="E40" i="4" s="1"/>
  <c r="C44" i="4"/>
  <c r="D44" i="4" s="1"/>
  <c r="E44" i="4" s="1"/>
  <c r="C48" i="4"/>
  <c r="D48" i="4" s="1"/>
  <c r="E48" i="4" s="1"/>
  <c r="C52" i="4"/>
  <c r="D52" i="4" s="1"/>
  <c r="E52" i="4" s="1"/>
  <c r="C56" i="4"/>
  <c r="D56" i="4" s="1"/>
  <c r="E56" i="4" s="1"/>
  <c r="C60" i="4"/>
  <c r="D60" i="4" s="1"/>
  <c r="E60" i="4" s="1"/>
  <c r="C9" i="6"/>
  <c r="D9" i="6" s="1"/>
  <c r="E9" i="6" s="1"/>
  <c r="C63" i="8"/>
  <c r="I62" i="9"/>
  <c r="K62" i="9" s="1"/>
  <c r="C39" i="14"/>
  <c r="C39" i="15"/>
  <c r="D40" i="13"/>
  <c r="C44" i="14"/>
  <c r="C44" i="15"/>
  <c r="C55" i="14"/>
  <c r="C55" i="15"/>
  <c r="D56" i="13"/>
  <c r="C60" i="14"/>
  <c r="C60" i="15"/>
  <c r="D7" i="7"/>
  <c r="D6" i="7"/>
  <c r="E6" i="7" s="1"/>
  <c r="E8" i="9"/>
  <c r="H10" i="9"/>
  <c r="J10" i="9" s="1"/>
  <c r="I10" i="9"/>
  <c r="K10" i="9" s="1"/>
  <c r="D11" i="9"/>
  <c r="D10" i="9"/>
  <c r="E10" i="9" s="1"/>
  <c r="I14" i="9"/>
  <c r="K14" i="9" s="1"/>
  <c r="I22" i="9"/>
  <c r="K22" i="9" s="1"/>
  <c r="I30" i="9"/>
  <c r="K30" i="9" s="1"/>
  <c r="H53" i="9"/>
  <c r="J53" i="9" s="1"/>
  <c r="D54" i="9"/>
  <c r="E54" i="9" s="1"/>
  <c r="I53" i="9"/>
  <c r="K53" i="9" s="1"/>
  <c r="H59" i="9"/>
  <c r="J59" i="9" s="1"/>
  <c r="D60" i="9"/>
  <c r="I59" i="9"/>
  <c r="K59" i="9" s="1"/>
  <c r="D59" i="9"/>
  <c r="D61" i="9"/>
  <c r="E61" i="9" s="1"/>
  <c r="C3" i="15"/>
  <c r="H3" i="15" s="1"/>
  <c r="C28" i="15"/>
  <c r="C6" i="14"/>
  <c r="C6" i="15"/>
  <c r="C10" i="15"/>
  <c r="C10" i="14"/>
  <c r="H14" i="14"/>
  <c r="D14" i="14"/>
  <c r="C18" i="15"/>
  <c r="C18" i="14"/>
  <c r="C22" i="14"/>
  <c r="C22" i="15"/>
  <c r="C26" i="14"/>
  <c r="C26" i="15"/>
  <c r="C30" i="14"/>
  <c r="C30" i="15"/>
  <c r="H34" i="14"/>
  <c r="C38" i="14"/>
  <c r="D38" i="13"/>
  <c r="C40" i="14"/>
  <c r="C40" i="15"/>
  <c r="D41" i="13"/>
  <c r="C43" i="14"/>
  <c r="C43" i="15"/>
  <c r="C46" i="14"/>
  <c r="C46" i="15"/>
  <c r="D46" i="13"/>
  <c r="C48" i="14"/>
  <c r="C48" i="15"/>
  <c r="D49" i="13"/>
  <c r="C51" i="14"/>
  <c r="C51" i="15"/>
  <c r="C54" i="14"/>
  <c r="C54" i="15"/>
  <c r="D54" i="13"/>
  <c r="C56" i="14"/>
  <c r="C56" i="15"/>
  <c r="D57" i="13"/>
  <c r="C59" i="14"/>
  <c r="C59" i="15"/>
  <c r="C62" i="14"/>
  <c r="D63" i="13"/>
  <c r="C62" i="15"/>
  <c r="D62" i="13"/>
  <c r="I4" i="9"/>
  <c r="K4" i="9" s="1"/>
  <c r="E5" i="9"/>
  <c r="I8" i="9"/>
  <c r="K8" i="9" s="1"/>
  <c r="E9" i="9"/>
  <c r="I12" i="9"/>
  <c r="K12" i="9" s="1"/>
  <c r="I16" i="9"/>
  <c r="K16" i="9" s="1"/>
  <c r="I20" i="9"/>
  <c r="K20" i="9" s="1"/>
  <c r="I24" i="9"/>
  <c r="K24" i="9" s="1"/>
  <c r="I28" i="9"/>
  <c r="K28" i="9" s="1"/>
  <c r="I32" i="9"/>
  <c r="K32" i="9" s="1"/>
  <c r="I36" i="9"/>
  <c r="K36" i="9" s="1"/>
  <c r="H41" i="9"/>
  <c r="J41" i="9" s="1"/>
  <c r="D42" i="9"/>
  <c r="E42" i="9" s="1"/>
  <c r="I41" i="9"/>
  <c r="K41" i="9" s="1"/>
  <c r="H49" i="9"/>
  <c r="J49" i="9" s="1"/>
  <c r="D50" i="9"/>
  <c r="E50" i="9" s="1"/>
  <c r="I49" i="9"/>
  <c r="K49" i="9" s="1"/>
  <c r="H57" i="9"/>
  <c r="J57" i="9" s="1"/>
  <c r="D58" i="9"/>
  <c r="E58" i="9" s="1"/>
  <c r="I57" i="9"/>
  <c r="K57" i="9" s="1"/>
  <c r="C21" i="15"/>
  <c r="C29" i="15"/>
  <c r="C34" i="15"/>
  <c r="C38" i="15"/>
  <c r="E36" i="17"/>
  <c r="D39" i="17"/>
  <c r="D37" i="17"/>
  <c r="D15" i="10"/>
  <c r="H14" i="10"/>
  <c r="D14" i="10"/>
  <c r="H22" i="10"/>
  <c r="D22" i="10"/>
  <c r="H30" i="10"/>
  <c r="D30" i="10"/>
  <c r="H45" i="10"/>
  <c r="D45" i="10"/>
  <c r="D46" i="10"/>
  <c r="H61" i="10"/>
  <c r="D61" i="10"/>
  <c r="D62" i="10"/>
  <c r="C5" i="14"/>
  <c r="C5" i="15"/>
  <c r="D6" i="13"/>
  <c r="E6" i="13" s="1"/>
  <c r="C9" i="14"/>
  <c r="C9" i="15"/>
  <c r="D10" i="13"/>
  <c r="E10" i="13" s="1"/>
  <c r="C13" i="14"/>
  <c r="C13" i="15"/>
  <c r="D14" i="13"/>
  <c r="H17" i="14"/>
  <c r="D17" i="14"/>
  <c r="D18" i="13"/>
  <c r="H21" i="14"/>
  <c r="D21" i="14"/>
  <c r="D22" i="13"/>
  <c r="H25" i="14"/>
  <c r="D26" i="13"/>
  <c r="H29" i="14"/>
  <c r="D29" i="14"/>
  <c r="D30" i="13"/>
  <c r="C33" i="14"/>
  <c r="C33" i="15"/>
  <c r="D34" i="13"/>
  <c r="C37" i="14"/>
  <c r="C37" i="15"/>
  <c r="I13" i="9"/>
  <c r="K13" i="9" s="1"/>
  <c r="I17" i="9"/>
  <c r="K17" i="9" s="1"/>
  <c r="I21" i="9"/>
  <c r="K21" i="9" s="1"/>
  <c r="I25" i="9"/>
  <c r="K25" i="9" s="1"/>
  <c r="I29" i="9"/>
  <c r="K29" i="9" s="1"/>
  <c r="I33" i="9"/>
  <c r="K33" i="9" s="1"/>
  <c r="H39" i="9"/>
  <c r="J39" i="9" s="1"/>
  <c r="D40" i="9"/>
  <c r="I39" i="9"/>
  <c r="K39" i="9" s="1"/>
  <c r="H47" i="9"/>
  <c r="J47" i="9" s="1"/>
  <c r="D48" i="9"/>
  <c r="I47" i="9"/>
  <c r="K47" i="9" s="1"/>
  <c r="H55" i="9"/>
  <c r="J55" i="9" s="1"/>
  <c r="D56" i="9"/>
  <c r="I55" i="9"/>
  <c r="K55" i="9" s="1"/>
  <c r="C17" i="15"/>
  <c r="D45" i="15"/>
  <c r="I45" i="15" s="1"/>
  <c r="D61" i="15"/>
  <c r="I61" i="15" s="1"/>
  <c r="D6" i="16"/>
  <c r="J6" i="16" s="1"/>
  <c r="I6" i="16"/>
  <c r="E6" i="16"/>
  <c r="D7" i="16"/>
  <c r="J7" i="16" s="1"/>
  <c r="E8" i="16"/>
  <c r="E31" i="17"/>
  <c r="D33" i="17"/>
  <c r="D34" i="17"/>
  <c r="D25" i="11"/>
  <c r="J25" i="11" s="1"/>
  <c r="E26" i="11"/>
  <c r="I25" i="11"/>
  <c r="E25" i="11"/>
  <c r="D41" i="11"/>
  <c r="J41" i="11" s="1"/>
  <c r="E42" i="11"/>
  <c r="I41" i="11"/>
  <c r="E41" i="11"/>
  <c r="D57" i="11"/>
  <c r="J57" i="11" s="1"/>
  <c r="E58" i="11"/>
  <c r="I57" i="11"/>
  <c r="E57" i="11"/>
  <c r="H41" i="14"/>
  <c r="D41" i="14"/>
  <c r="H45" i="14"/>
  <c r="H49" i="14"/>
  <c r="D49" i="14"/>
  <c r="H53" i="14"/>
  <c r="D53" i="14"/>
  <c r="H57" i="14"/>
  <c r="D57" i="14"/>
  <c r="H61" i="14"/>
  <c r="D61" i="14"/>
  <c r="D63" i="7"/>
  <c r="E63" i="7" s="1"/>
  <c r="H7" i="9"/>
  <c r="J7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38" i="9"/>
  <c r="J38" i="9" s="1"/>
  <c r="H40" i="9"/>
  <c r="J40" i="9" s="1"/>
  <c r="H42" i="9"/>
  <c r="J42" i="9" s="1"/>
  <c r="H44" i="9"/>
  <c r="J44" i="9" s="1"/>
  <c r="H46" i="9"/>
  <c r="J46" i="9" s="1"/>
  <c r="H48" i="9"/>
  <c r="J48" i="9" s="1"/>
  <c r="H50" i="9"/>
  <c r="J50" i="9" s="1"/>
  <c r="H52" i="9"/>
  <c r="J52" i="9" s="1"/>
  <c r="H54" i="9"/>
  <c r="J54" i="9" s="1"/>
  <c r="H56" i="9"/>
  <c r="J56" i="9" s="1"/>
  <c r="H58" i="9"/>
  <c r="J58" i="9" s="1"/>
  <c r="H60" i="9"/>
  <c r="J60" i="9" s="1"/>
  <c r="D63" i="9"/>
  <c r="H62" i="9"/>
  <c r="J62" i="9" s="1"/>
  <c r="C41" i="15"/>
  <c r="D10" i="16"/>
  <c r="J10" i="16" s="1"/>
  <c r="D11" i="16"/>
  <c r="J11" i="16" s="1"/>
  <c r="I10" i="16"/>
  <c r="E10" i="16"/>
  <c r="E11" i="16"/>
  <c r="E28" i="17"/>
  <c r="D31" i="17"/>
  <c r="E44" i="17"/>
  <c r="D47" i="17"/>
  <c r="D63" i="17"/>
  <c r="E60" i="17"/>
  <c r="I7" i="9"/>
  <c r="K7" i="9" s="1"/>
  <c r="I37" i="9"/>
  <c r="K37" i="9" s="1"/>
  <c r="C49" i="15"/>
  <c r="C57" i="15"/>
  <c r="D15" i="16"/>
  <c r="J15" i="16" s="1"/>
  <c r="I15" i="16"/>
  <c r="E15" i="16"/>
  <c r="E23" i="17"/>
  <c r="D25" i="17"/>
  <c r="E39" i="17"/>
  <c r="D41" i="17"/>
  <c r="E55" i="17"/>
  <c r="D57" i="17"/>
  <c r="H8" i="10"/>
  <c r="K8" i="10" s="1"/>
  <c r="D8" i="10"/>
  <c r="H9" i="10"/>
  <c r="D9" i="10"/>
  <c r="H49" i="10"/>
  <c r="D49" i="10"/>
  <c r="D50" i="10"/>
  <c r="I4" i="16"/>
  <c r="E4" i="16"/>
  <c r="E5" i="16"/>
  <c r="I5" i="16"/>
  <c r="D8" i="16"/>
  <c r="J8" i="16" s="1"/>
  <c r="E9" i="16"/>
  <c r="I9" i="16"/>
  <c r="D12" i="16"/>
  <c r="J12" i="16" s="1"/>
  <c r="E13" i="16"/>
  <c r="D17" i="16"/>
  <c r="J17" i="16" s="1"/>
  <c r="E9" i="17"/>
  <c r="C9" i="17"/>
  <c r="E16" i="17"/>
  <c r="D19" i="17"/>
  <c r="E19" i="17"/>
  <c r="E24" i="17"/>
  <c r="D27" i="17"/>
  <c r="D22" i="17"/>
  <c r="E27" i="17"/>
  <c r="E32" i="17"/>
  <c r="D35" i="17"/>
  <c r="D30" i="17"/>
  <c r="E35" i="17"/>
  <c r="E40" i="17"/>
  <c r="D43" i="17"/>
  <c r="D38" i="17"/>
  <c r="E43" i="17"/>
  <c r="E48" i="17"/>
  <c r="D51" i="17"/>
  <c r="D46" i="17"/>
  <c r="E51" i="17"/>
  <c r="E56" i="17"/>
  <c r="D59" i="17"/>
  <c r="D54" i="17"/>
  <c r="E59" i="17"/>
  <c r="D62" i="17"/>
  <c r="H18" i="10"/>
  <c r="D18" i="10"/>
  <c r="H26" i="10"/>
  <c r="D26" i="10"/>
  <c r="H34" i="10"/>
  <c r="D34" i="10"/>
  <c r="D4" i="11"/>
  <c r="J4" i="11" s="1"/>
  <c r="I4" i="11"/>
  <c r="E4" i="11"/>
  <c r="E5" i="11"/>
  <c r="E65" i="9"/>
  <c r="E13" i="17"/>
  <c r="D16" i="17"/>
  <c r="H11" i="10"/>
  <c r="D11" i="10"/>
  <c r="D12" i="10"/>
  <c r="C5" i="17"/>
  <c r="E14" i="17"/>
  <c r="E18" i="17"/>
  <c r="E22" i="17"/>
  <c r="D20" i="17"/>
  <c r="E26" i="17"/>
  <c r="D24" i="17"/>
  <c r="E30" i="17"/>
  <c r="D28" i="17"/>
  <c r="E34" i="17"/>
  <c r="D32" i="17"/>
  <c r="E38" i="17"/>
  <c r="D36" i="17"/>
  <c r="E42" i="17"/>
  <c r="D40" i="17"/>
  <c r="E46" i="17"/>
  <c r="D44" i="17"/>
  <c r="E50" i="17"/>
  <c r="D48" i="17"/>
  <c r="E54" i="17"/>
  <c r="D52" i="17"/>
  <c r="E58" i="17"/>
  <c r="D56" i="17"/>
  <c r="D65" i="17"/>
  <c r="E62" i="17"/>
  <c r="D60" i="17"/>
  <c r="J41" i="18"/>
  <c r="L41" i="18" s="1"/>
  <c r="J45" i="18"/>
  <c r="L45" i="18" s="1"/>
  <c r="J49" i="18"/>
  <c r="L49" i="18" s="1"/>
  <c r="J53" i="18"/>
  <c r="L53" i="18" s="1"/>
  <c r="J57" i="18"/>
  <c r="L57" i="18" s="1"/>
  <c r="J62" i="18"/>
  <c r="L62" i="18" s="1"/>
  <c r="H57" i="10"/>
  <c r="D57" i="10"/>
  <c r="D58" i="10"/>
  <c r="D12" i="11"/>
  <c r="J12" i="11" s="1"/>
  <c r="E13" i="11"/>
  <c r="I12" i="11"/>
  <c r="E12" i="11"/>
  <c r="I14" i="16"/>
  <c r="E14" i="16"/>
  <c r="E11" i="17"/>
  <c r="E17" i="17"/>
  <c r="E21" i="17"/>
  <c r="E25" i="17"/>
  <c r="E29" i="17"/>
  <c r="E33" i="17"/>
  <c r="E37" i="17"/>
  <c r="E41" i="17"/>
  <c r="E45" i="17"/>
  <c r="E49" i="17"/>
  <c r="E53" i="17"/>
  <c r="E57" i="17"/>
  <c r="D64" i="17"/>
  <c r="E61" i="17"/>
  <c r="J22" i="18"/>
  <c r="L22" i="18" s="1"/>
  <c r="J26" i="18"/>
  <c r="L26" i="18" s="1"/>
  <c r="J30" i="18"/>
  <c r="L30" i="18" s="1"/>
  <c r="J34" i="18"/>
  <c r="L34" i="18" s="1"/>
  <c r="J38" i="18"/>
  <c r="L38" i="18" s="1"/>
  <c r="H6" i="10"/>
  <c r="D6" i="10"/>
  <c r="H53" i="10"/>
  <c r="D53" i="10"/>
  <c r="D54" i="10"/>
  <c r="D13" i="11"/>
  <c r="J13" i="11" s="1"/>
  <c r="D23" i="11"/>
  <c r="J23" i="11" s="1"/>
  <c r="E24" i="11"/>
  <c r="I23" i="11"/>
  <c r="E23" i="11"/>
  <c r="D31" i="11"/>
  <c r="J31" i="11" s="1"/>
  <c r="E32" i="11"/>
  <c r="I31" i="11"/>
  <c r="E31" i="11"/>
  <c r="D39" i="11"/>
  <c r="J39" i="11" s="1"/>
  <c r="E40" i="11"/>
  <c r="I39" i="11"/>
  <c r="E39" i="11"/>
  <c r="D47" i="11"/>
  <c r="J47" i="11" s="1"/>
  <c r="E48" i="11"/>
  <c r="I47" i="11"/>
  <c r="E47" i="11"/>
  <c r="D55" i="11"/>
  <c r="J55" i="11" s="1"/>
  <c r="E56" i="11"/>
  <c r="I55" i="11"/>
  <c r="E55" i="11"/>
  <c r="J23" i="18"/>
  <c r="L23" i="18" s="1"/>
  <c r="J27" i="18"/>
  <c r="L27" i="18" s="1"/>
  <c r="O7" i="18" s="1"/>
  <c r="J31" i="18"/>
  <c r="L31" i="18" s="1"/>
  <c r="J35" i="18"/>
  <c r="L35" i="18" s="1"/>
  <c r="J39" i="18"/>
  <c r="L39" i="18" s="1"/>
  <c r="J42" i="18"/>
  <c r="L42" i="18" s="1"/>
  <c r="J46" i="18"/>
  <c r="L46" i="18" s="1"/>
  <c r="J50" i="18"/>
  <c r="L50" i="18" s="1"/>
  <c r="J54" i="18"/>
  <c r="L54" i="18" s="1"/>
  <c r="J58" i="18"/>
  <c r="L58" i="18" s="1"/>
  <c r="D9" i="11"/>
  <c r="J9" i="11" s="1"/>
  <c r="I9" i="11"/>
  <c r="E9" i="11"/>
  <c r="D17" i="11"/>
  <c r="J17" i="11" s="1"/>
  <c r="E18" i="11"/>
  <c r="D21" i="11"/>
  <c r="J21" i="11" s="1"/>
  <c r="E22" i="11"/>
  <c r="D29" i="11"/>
  <c r="J29" i="11" s="1"/>
  <c r="E30" i="11"/>
  <c r="D37" i="11"/>
  <c r="J37" i="11" s="1"/>
  <c r="E38" i="11"/>
  <c r="D45" i="11"/>
  <c r="J45" i="11" s="1"/>
  <c r="E46" i="11"/>
  <c r="D53" i="11"/>
  <c r="J53" i="11" s="1"/>
  <c r="E54" i="11"/>
  <c r="D61" i="11"/>
  <c r="J61" i="11" s="1"/>
  <c r="E62" i="11"/>
  <c r="G8" i="18"/>
  <c r="I8" i="18" s="1"/>
  <c r="J20" i="18"/>
  <c r="L20" i="18" s="1"/>
  <c r="J24" i="18"/>
  <c r="L24" i="18" s="1"/>
  <c r="J28" i="18"/>
  <c r="L28" i="18" s="1"/>
  <c r="J32" i="18"/>
  <c r="L32" i="18" s="1"/>
  <c r="J36" i="18"/>
  <c r="L36" i="18" s="1"/>
  <c r="J40" i="18"/>
  <c r="L40" i="18" s="1"/>
  <c r="G40" i="18"/>
  <c r="I40" i="18" s="1"/>
  <c r="J43" i="18"/>
  <c r="L43" i="18" s="1"/>
  <c r="J47" i="18"/>
  <c r="L47" i="18" s="1"/>
  <c r="J51" i="18"/>
  <c r="L51" i="18" s="1"/>
  <c r="J55" i="18"/>
  <c r="L55" i="18" s="1"/>
  <c r="J59" i="18"/>
  <c r="L59" i="18" s="1"/>
  <c r="D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D41" i="10"/>
  <c r="D43" i="10"/>
  <c r="H47" i="10"/>
  <c r="D47" i="10"/>
  <c r="H51" i="10"/>
  <c r="D51" i="10"/>
  <c r="H55" i="10"/>
  <c r="D55" i="10"/>
  <c r="H59" i="10"/>
  <c r="D59" i="10"/>
  <c r="D10" i="11"/>
  <c r="J10" i="11" s="1"/>
  <c r="E17" i="11"/>
  <c r="I17" i="11"/>
  <c r="M8" i="11" s="1"/>
  <c r="E21" i="11"/>
  <c r="I21" i="11"/>
  <c r="D27" i="11"/>
  <c r="J27" i="11" s="1"/>
  <c r="E28" i="11"/>
  <c r="E29" i="11"/>
  <c r="I29" i="11"/>
  <c r="D35" i="11"/>
  <c r="J35" i="11" s="1"/>
  <c r="E36" i="11"/>
  <c r="E37" i="11"/>
  <c r="I37" i="11"/>
  <c r="D43" i="11"/>
  <c r="J43" i="11" s="1"/>
  <c r="E44" i="11"/>
  <c r="E45" i="11"/>
  <c r="I45" i="11"/>
  <c r="D51" i="11"/>
  <c r="J51" i="11" s="1"/>
  <c r="E52" i="11"/>
  <c r="E53" i="11"/>
  <c r="I53" i="11"/>
  <c r="D59" i="11"/>
  <c r="J59" i="11" s="1"/>
  <c r="E60" i="11"/>
  <c r="E61" i="11"/>
  <c r="I61" i="11"/>
  <c r="D18" i="11"/>
  <c r="J18" i="11" s="1"/>
  <c r="D20" i="11"/>
  <c r="J20" i="11" s="1"/>
  <c r="D22" i="11"/>
  <c r="J22" i="11" s="1"/>
  <c r="D24" i="11"/>
  <c r="J24" i="11" s="1"/>
  <c r="D26" i="11"/>
  <c r="J26" i="11" s="1"/>
  <c r="D28" i="11"/>
  <c r="J28" i="11" s="1"/>
  <c r="D30" i="11"/>
  <c r="J30" i="11" s="1"/>
  <c r="D32" i="11"/>
  <c r="J32" i="11" s="1"/>
  <c r="D34" i="11"/>
  <c r="J34" i="11" s="1"/>
  <c r="D36" i="11"/>
  <c r="J36" i="11" s="1"/>
  <c r="D38" i="11"/>
  <c r="J38" i="11" s="1"/>
  <c r="D40" i="11"/>
  <c r="J40" i="11" s="1"/>
  <c r="D42" i="11"/>
  <c r="J42" i="11" s="1"/>
  <c r="D44" i="11"/>
  <c r="J44" i="11" s="1"/>
  <c r="D46" i="11"/>
  <c r="J46" i="11" s="1"/>
  <c r="D48" i="11"/>
  <c r="J48" i="11" s="1"/>
  <c r="D50" i="11"/>
  <c r="J50" i="11" s="1"/>
  <c r="D52" i="11"/>
  <c r="J52" i="11" s="1"/>
  <c r="D54" i="11"/>
  <c r="J54" i="11" s="1"/>
  <c r="D56" i="11"/>
  <c r="J56" i="11" s="1"/>
  <c r="D58" i="11"/>
  <c r="J58" i="11" s="1"/>
  <c r="D60" i="11"/>
  <c r="J60" i="11" s="1"/>
  <c r="D63" i="11"/>
  <c r="J63" i="11" s="1"/>
  <c r="E63" i="11"/>
  <c r="D62" i="11"/>
  <c r="J62" i="11" s="1"/>
  <c r="D64" i="3"/>
  <c r="D65" i="3"/>
  <c r="D5" i="11"/>
  <c r="J5" i="11" s="1"/>
  <c r="E6" i="11"/>
  <c r="D6" i="11"/>
  <c r="J6" i="11" s="1"/>
  <c r="I16" i="11"/>
  <c r="I18" i="11"/>
  <c r="I20" i="11"/>
  <c r="D63" i="15"/>
  <c r="I63" i="15" s="1"/>
  <c r="D64" i="15"/>
  <c r="I64" i="15" s="1"/>
  <c r="E14" i="11"/>
  <c r="E15" i="11"/>
  <c r="D64" i="5"/>
  <c r="D65" i="5"/>
  <c r="E65" i="5" s="1"/>
  <c r="D64" i="4"/>
  <c r="D65" i="4"/>
  <c r="E65" i="4" s="1"/>
  <c r="E10" i="11"/>
  <c r="E11" i="11"/>
  <c r="D64" i="7"/>
  <c r="D65" i="7"/>
  <c r="E65" i="7" s="1"/>
  <c r="L64" i="9"/>
  <c r="E65" i="13"/>
  <c r="D64" i="6"/>
  <c r="D65" i="6"/>
  <c r="D64" i="2"/>
  <c r="D65" i="2"/>
  <c r="E65" i="2" s="1"/>
  <c r="M16" i="11"/>
  <c r="G9" i="18"/>
  <c r="I9" i="18" s="1"/>
  <c r="G12" i="18"/>
  <c r="I12" i="18" s="1"/>
  <c r="G16" i="18"/>
  <c r="I16" i="18" s="1"/>
  <c r="G19" i="18"/>
  <c r="I19" i="18" s="1"/>
  <c r="G21" i="18"/>
  <c r="I21" i="18" s="1"/>
  <c r="G24" i="18"/>
  <c r="I24" i="18" s="1"/>
  <c r="G29" i="18"/>
  <c r="I29" i="18" s="1"/>
  <c r="G32" i="18"/>
  <c r="I32" i="18" s="1"/>
  <c r="G48" i="18"/>
  <c r="I48" i="18" s="1"/>
  <c r="G57" i="18"/>
  <c r="I57" i="18" s="1"/>
  <c r="G59" i="18"/>
  <c r="I59" i="18" s="1"/>
  <c r="G60" i="18"/>
  <c r="I60" i="18" s="1"/>
  <c r="G13" i="18"/>
  <c r="I13" i="18" s="1"/>
  <c r="G14" i="18"/>
  <c r="I14" i="18" s="1"/>
  <c r="G17" i="18"/>
  <c r="I17" i="18" s="1"/>
  <c r="G20" i="18"/>
  <c r="I20" i="18" s="1"/>
  <c r="G22" i="18"/>
  <c r="I22" i="18" s="1"/>
  <c r="G25" i="18"/>
  <c r="I25" i="18" s="1"/>
  <c r="G30" i="18"/>
  <c r="I30" i="18" s="1"/>
  <c r="G33" i="18"/>
  <c r="I33" i="18" s="1"/>
  <c r="G36" i="18"/>
  <c r="I36" i="18" s="1"/>
  <c r="G37" i="18"/>
  <c r="I37" i="18" s="1"/>
  <c r="G39" i="18"/>
  <c r="I39" i="18" s="1"/>
  <c r="G42" i="18"/>
  <c r="I42" i="18" s="1"/>
  <c r="G45" i="18"/>
  <c r="I45" i="18" s="1"/>
  <c r="G47" i="18"/>
  <c r="I47" i="18" s="1"/>
  <c r="G50" i="18"/>
  <c r="I50" i="18" s="1"/>
  <c r="G51" i="18"/>
  <c r="I51" i="18" s="1"/>
  <c r="G52" i="18"/>
  <c r="I52" i="18" s="1"/>
  <c r="G53" i="18"/>
  <c r="I53" i="18" s="1"/>
  <c r="G54" i="18"/>
  <c r="I54" i="18" s="1"/>
  <c r="G55" i="18"/>
  <c r="I55" i="18" s="1"/>
  <c r="G56" i="18"/>
  <c r="I56" i="18" s="1"/>
  <c r="G58" i="18"/>
  <c r="I58" i="18" s="1"/>
  <c r="G61" i="18"/>
  <c r="I61" i="18" s="1"/>
  <c r="G10" i="18"/>
  <c r="I10" i="18" s="1"/>
  <c r="G11" i="18"/>
  <c r="I11" i="18" s="1"/>
  <c r="G15" i="18"/>
  <c r="I15" i="18" s="1"/>
  <c r="G18" i="18"/>
  <c r="I18" i="18" s="1"/>
  <c r="G23" i="18"/>
  <c r="I23" i="18" s="1"/>
  <c r="G26" i="18"/>
  <c r="I26" i="18" s="1"/>
  <c r="G27" i="18"/>
  <c r="I27" i="18" s="1"/>
  <c r="G28" i="18"/>
  <c r="I28" i="18" s="1"/>
  <c r="G31" i="18"/>
  <c r="I31" i="18" s="1"/>
  <c r="G34" i="18"/>
  <c r="I34" i="18" s="1"/>
  <c r="G35" i="18"/>
  <c r="I35" i="18" s="1"/>
  <c r="G38" i="18"/>
  <c r="I38" i="18" s="1"/>
  <c r="G41" i="18"/>
  <c r="I41" i="18" s="1"/>
  <c r="G43" i="18"/>
  <c r="I43" i="18" s="1"/>
  <c r="G44" i="18"/>
  <c r="I44" i="18" s="1"/>
  <c r="G46" i="18"/>
  <c r="I46" i="18" s="1"/>
  <c r="G49" i="18"/>
  <c r="I49" i="18" s="1"/>
  <c r="J61" i="18"/>
  <c r="L61" i="18" s="1"/>
  <c r="M18" i="16"/>
  <c r="F5" i="15" l="1"/>
  <c r="E6" i="15"/>
  <c r="E63" i="9"/>
  <c r="E64" i="9"/>
  <c r="D33" i="15"/>
  <c r="I33" i="15" s="1"/>
  <c r="E63" i="13"/>
  <c r="L63" i="9"/>
  <c r="E64" i="13"/>
  <c r="D54" i="15"/>
  <c r="I54" i="15" s="1"/>
  <c r="D46" i="15"/>
  <c r="I46" i="15" s="1"/>
  <c r="H38" i="14"/>
  <c r="D38" i="14"/>
  <c r="H58" i="14"/>
  <c r="D58" i="14"/>
  <c r="E58" i="5"/>
  <c r="E59" i="5"/>
  <c r="H33" i="14"/>
  <c r="D33" i="14"/>
  <c r="D34" i="14"/>
  <c r="H12" i="14"/>
  <c r="D12" i="14"/>
  <c r="H35" i="14"/>
  <c r="D35" i="14"/>
  <c r="L51" i="9"/>
  <c r="E51" i="13"/>
  <c r="E8" i="13"/>
  <c r="E9" i="13"/>
  <c r="D25" i="6"/>
  <c r="D26" i="6"/>
  <c r="E26" i="6" s="1"/>
  <c r="D17" i="6"/>
  <c r="E17" i="6" s="1"/>
  <c r="D18" i="6"/>
  <c r="D49" i="4"/>
  <c r="E49" i="4" s="1"/>
  <c r="D50" i="4"/>
  <c r="D17" i="4"/>
  <c r="E17" i="4" s="1"/>
  <c r="D18" i="4"/>
  <c r="O11" i="9"/>
  <c r="K9" i="10"/>
  <c r="O8" i="18"/>
  <c r="E48" i="9"/>
  <c r="E49" i="9"/>
  <c r="D30" i="15"/>
  <c r="I30" i="15" s="1"/>
  <c r="D22" i="15"/>
  <c r="I22" i="15" s="1"/>
  <c r="H6" i="15"/>
  <c r="D6" i="15"/>
  <c r="I6" i="15" s="1"/>
  <c r="E11" i="9"/>
  <c r="E12" i="9"/>
  <c r="L56" i="9"/>
  <c r="E56" i="13"/>
  <c r="H44" i="14"/>
  <c r="D44" i="14"/>
  <c r="D45" i="14"/>
  <c r="E44" i="9"/>
  <c r="L44" i="9"/>
  <c r="E45" i="9"/>
  <c r="L48" i="9"/>
  <c r="E48" i="13"/>
  <c r="D32" i="15"/>
  <c r="I32" i="15" s="1"/>
  <c r="H24" i="14"/>
  <c r="D24" i="14"/>
  <c r="D25" i="14"/>
  <c r="D63" i="5"/>
  <c r="E63" i="5" s="1"/>
  <c r="L31" i="9"/>
  <c r="E31" i="13"/>
  <c r="E32" i="13"/>
  <c r="D23" i="15"/>
  <c r="I23" i="15" s="1"/>
  <c r="H19" i="14"/>
  <c r="D19" i="14"/>
  <c r="D20" i="14"/>
  <c r="E42" i="8"/>
  <c r="E43" i="8"/>
  <c r="E26" i="8"/>
  <c r="E27" i="8"/>
  <c r="L50" i="9"/>
  <c r="E50" i="13"/>
  <c r="L28" i="9"/>
  <c r="E28" i="13"/>
  <c r="E29" i="13"/>
  <c r="D55" i="6"/>
  <c r="D56" i="6"/>
  <c r="E56" i="6" s="1"/>
  <c r="D31" i="6"/>
  <c r="E31" i="6" s="1"/>
  <c r="D32" i="6"/>
  <c r="E23" i="6"/>
  <c r="L43" i="9"/>
  <c r="E43" i="13"/>
  <c r="E44" i="13"/>
  <c r="D27" i="15"/>
  <c r="I27" i="15" s="1"/>
  <c r="H15" i="14"/>
  <c r="D15" i="14"/>
  <c r="E48" i="8"/>
  <c r="E49" i="8"/>
  <c r="E32" i="8"/>
  <c r="E33" i="8"/>
  <c r="E62" i="2"/>
  <c r="E38" i="2"/>
  <c r="D49" i="15"/>
  <c r="I49" i="15" s="1"/>
  <c r="H5" i="15"/>
  <c r="D5" i="15"/>
  <c r="I5" i="15" s="1"/>
  <c r="D29" i="15"/>
  <c r="I29" i="15" s="1"/>
  <c r="L57" i="9"/>
  <c r="E57" i="13"/>
  <c r="L49" i="9"/>
  <c r="E49" i="13"/>
  <c r="L41" i="9"/>
  <c r="E41" i="13"/>
  <c r="D12" i="15"/>
  <c r="I12" i="15" s="1"/>
  <c r="E26" i="5"/>
  <c r="E27" i="5"/>
  <c r="E30" i="4"/>
  <c r="E31" i="4"/>
  <c r="E40" i="9"/>
  <c r="E41" i="9"/>
  <c r="D37" i="15"/>
  <c r="I37" i="15" s="1"/>
  <c r="L26" i="9"/>
  <c r="E26" i="13"/>
  <c r="D24" i="15"/>
  <c r="I24" i="15" s="1"/>
  <c r="D25" i="15"/>
  <c r="I25" i="15" s="1"/>
  <c r="L23" i="9"/>
  <c r="E23" i="13"/>
  <c r="E24" i="13"/>
  <c r="D19" i="15"/>
  <c r="I19" i="15" s="1"/>
  <c r="H11" i="14"/>
  <c r="D11" i="14"/>
  <c r="E30" i="8"/>
  <c r="E31" i="8"/>
  <c r="E12" i="8"/>
  <c r="E13" i="8"/>
  <c r="L36" i="9"/>
  <c r="E36" i="13"/>
  <c r="D9" i="8"/>
  <c r="E9" i="8" s="1"/>
  <c r="D10" i="8"/>
  <c r="D57" i="6"/>
  <c r="E57" i="6" s="1"/>
  <c r="D58" i="6"/>
  <c r="D49" i="6"/>
  <c r="E49" i="6" s="1"/>
  <c r="D50" i="6"/>
  <c r="D33" i="6"/>
  <c r="E33" i="6" s="1"/>
  <c r="D34" i="6"/>
  <c r="E62" i="5"/>
  <c r="D16" i="15"/>
  <c r="I16" i="15" s="1"/>
  <c r="D34" i="4"/>
  <c r="E47" i="8"/>
  <c r="E64" i="6"/>
  <c r="E64" i="7"/>
  <c r="E56" i="9"/>
  <c r="E57" i="9"/>
  <c r="L22" i="9"/>
  <c r="E22" i="13"/>
  <c r="H13" i="14"/>
  <c r="D13" i="14"/>
  <c r="D34" i="15"/>
  <c r="I34" i="15" s="1"/>
  <c r="D62" i="15"/>
  <c r="I62" i="15" s="1"/>
  <c r="H59" i="14"/>
  <c r="D59" i="14"/>
  <c r="L54" i="9"/>
  <c r="E54" i="13"/>
  <c r="E55" i="13"/>
  <c r="H51" i="14"/>
  <c r="D51" i="14"/>
  <c r="L46" i="9"/>
  <c r="E46" i="13"/>
  <c r="E47" i="13"/>
  <c r="H43" i="14"/>
  <c r="D43" i="14"/>
  <c r="L38" i="9"/>
  <c r="E38" i="13"/>
  <c r="H30" i="14"/>
  <c r="D30" i="14"/>
  <c r="H22" i="14"/>
  <c r="D22" i="14"/>
  <c r="H6" i="14"/>
  <c r="D6" i="14"/>
  <c r="E59" i="9"/>
  <c r="E8" i="7"/>
  <c r="E7" i="7"/>
  <c r="D55" i="15"/>
  <c r="I55" i="15" s="1"/>
  <c r="L40" i="9"/>
  <c r="E40" i="13"/>
  <c r="D63" i="8"/>
  <c r="E63" i="8" s="1"/>
  <c r="D64" i="8"/>
  <c r="E64" i="8" s="1"/>
  <c r="E47" i="9"/>
  <c r="D48" i="6"/>
  <c r="E48" i="6" s="1"/>
  <c r="E52" i="2"/>
  <c r="D36" i="2"/>
  <c r="E36" i="2" s="1"/>
  <c r="D37" i="2"/>
  <c r="D21" i="2"/>
  <c r="E21" i="2" s="1"/>
  <c r="E61" i="8"/>
  <c r="D60" i="5"/>
  <c r="E60" i="5" s="1"/>
  <c r="D61" i="5"/>
  <c r="E39" i="5"/>
  <c r="E40" i="5"/>
  <c r="D28" i="5"/>
  <c r="E28" i="5" s="1"/>
  <c r="D29" i="5"/>
  <c r="E7" i="5"/>
  <c r="E8" i="5"/>
  <c r="E25" i="2"/>
  <c r="E15" i="6"/>
  <c r="D36" i="15"/>
  <c r="I36" i="15" s="1"/>
  <c r="H16" i="14"/>
  <c r="D16" i="14"/>
  <c r="L42" i="9"/>
  <c r="E42" i="13"/>
  <c r="E7" i="13"/>
  <c r="D63" i="6"/>
  <c r="E63" i="6" s="1"/>
  <c r="D16" i="6"/>
  <c r="E16" i="6" s="1"/>
  <c r="E18" i="5"/>
  <c r="E6" i="6"/>
  <c r="D5" i="4"/>
  <c r="D14" i="4"/>
  <c r="D36" i="5"/>
  <c r="E36" i="5" s="1"/>
  <c r="D37" i="5"/>
  <c r="E37" i="5" s="1"/>
  <c r="D17" i="2"/>
  <c r="E17" i="2" s="1"/>
  <c r="M9" i="11"/>
  <c r="E12" i="17"/>
  <c r="D15" i="17"/>
  <c r="D14" i="17"/>
  <c r="D13" i="17"/>
  <c r="M14" i="16"/>
  <c r="M13" i="16"/>
  <c r="D41" i="15"/>
  <c r="I41" i="15" s="1"/>
  <c r="H37" i="14"/>
  <c r="D37" i="14"/>
  <c r="L14" i="9"/>
  <c r="E14" i="13"/>
  <c r="H5" i="14"/>
  <c r="D5" i="14"/>
  <c r="D21" i="15"/>
  <c r="I21" i="15" s="1"/>
  <c r="D63" i="14"/>
  <c r="H62" i="14"/>
  <c r="D62" i="14"/>
  <c r="H54" i="14"/>
  <c r="D54" i="14"/>
  <c r="D48" i="15"/>
  <c r="I48" i="15" s="1"/>
  <c r="D40" i="15"/>
  <c r="I40" i="15" s="1"/>
  <c r="H18" i="14"/>
  <c r="D18" i="14"/>
  <c r="H10" i="14"/>
  <c r="D10" i="14"/>
  <c r="D28" i="15"/>
  <c r="I28" i="15" s="1"/>
  <c r="D60" i="15"/>
  <c r="I60" i="15" s="1"/>
  <c r="H32" i="14"/>
  <c r="D32" i="14"/>
  <c r="L35" i="9"/>
  <c r="E35" i="13"/>
  <c r="D31" i="15"/>
  <c r="I31" i="15" s="1"/>
  <c r="E11" i="13"/>
  <c r="E62" i="9"/>
  <c r="D50" i="15"/>
  <c r="I50" i="15" s="1"/>
  <c r="L20" i="9"/>
  <c r="E20" i="13"/>
  <c r="H4" i="15"/>
  <c r="D4" i="15"/>
  <c r="I4" i="15" s="1"/>
  <c r="E53" i="6"/>
  <c r="E37" i="6"/>
  <c r="D41" i="4"/>
  <c r="E41" i="4" s="1"/>
  <c r="D9" i="4"/>
  <c r="E9" i="4" s="1"/>
  <c r="H36" i="14"/>
  <c r="D36" i="14"/>
  <c r="E21" i="13"/>
  <c r="L58" i="9"/>
  <c r="E58" i="13"/>
  <c r="L15" i="9"/>
  <c r="E15" i="13"/>
  <c r="D7" i="15"/>
  <c r="I7" i="15" s="1"/>
  <c r="D46" i="6"/>
  <c r="E46" i="6" s="1"/>
  <c r="D60" i="2"/>
  <c r="E60" i="2" s="1"/>
  <c r="D44" i="2"/>
  <c r="E44" i="2" s="1"/>
  <c r="D28" i="2"/>
  <c r="E28" i="2" s="1"/>
  <c r="D11" i="2"/>
  <c r="E11" i="2" s="1"/>
  <c r="D22" i="6"/>
  <c r="E22" i="6" s="1"/>
  <c r="E54" i="5"/>
  <c r="E57" i="8"/>
  <c r="E7" i="6"/>
  <c r="E54" i="4"/>
  <c r="D6" i="4"/>
  <c r="E45" i="8"/>
  <c r="E55" i="5"/>
  <c r="D44" i="5"/>
  <c r="E44" i="5" s="1"/>
  <c r="D45" i="5"/>
  <c r="E23" i="5"/>
  <c r="D12" i="5"/>
  <c r="E12" i="5" s="1"/>
  <c r="D13" i="5"/>
  <c r="D51" i="2"/>
  <c r="E51" i="2" s="1"/>
  <c r="D35" i="2"/>
  <c r="E35" i="2" s="1"/>
  <c r="E15" i="8"/>
  <c r="E26" i="2"/>
  <c r="E65" i="6"/>
  <c r="E64" i="5"/>
  <c r="E65" i="3"/>
  <c r="E8" i="17"/>
  <c r="D11" i="17"/>
  <c r="M11" i="11"/>
  <c r="M12" i="11"/>
  <c r="D12" i="17"/>
  <c r="D57" i="15"/>
  <c r="I57" i="15" s="1"/>
  <c r="L34" i="9"/>
  <c r="E34" i="13"/>
  <c r="L18" i="9"/>
  <c r="E18" i="13"/>
  <c r="D13" i="15"/>
  <c r="I13" i="15" s="1"/>
  <c r="H9" i="14"/>
  <c r="D9" i="14"/>
  <c r="D38" i="15"/>
  <c r="I38" i="15" s="1"/>
  <c r="L62" i="9"/>
  <c r="E62" i="13"/>
  <c r="D59" i="15"/>
  <c r="I59" i="15" s="1"/>
  <c r="H56" i="14"/>
  <c r="D56" i="14"/>
  <c r="D51" i="15"/>
  <c r="I51" i="15" s="1"/>
  <c r="H48" i="14"/>
  <c r="D48" i="14"/>
  <c r="D43" i="15"/>
  <c r="I43" i="15" s="1"/>
  <c r="H40" i="14"/>
  <c r="D40" i="14"/>
  <c r="H26" i="14"/>
  <c r="D26" i="14"/>
  <c r="D18" i="15"/>
  <c r="I18" i="15" s="1"/>
  <c r="D10" i="15"/>
  <c r="I10" i="15" s="1"/>
  <c r="E60" i="9"/>
  <c r="H60" i="14"/>
  <c r="D60" i="14"/>
  <c r="D44" i="15"/>
  <c r="I44" i="15" s="1"/>
  <c r="H39" i="14"/>
  <c r="D39" i="14"/>
  <c r="H47" i="14"/>
  <c r="D47" i="14"/>
  <c r="E51" i="9"/>
  <c r="D35" i="15"/>
  <c r="I35" i="15" s="1"/>
  <c r="H31" i="14"/>
  <c r="D31" i="14"/>
  <c r="L19" i="9"/>
  <c r="E19" i="13"/>
  <c r="D11" i="15"/>
  <c r="I11" i="15" s="1"/>
  <c r="D54" i="6"/>
  <c r="E54" i="6" s="1"/>
  <c r="L52" i="9"/>
  <c r="E52" i="13"/>
  <c r="H50" i="14"/>
  <c r="D50" i="14"/>
  <c r="L16" i="9"/>
  <c r="E16" i="13"/>
  <c r="H4" i="14"/>
  <c r="D4" i="14"/>
  <c r="E59" i="6"/>
  <c r="E51" i="6"/>
  <c r="E43" i="6"/>
  <c r="E27" i="6"/>
  <c r="E19" i="6"/>
  <c r="D10" i="6"/>
  <c r="E10" i="6" s="1"/>
  <c r="D53" i="4"/>
  <c r="E53" i="4" s="1"/>
  <c r="D37" i="4"/>
  <c r="E37" i="4" s="1"/>
  <c r="D21" i="4"/>
  <c r="E21" i="4" s="1"/>
  <c r="D20" i="15"/>
  <c r="I20" i="15" s="1"/>
  <c r="E7" i="9"/>
  <c r="H52" i="14"/>
  <c r="D52" i="14"/>
  <c r="E17" i="13"/>
  <c r="E55" i="9"/>
  <c r="D58" i="15"/>
  <c r="I58" i="15" s="1"/>
  <c r="D42" i="15"/>
  <c r="I42" i="15" s="1"/>
  <c r="L27" i="9"/>
  <c r="E27" i="13"/>
  <c r="D15" i="15"/>
  <c r="I15" i="15" s="1"/>
  <c r="H7" i="14"/>
  <c r="D7" i="14"/>
  <c r="D44" i="6"/>
  <c r="E44" i="6" s="1"/>
  <c r="E59" i="8"/>
  <c r="D24" i="6"/>
  <c r="E24" i="6" s="1"/>
  <c r="E34" i="5"/>
  <c r="E27" i="4"/>
  <c r="D63" i="3"/>
  <c r="E63" i="3" s="1"/>
  <c r="D56" i="2"/>
  <c r="E56" i="2" s="1"/>
  <c r="D40" i="2"/>
  <c r="E40" i="2" s="1"/>
  <c r="D24" i="2"/>
  <c r="E24" i="2" s="1"/>
  <c r="E46" i="5"/>
  <c r="D63" i="2"/>
  <c r="E63" i="2" s="1"/>
  <c r="E46" i="2"/>
  <c r="E14" i="2"/>
  <c r="E41" i="8"/>
  <c r="E56" i="5"/>
  <c r="E24" i="5"/>
  <c r="D46" i="4"/>
  <c r="D57" i="2"/>
  <c r="E57" i="2" s="1"/>
  <c r="D29" i="2"/>
  <c r="E37" i="8"/>
  <c r="D11" i="6"/>
  <c r="D52" i="5"/>
  <c r="E52" i="5" s="1"/>
  <c r="D53" i="5"/>
  <c r="E31" i="5"/>
  <c r="D20" i="5"/>
  <c r="E20" i="5" s="1"/>
  <c r="D21" i="5"/>
  <c r="E21" i="5" s="1"/>
  <c r="D42" i="4"/>
  <c r="D10" i="4"/>
  <c r="D47" i="2"/>
  <c r="E47" i="2" s="1"/>
  <c r="D31" i="2"/>
  <c r="E31" i="2" s="1"/>
  <c r="E7" i="2"/>
  <c r="E55" i="8"/>
  <c r="E54" i="2"/>
  <c r="E18" i="2"/>
  <c r="D22" i="4"/>
  <c r="D33" i="2"/>
  <c r="E33" i="2" s="1"/>
  <c r="L59" i="9"/>
  <c r="E59" i="13"/>
  <c r="H27" i="14"/>
  <c r="D27" i="14"/>
  <c r="E50" i="5"/>
  <c r="E48" i="2"/>
  <c r="E30" i="5"/>
  <c r="E58" i="2"/>
  <c r="E45" i="2"/>
  <c r="D39" i="2"/>
  <c r="E39" i="2" s="1"/>
  <c r="D49" i="2"/>
  <c r="E49" i="2" s="1"/>
  <c r="D17" i="15"/>
  <c r="I17" i="15" s="1"/>
  <c r="L30" i="9"/>
  <c r="E30" i="13"/>
  <c r="D9" i="15"/>
  <c r="I9" i="15" s="1"/>
  <c r="D56" i="15"/>
  <c r="I56" i="15" s="1"/>
  <c r="H46" i="14"/>
  <c r="D46" i="14"/>
  <c r="D26" i="15"/>
  <c r="I26" i="15" s="1"/>
  <c r="H55" i="14"/>
  <c r="D55" i="14"/>
  <c r="D39" i="15"/>
  <c r="I39" i="15" s="1"/>
  <c r="E43" i="9"/>
  <c r="D47" i="15"/>
  <c r="I47" i="15" s="1"/>
  <c r="D63" i="4"/>
  <c r="E63" i="4" s="1"/>
  <c r="H23" i="14"/>
  <c r="D23" i="14"/>
  <c r="E45" i="6"/>
  <c r="E21" i="6"/>
  <c r="D57" i="4"/>
  <c r="E57" i="4" s="1"/>
  <c r="D25" i="4"/>
  <c r="E25" i="4" s="1"/>
  <c r="D52" i="15"/>
  <c r="I52" i="15" s="1"/>
  <c r="H42" i="14"/>
  <c r="D42" i="14"/>
  <c r="N8" i="18"/>
  <c r="N7" i="18"/>
  <c r="F6" i="15" l="1"/>
  <c r="E7" i="15"/>
  <c r="K9" i="14"/>
  <c r="K8" i="14"/>
  <c r="E13" i="5"/>
  <c r="E14" i="5"/>
  <c r="E50" i="2"/>
  <c r="E34" i="2"/>
  <c r="E14" i="4"/>
  <c r="E15" i="4"/>
  <c r="E32" i="2"/>
  <c r="E34" i="4"/>
  <c r="E35" i="4"/>
  <c r="E22" i="4"/>
  <c r="E23" i="4"/>
  <c r="E42" i="4"/>
  <c r="E43" i="4"/>
  <c r="E53" i="5"/>
  <c r="E29" i="2"/>
  <c r="E22" i="5"/>
  <c r="E12" i="2"/>
  <c r="E26" i="4"/>
  <c r="E30" i="2"/>
  <c r="E34" i="6"/>
  <c r="E58" i="6"/>
  <c r="E47" i="6"/>
  <c r="E64" i="3"/>
  <c r="E50" i="4"/>
  <c r="E51" i="4"/>
  <c r="E25" i="6"/>
  <c r="E38" i="5"/>
  <c r="E10" i="4"/>
  <c r="E11" i="4"/>
  <c r="E58" i="4"/>
  <c r="E41" i="2"/>
  <c r="E61" i="2"/>
  <c r="E64" i="2"/>
  <c r="E11" i="6"/>
  <c r="E12" i="6"/>
  <c r="E46" i="4"/>
  <c r="E47" i="4"/>
  <c r="E35" i="6"/>
  <c r="E38" i="4"/>
  <c r="E45" i="5"/>
  <c r="E6" i="4"/>
  <c r="E7" i="4"/>
  <c r="E22" i="2"/>
  <c r="E29" i="5"/>
  <c r="E61" i="5"/>
  <c r="E37" i="2"/>
  <c r="E64" i="4"/>
  <c r="E65" i="8"/>
  <c r="E50" i="6"/>
  <c r="E10" i="8"/>
  <c r="E11" i="8"/>
  <c r="E32" i="6"/>
  <c r="E55" i="6"/>
  <c r="E18" i="4"/>
  <c r="E19" i="4"/>
  <c r="E18" i="6"/>
  <c r="F7" i="15" l="1"/>
  <c r="E8" i="15"/>
  <c r="H7" i="15"/>
  <c r="E9" i="15" l="1"/>
  <c r="F8" i="15"/>
  <c r="H8" i="15"/>
  <c r="E10" i="15" l="1"/>
  <c r="F9" i="15"/>
  <c r="H9" i="15"/>
  <c r="F10" i="15" l="1"/>
  <c r="E11" i="15"/>
  <c r="H10" i="15"/>
  <c r="F11" i="15" l="1"/>
  <c r="E12" i="15"/>
  <c r="H11" i="15"/>
  <c r="F73" i="16"/>
  <c r="F12" i="15" l="1"/>
  <c r="E13" i="15"/>
  <c r="H12" i="15"/>
  <c r="G73" i="16"/>
  <c r="F74" i="16"/>
  <c r="F13" i="15" l="1"/>
  <c r="E14" i="15"/>
  <c r="H13" i="15"/>
  <c r="G74" i="16"/>
  <c r="F75" i="16"/>
  <c r="F14" i="15" l="1"/>
  <c r="E15" i="15"/>
  <c r="H14" i="15"/>
  <c r="F76" i="16"/>
  <c r="G75" i="16"/>
  <c r="E16" i="15" l="1"/>
  <c r="F15" i="15"/>
  <c r="H15" i="15"/>
  <c r="G76" i="16"/>
  <c r="F77" i="16"/>
  <c r="E17" i="15" l="1"/>
  <c r="F16" i="15"/>
  <c r="H16" i="15"/>
  <c r="G77" i="16"/>
  <c r="F78" i="16"/>
  <c r="F17" i="15" l="1"/>
  <c r="E18" i="15"/>
  <c r="H17" i="15"/>
  <c r="G78" i="16"/>
  <c r="F79" i="16"/>
  <c r="F18" i="15" l="1"/>
  <c r="E19" i="15"/>
  <c r="H18" i="15"/>
  <c r="F80" i="16"/>
  <c r="G79" i="16"/>
  <c r="F19" i="15" l="1"/>
  <c r="E20" i="15"/>
  <c r="H19" i="15"/>
  <c r="F81" i="16"/>
  <c r="G80" i="16"/>
  <c r="E21" i="15" l="1"/>
  <c r="F20" i="15"/>
  <c r="H20" i="15"/>
  <c r="G81" i="16"/>
  <c r="F82" i="16"/>
  <c r="F21" i="15" l="1"/>
  <c r="E22" i="15"/>
  <c r="H21" i="15"/>
  <c r="F83" i="16"/>
  <c r="G82" i="16"/>
  <c r="F22" i="15" l="1"/>
  <c r="E23" i="15"/>
  <c r="H22" i="15"/>
  <c r="F84" i="16"/>
  <c r="G83" i="16"/>
  <c r="F23" i="15" l="1"/>
  <c r="E24" i="15"/>
  <c r="H23" i="15"/>
  <c r="F85" i="16"/>
  <c r="G84" i="16"/>
  <c r="F24" i="15" l="1"/>
  <c r="E25" i="15"/>
  <c r="H24" i="15"/>
  <c r="G85" i="16"/>
  <c r="F86" i="16"/>
  <c r="E26" i="15" l="1"/>
  <c r="F25" i="15"/>
  <c r="H25" i="15"/>
  <c r="F87" i="16"/>
  <c r="G86" i="16"/>
  <c r="E27" i="15" l="1"/>
  <c r="F26" i="15"/>
  <c r="H26" i="15"/>
  <c r="F88" i="16"/>
  <c r="G87" i="16"/>
  <c r="F27" i="15" l="1"/>
  <c r="E28" i="15"/>
  <c r="H27" i="15"/>
  <c r="F89" i="16"/>
  <c r="G88" i="16"/>
  <c r="E29" i="15" l="1"/>
  <c r="F28" i="15"/>
  <c r="H28" i="15"/>
  <c r="G89" i="16"/>
  <c r="F90" i="16"/>
  <c r="E30" i="15" l="1"/>
  <c r="F29" i="15"/>
  <c r="H29" i="15"/>
  <c r="F91" i="16"/>
  <c r="G90" i="16"/>
  <c r="F30" i="15" l="1"/>
  <c r="E31" i="15"/>
  <c r="H30" i="15"/>
  <c r="F92" i="16"/>
  <c r="G91" i="16"/>
  <c r="F31" i="15" l="1"/>
  <c r="E32" i="15"/>
  <c r="H31" i="15"/>
  <c r="F93" i="16"/>
  <c r="G92" i="16"/>
  <c r="E33" i="15" l="1"/>
  <c r="F32" i="15"/>
  <c r="H32" i="15"/>
  <c r="G93" i="16"/>
  <c r="F94" i="16"/>
  <c r="E34" i="15" l="1"/>
  <c r="F33" i="15"/>
  <c r="H33" i="15"/>
  <c r="G94" i="16"/>
  <c r="F95" i="16"/>
  <c r="E35" i="15" l="1"/>
  <c r="F34" i="15"/>
  <c r="H34" i="15"/>
  <c r="F96" i="16"/>
  <c r="G95" i="16"/>
  <c r="F35" i="15" l="1"/>
  <c r="E36" i="15"/>
  <c r="H35" i="15"/>
  <c r="F97" i="16"/>
  <c r="G96" i="16"/>
  <c r="F36" i="15" l="1"/>
  <c r="E37" i="15"/>
  <c r="H36" i="15"/>
  <c r="G97" i="16"/>
  <c r="F98" i="16"/>
  <c r="E38" i="15" l="1"/>
  <c r="F37" i="15"/>
  <c r="H37" i="15"/>
  <c r="F99" i="16"/>
  <c r="F100" i="16" s="1"/>
  <c r="G98" i="16"/>
  <c r="E39" i="15" l="1"/>
  <c r="F38" i="15"/>
  <c r="H38" i="15"/>
  <c r="F101" i="16"/>
  <c r="G101" i="16" s="1"/>
  <c r="G100" i="16"/>
  <c r="G99" i="16"/>
  <c r="M22" i="16" l="1"/>
  <c r="F39" i="15"/>
  <c r="E40" i="15"/>
  <c r="H39" i="15"/>
  <c r="L14" i="15" l="1"/>
  <c r="L15" i="15"/>
  <c r="E41" i="15"/>
  <c r="F40" i="15"/>
  <c r="H40" i="15"/>
  <c r="E42" i="15" l="1"/>
  <c r="F41" i="15"/>
  <c r="H41" i="15"/>
  <c r="F42" i="15" l="1"/>
  <c r="E43" i="15"/>
  <c r="H42" i="15"/>
  <c r="F43" i="15" l="1"/>
  <c r="E44" i="15"/>
  <c r="H43" i="15"/>
  <c r="F44" i="15" l="1"/>
  <c r="E45" i="15"/>
  <c r="H44" i="15"/>
  <c r="F45" i="15" l="1"/>
  <c r="E46" i="15"/>
  <c r="H45" i="15"/>
  <c r="E47" i="15" l="1"/>
  <c r="F46" i="15"/>
  <c r="H46" i="15"/>
  <c r="F47" i="15" l="1"/>
  <c r="E48" i="15"/>
  <c r="H47" i="15"/>
  <c r="F48" i="15" l="1"/>
  <c r="E49" i="15"/>
  <c r="H48" i="15"/>
  <c r="E50" i="15" l="1"/>
  <c r="F49" i="15"/>
  <c r="H49" i="15"/>
  <c r="E51" i="15" l="1"/>
  <c r="F50" i="15"/>
  <c r="H50" i="15"/>
  <c r="E52" i="15" l="1"/>
  <c r="F51" i="15"/>
  <c r="H51" i="15"/>
  <c r="F52" i="15" l="1"/>
  <c r="E53" i="15"/>
  <c r="H52" i="15"/>
  <c r="F53" i="15" l="1"/>
  <c r="E54" i="15"/>
  <c r="H53" i="15"/>
  <c r="E55" i="15" l="1"/>
  <c r="F54" i="15"/>
  <c r="H54" i="15"/>
  <c r="E56" i="15" l="1"/>
  <c r="F55" i="15"/>
  <c r="H55" i="15"/>
  <c r="E57" i="15" l="1"/>
  <c r="F56" i="15"/>
  <c r="H56" i="15"/>
  <c r="F57" i="15" l="1"/>
  <c r="E58" i="15"/>
  <c r="H57" i="15"/>
  <c r="E59" i="15" l="1"/>
  <c r="F58" i="15"/>
  <c r="H58" i="15"/>
  <c r="E60" i="15" l="1"/>
  <c r="F59" i="15"/>
  <c r="H59" i="15"/>
  <c r="E61" i="15" l="1"/>
  <c r="F60" i="15"/>
  <c r="H60" i="15"/>
  <c r="F61" i="15" l="1"/>
  <c r="E62" i="15"/>
  <c r="H61" i="15"/>
  <c r="E63" i="15" l="1"/>
  <c r="F62" i="15"/>
  <c r="H62" i="15"/>
  <c r="F63" i="15" l="1"/>
  <c r="E64" i="15"/>
  <c r="H63" i="15"/>
  <c r="F64" i="15" l="1"/>
  <c r="E65" i="15"/>
  <c r="H64" i="15"/>
  <c r="F65" i="15" l="1"/>
  <c r="E66" i="15"/>
  <c r="H65" i="15"/>
  <c r="E67" i="15" l="1"/>
  <c r="H66" i="15"/>
  <c r="F66" i="15"/>
  <c r="F67" i="15" l="1"/>
  <c r="H67" i="15"/>
  <c r="E73" i="15" l="1"/>
  <c r="E74" i="15" l="1"/>
  <c r="F73" i="15"/>
  <c r="F74" i="15" l="1"/>
  <c r="E75" i="15"/>
  <c r="E76" i="15" l="1"/>
  <c r="F75" i="15"/>
  <c r="F76" i="15" l="1"/>
  <c r="E77" i="15"/>
  <c r="E78" i="15" l="1"/>
  <c r="F77" i="15"/>
  <c r="F78" i="15" l="1"/>
  <c r="E79" i="15"/>
  <c r="E80" i="15" l="1"/>
  <c r="F79" i="15"/>
  <c r="E81" i="15" l="1"/>
  <c r="F80" i="15"/>
  <c r="F81" i="15" l="1"/>
  <c r="E82" i="15"/>
  <c r="E83" i="15" l="1"/>
  <c r="F82" i="15"/>
  <c r="E84" i="15" l="1"/>
  <c r="F83" i="15"/>
  <c r="E85" i="15" l="1"/>
  <c r="F84" i="15"/>
  <c r="F85" i="15" l="1"/>
  <c r="E86" i="15"/>
  <c r="E87" i="15" l="1"/>
  <c r="F86" i="15"/>
  <c r="F87" i="15" l="1"/>
  <c r="E88" i="15"/>
  <c r="F88" i="15" l="1"/>
  <c r="E89" i="15"/>
  <c r="F89" i="15" l="1"/>
  <c r="E90" i="15"/>
  <c r="E91" i="15" l="1"/>
  <c r="F90" i="15"/>
  <c r="E92" i="15" l="1"/>
  <c r="F91" i="15"/>
  <c r="E93" i="15" l="1"/>
  <c r="F92" i="15"/>
  <c r="E94" i="15" l="1"/>
  <c r="F93" i="15"/>
  <c r="F94" i="15" l="1"/>
  <c r="E95" i="15"/>
  <c r="F95" i="15" l="1"/>
  <c r="E96" i="15"/>
  <c r="E97" i="15" s="1"/>
  <c r="E98" i="15" l="1"/>
  <c r="F97" i="15"/>
  <c r="F96" i="15"/>
  <c r="F98" i="15" l="1"/>
  <c r="E99" i="15"/>
  <c r="F99" i="15" l="1"/>
  <c r="E100" i="15"/>
  <c r="E101" i="15" l="1"/>
  <c r="F100" i="15"/>
  <c r="E102" i="15" l="1"/>
  <c r="F101" i="15"/>
  <c r="F102" i="15" l="1"/>
  <c r="E103" i="15"/>
  <c r="F103" i="15" l="1"/>
  <c r="L23" i="15"/>
</calcChain>
</file>

<file path=xl/sharedStrings.xml><?xml version="1.0" encoding="utf-8"?>
<sst xmlns="http://schemas.openxmlformats.org/spreadsheetml/2006/main" count="245" uniqueCount="59">
  <si>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</si>
  <si>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</si>
  <si>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</si>
  <si>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</si>
  <si>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</si>
  <si>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</si>
  <si>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</si>
  <si>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</si>
  <si>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</si>
  <si>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</si>
  <si>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</si>
  <si>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</si>
  <si>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</si>
  <si>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</si>
  <si>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</si>
  <si>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</si>
  <si>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</si>
  <si>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</si>
  <si>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</si>
  <si>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</si>
  <si>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</si>
  <si>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</si>
  <si>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</si>
  <si>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</si>
  <si>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</si>
  <si>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</si>
  <si>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</si>
  <si>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</si>
  <si>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</si>
  <si>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</si>
  <si>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</si>
  <si>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</si>
  <si>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</si>
  <si>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</si>
  <si>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</si>
  <si>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</si>
  <si>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</si>
  <si>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</si>
  <si>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</si>
  <si>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</si>
  <si>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</si>
  <si>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</si>
  <si>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</si>
  <si>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</si>
  <si>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</si>
  <si>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</si>
  <si>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</si>
  <si>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</si>
  <si>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</si>
  <si>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</si>
  <si>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</si>
  <si>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</si>
  <si>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</si>
  <si>
    <t>filt 4 day</t>
  </si>
  <si>
    <t>filt 7 day</t>
  </si>
  <si>
    <t>Max deceduti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</si>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</sst>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1" fontId="0" fillId="0" borderId="0" xfId="0" applyNumberFormat="1" applyAlignment="1">
      <alignment vertical="center" wrapText="1"/>
    </xf>
    <xf numFmtId="0" fontId="21" fillId="0" borderId="0" xfId="0" applyFont="1" applyAlignment="1">
      <alignment horizontal="center" wrapText="1"/>
    </xf>
    <xf numFmtId="0" fontId="0" fillId="10" borderId="0" xfId="0" applyFill="1"/>
    <xf numFmtId="0" fontId="14" fillId="10" borderId="0" xfId="0" applyFont="1" applyFill="1" applyAlignment="1">
      <alignment horizontal="center" wrapText="1"/>
    </xf>
    <xf numFmtId="2" fontId="15" fillId="10" borderId="0" xfId="0" applyNumberFormat="1" applyFont="1" applyFill="1" applyAlignment="1">
      <alignment wrapText="1"/>
    </xf>
    <xf numFmtId="0" fontId="19" fillId="10" borderId="0" xfId="0" applyFont="1" applyFill="1"/>
    <xf numFmtId="2" fontId="19" fillId="10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Casi_totali!$A$3:$A$72</c:f>
              <c:numCache>
                <c:formatCode>d/m;@</c:formatCode>
                <c:ptCount val="7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Casi_totali!$B$3:$B$72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Casi_totali!$A$3:$A$72</c:f>
              <c:numCache>
                <c:formatCode>d/m;@</c:formatCode>
                <c:ptCount val="7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Casi_totali!$C$3:$C$72</c:f>
              <c:numCache>
                <c:formatCode>General</c:formatCode>
                <c:ptCount val="7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Ospedalizzati!$C$3:$C$70</c:f>
              <c:numCache>
                <c:formatCode>General</c:formatCode>
                <c:ptCount val="6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Positivi!$B$3:$B$78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Positivi!$C$3:$C$78</c:f>
              <c:numCache>
                <c:formatCode>General</c:formatCode>
                <c:ptCount val="7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Positivi!$C$3:$C$76</c:f>
              <c:numCache>
                <c:formatCode>General</c:formatCode>
                <c:ptCount val="74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Positivi!$B$3:$B$76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'Nuovi positivi'!$C$3:$C$76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positivi'!$A$4:$A$74</c:f>
              <c:numCache>
                <c:formatCode>d/m;@</c:formatCode>
                <c:ptCount val="7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</c:numCache>
            </c:numRef>
          </c:xVal>
          <c:yVal>
            <c:numRef>
              <c:f>'Nuovi positivi'!$D$4:$D$74</c:f>
              <c:numCache>
                <c:formatCode>General</c:formatCode>
                <c:ptCount val="71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  <c:pt idx="56">
                  <c:v>95</c:v>
                </c:pt>
                <c:pt idx="57">
                  <c:v>154</c:v>
                </c:pt>
                <c:pt idx="58">
                  <c:v>131</c:v>
                </c:pt>
                <c:pt idx="59">
                  <c:v>124</c:v>
                </c:pt>
                <c:pt idx="60">
                  <c:v>128</c:v>
                </c:pt>
                <c:pt idx="61">
                  <c:v>187</c:v>
                </c:pt>
                <c:pt idx="62">
                  <c:v>154</c:v>
                </c:pt>
                <c:pt idx="63">
                  <c:v>130</c:v>
                </c:pt>
                <c:pt idx="64">
                  <c:v>117</c:v>
                </c:pt>
                <c:pt idx="65">
                  <c:v>104</c:v>
                </c:pt>
                <c:pt idx="66">
                  <c:v>133</c:v>
                </c:pt>
                <c:pt idx="67">
                  <c:v>186</c:v>
                </c:pt>
                <c:pt idx="68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Quarantena!$B$3:$B$75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  <c:pt idx="60">
                  <c:v>2590</c:v>
                </c:pt>
                <c:pt idx="61">
                  <c:v>2591</c:v>
                </c:pt>
                <c:pt idx="62">
                  <c:v>2650</c:v>
                </c:pt>
                <c:pt idx="63">
                  <c:v>2743</c:v>
                </c:pt>
                <c:pt idx="64">
                  <c:v>2772</c:v>
                </c:pt>
                <c:pt idx="65">
                  <c:v>2809</c:v>
                </c:pt>
                <c:pt idx="66">
                  <c:v>2806</c:v>
                </c:pt>
                <c:pt idx="67">
                  <c:v>2784</c:v>
                </c:pt>
                <c:pt idx="68">
                  <c:v>2883</c:v>
                </c:pt>
                <c:pt idx="69">
                  <c:v>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Quarantena!$C$3:$C$75</c:f>
              <c:numCache>
                <c:formatCode>General</c:formatCode>
                <c:ptCount val="73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Quarantena!$A$3:$A$74</c:f>
              <c:numCache>
                <c:formatCode>d/m;@</c:formatCode>
                <c:ptCount val="7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Quarantena!$C$3:$C$74</c:f>
              <c:numCache>
                <c:formatCode>General</c:formatCode>
                <c:ptCount val="72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Tamponi!$A$3:$A$76</c:f>
              <c:numCache>
                <c:formatCode>d/m;@</c:formatCode>
                <c:ptCount val="7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Tamponi!$C$3:$C$76</c:f>
              <c:numCache>
                <c:formatCode>General</c:formatCode>
                <c:ptCount val="74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  <c:pt idx="60">
                  <c:v>39563</c:v>
                </c:pt>
                <c:pt idx="61">
                  <c:v>41125</c:v>
                </c:pt>
                <c:pt idx="62">
                  <c:v>42607</c:v>
                </c:pt>
                <c:pt idx="63">
                  <c:v>44039</c:v>
                </c:pt>
                <c:pt idx="64">
                  <c:v>45719</c:v>
                </c:pt>
                <c:pt idx="65">
                  <c:v>47220</c:v>
                </c:pt>
                <c:pt idx="66">
                  <c:v>48762</c:v>
                </c:pt>
                <c:pt idx="67">
                  <c:v>51199</c:v>
                </c:pt>
                <c:pt idx="68">
                  <c:v>53202</c:v>
                </c:pt>
                <c:pt idx="69">
                  <c:v>54492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layout>
        <c:manualLayout>
          <c:xMode val="edge"/>
          <c:yMode val="edge"/>
          <c:x val="0.43373600174978122"/>
          <c:y val="2.7777777777777776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Tamponi!$A$3:$A$79</c:f>
              <c:numCache>
                <c:formatCode>d/m;@</c:formatCode>
                <c:ptCount val="7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cat>
          <c:val>
            <c:numRef>
              <c:f>Tamponi!$D$3:$D$79</c:f>
              <c:numCache>
                <c:formatCode>General</c:formatCode>
                <c:ptCount val="77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  <c:pt idx="60">
                  <c:v>1721</c:v>
                </c:pt>
                <c:pt idx="61">
                  <c:v>1562</c:v>
                </c:pt>
                <c:pt idx="62">
                  <c:v>1482</c:v>
                </c:pt>
                <c:pt idx="63">
                  <c:v>1432</c:v>
                </c:pt>
                <c:pt idx="64">
                  <c:v>1680</c:v>
                </c:pt>
                <c:pt idx="65">
                  <c:v>1501</c:v>
                </c:pt>
                <c:pt idx="66">
                  <c:v>1542</c:v>
                </c:pt>
                <c:pt idx="67">
                  <c:v>2437</c:v>
                </c:pt>
                <c:pt idx="68">
                  <c:v>2003</c:v>
                </c:pt>
                <c:pt idx="69">
                  <c:v>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55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Casi_totali!$C$3:$C$73</c:f>
              <c:numCache>
                <c:formatCode>General</c:formatCode>
                <c:ptCount val="7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Tamponi!$A$12:$A$69</c:f>
              <c:numCache>
                <c:formatCode>d/m;@</c:formatCode>
                <c:ptCount val="5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</c:numCache>
            </c:numRef>
          </c:cat>
          <c:val>
            <c:numRef>
              <c:f>Tamponi!$J$12:$J$69</c:f>
              <c:numCache>
                <c:formatCode>0.0</c:formatCode>
                <c:ptCount val="58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  <c:pt idx="51">
                  <c:v>18.130576548795592</c:v>
                </c:pt>
                <c:pt idx="52">
                  <c:v>17.753191489361704</c:v>
                </c:pt>
                <c:pt idx="53">
                  <c:v>17.574576947449948</c:v>
                </c:pt>
                <c:pt idx="54">
                  <c:v>17.352800926451554</c:v>
                </c:pt>
                <c:pt idx="55">
                  <c:v>16.999496926879413</c:v>
                </c:pt>
                <c:pt idx="56">
                  <c:v>16.706903854299025</c:v>
                </c:pt>
                <c:pt idx="57">
                  <c:v>16.391862515893525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Tamponi!$A$12:$A$69</c:f>
              <c:numCache>
                <c:formatCode>d/m;@</c:formatCode>
                <c:ptCount val="5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</c:numCache>
            </c:numRef>
          </c:cat>
          <c:val>
            <c:numRef>
              <c:f>Tamponi!$K$12:$K$69</c:f>
              <c:numCache>
                <c:formatCode>0.0</c:formatCode>
                <c:ptCount val="58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  <c:pt idx="51">
                  <c:v>8.6874099537446607</c:v>
                </c:pt>
                <c:pt idx="52">
                  <c:v>8.347720364741642</c:v>
                </c:pt>
                <c:pt idx="53">
                  <c:v>8.1676719787828294</c:v>
                </c:pt>
                <c:pt idx="54">
                  <c:v>8.1291582461000473</c:v>
                </c:pt>
                <c:pt idx="55">
                  <c:v>7.810757015682757</c:v>
                </c:pt>
                <c:pt idx="56">
                  <c:v>7.5730622617534937</c:v>
                </c:pt>
                <c:pt idx="57">
                  <c:v>7.2823099954882906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Tamponi!$A$12:$A$82</c:f>
              <c:numCache>
                <c:formatCode>d/m;@</c:formatCode>
                <c:ptCount val="7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</c:numCache>
            </c:numRef>
          </c:xVal>
          <c:yVal>
            <c:numRef>
              <c:f>Tamponi!$L$12:$L$82</c:f>
              <c:numCache>
                <c:formatCode>0.0</c:formatCode>
                <c:ptCount val="71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  <c:max val="43955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layout>
        <c:manualLayout>
          <c:xMode val="edge"/>
          <c:yMode val="edge"/>
          <c:x val="0.1489972074130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Tamponi!$A$12:$A$77</c:f>
              <c:numCache>
                <c:formatCode>d/m;@</c:formatCode>
                <c:ptCount val="66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</c:numCache>
            </c:numRef>
          </c:cat>
          <c:val>
            <c:numRef>
              <c:f>Tamponi!$D$12:$D$77</c:f>
              <c:numCache>
                <c:formatCode>General</c:formatCode>
                <c:ptCount val="66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  <c:pt idx="51">
                  <c:v>1721</c:v>
                </c:pt>
                <c:pt idx="52">
                  <c:v>1562</c:v>
                </c:pt>
                <c:pt idx="53">
                  <c:v>1482</c:v>
                </c:pt>
                <c:pt idx="54">
                  <c:v>1432</c:v>
                </c:pt>
                <c:pt idx="55">
                  <c:v>1680</c:v>
                </c:pt>
                <c:pt idx="56">
                  <c:v>1501</c:v>
                </c:pt>
                <c:pt idx="57">
                  <c:v>1542</c:v>
                </c:pt>
                <c:pt idx="58">
                  <c:v>2437</c:v>
                </c:pt>
                <c:pt idx="59">
                  <c:v>2003</c:v>
                </c:pt>
                <c:pt idx="60">
                  <c:v>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Tamponi!$A$12:$A$77</c:f>
              <c:numCache>
                <c:formatCode>d/m;@</c:formatCode>
                <c:ptCount val="66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</c:numCache>
            </c:numRef>
          </c:xVal>
          <c:yVal>
            <c:numRef>
              <c:f>Tamponi!$L$12:$L$77</c:f>
              <c:numCache>
                <c:formatCode>0.0</c:formatCode>
                <c:ptCount val="66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Nouvi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76545145726382"/>
          <c:y val="0.10619975248998711"/>
          <c:w val="0.67902633585433037"/>
          <c:h val="0.77996291977892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(2)'!$B$3:$B$78</c:f>
              <c:numCache>
                <c:formatCode>0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'Analisi-nuovi-pos (2)'!$C$3:$C$78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2.4662186599732353E-4</c:v>
                </c:pt>
                <c:pt idx="2">
                  <c:v>3.73583933163046E-3</c:v>
                </c:pt>
                <c:pt idx="3">
                  <c:v>2.5380801889638215E-2</c:v>
                </c:pt>
                <c:pt idx="4">
                  <c:v>0.11084506942173721</c:v>
                </c:pt>
                <c:pt idx="5">
                  <c:v>0.36442270154382939</c:v>
                </c:pt>
                <c:pt idx="6">
                  <c:v>0.98214903346249849</c:v>
                </c:pt>
                <c:pt idx="7">
                  <c:v>2.2847079862470778</c:v>
                </c:pt>
                <c:pt idx="8">
                  <c:v>4.7446376539914565</c:v>
                </c:pt>
                <c:pt idx="9">
                  <c:v>9.0033937589841084</c:v>
                </c:pt>
                <c:pt idx="10">
                  <c:v>15.875489638998285</c:v>
                </c:pt>
                <c:pt idx="11">
                  <c:v>26.338743956836808</c:v>
                </c:pt>
                <c:pt idx="12">
                  <c:v>41.511314663962217</c:v>
                </c:pt>
                <c:pt idx="13">
                  <c:v>62.617492767209825</c:v>
                </c:pt>
                <c:pt idx="14">
                  <c:v>90.945094451190968</c:v>
                </c:pt>
                <c:pt idx="15">
                  <c:v>127.79772703169787</c:v>
                </c:pt>
                <c:pt idx="16">
                  <c:v>174.44526568729853</c:v>
                </c:pt>
                <c:pt idx="17">
                  <c:v>232.07564317146739</c:v>
                </c:pt>
                <c:pt idx="18">
                  <c:v>301.75061152516571</c:v>
                </c:pt>
                <c:pt idx="19">
                  <c:v>384.36756725156994</c:v>
                </c:pt>
                <c:pt idx="20">
                  <c:v>480.62891245856258</c:v>
                </c:pt>
                <c:pt idx="21">
                  <c:v>591.0198124313788</c:v>
                </c:pt>
                <c:pt idx="22">
                  <c:v>715.79464773102302</c:v>
                </c:pt>
                <c:pt idx="23">
                  <c:v>854.97197433267854</c:v>
                </c:pt>
                <c:pt idx="24">
                  <c:v>1008.3374139006839</c:v>
                </c:pt>
                <c:pt idx="25">
                  <c:v>1175.4536030942315</c:v>
                </c:pt>
                <c:pt idx="26">
                  <c:v>1355.676133033732</c:v>
                </c:pt>
                <c:pt idx="27">
                  <c:v>1548.1742994713866</c:v>
                </c:pt>
                <c:pt idx="28">
                  <c:v>1751.9554491062265</c:v>
                </c:pt>
                <c:pt idx="29">
                  <c:v>1965.8917344229317</c:v>
                </c:pt>
                <c:pt idx="30">
                  <c:v>2188.7481645429652</c:v>
                </c:pt>
                <c:pt idx="31">
                  <c:v>2419.2109495160962</c:v>
                </c:pt>
                <c:pt idx="32">
                  <c:v>2655.9152680966176</c:v>
                </c:pt>
                <c:pt idx="33">
                  <c:v>2897.47173376926</c:v>
                </c:pt>
                <c:pt idx="34">
                  <c:v>3142.4909818127544</c:v>
                </c:pt>
                <c:pt idx="35">
                  <c:v>3389.6059445144492</c:v>
                </c:pt>
                <c:pt idx="36">
                  <c:v>3637.4915170001314</c:v>
                </c:pt>
                <c:pt idx="37">
                  <c:v>3884.8814388104979</c:v>
                </c:pt>
                <c:pt idx="38">
                  <c:v>4130.5823240013879</c:v>
                </c:pt>
                <c:pt idx="39">
                  <c:v>4373.4848639835454</c:v>
                </c:pt>
                <c:pt idx="40">
                  <c:v>4612.5723022968523</c:v>
                </c:pt>
                <c:pt idx="41">
                  <c:v>4846.9263395047265</c:v>
                </c:pt>
                <c:pt idx="42">
                  <c:v>5075.7306704004404</c:v>
                </c:pt>
                <c:pt idx="43">
                  <c:v>5298.2723861074073</c:v>
                </c:pt>
                <c:pt idx="44">
                  <c:v>5513.9414920220752</c:v>
                </c:pt>
                <c:pt idx="45">
                  <c:v>5722.2288005895862</c:v>
                </c:pt>
                <c:pt idx="46">
                  <c:v>5922.7224573317371</c:v>
                </c:pt>
                <c:pt idx="47">
                  <c:v>6115.1033510211055</c:v>
                </c:pt>
                <c:pt idx="48">
                  <c:v>6299.139645965226</c:v>
                </c:pt>
                <c:pt idx="49">
                  <c:v>6474.6806574407647</c:v>
                </c:pt>
                <c:pt idx="50">
                  <c:v>6641.650271649818</c:v>
                </c:pt>
                <c:pt idx="51">
                  <c:v>6800.0400902395295</c:v>
                </c:pt>
                <c:pt idx="52">
                  <c:v>6949.9024573433908</c:v>
                </c:pt>
                <c:pt idx="53">
                  <c:v>7091.3435050158323</c:v>
                </c:pt>
                <c:pt idx="54">
                  <c:v>7224.5163314363954</c:v>
                </c:pt>
                <c:pt idx="55">
                  <c:v>7349.6144058126238</c:v>
                </c:pt>
                <c:pt idx="56">
                  <c:v>7466.8652748452632</c:v>
                </c:pt>
                <c:pt idx="57">
                  <c:v>7576.5246281618975</c:v>
                </c:pt>
                <c:pt idx="58">
                  <c:v>7678.8707644113811</c:v>
                </c:pt>
                <c:pt idx="59">
                  <c:v>7774.1994858015132</c:v>
                </c:pt>
                <c:pt idx="60">
                  <c:v>7862.8194367555916</c:v>
                </c:pt>
                <c:pt idx="61">
                  <c:v>7945.0478920110572</c:v>
                </c:pt>
                <c:pt idx="62">
                  <c:v>8021.2069908005487</c:v>
                </c:pt>
                <c:pt idx="63">
                  <c:v>8091.6204066312657</c:v>
                </c:pt>
                <c:pt idx="64">
                  <c:v>8156.6104364843222</c:v>
                </c:pt>
                <c:pt idx="65">
                  <c:v>8216.4954888530374</c:v>
                </c:pt>
                <c:pt idx="66">
                  <c:v>8271.5879467851973</c:v>
                </c:pt>
                <c:pt idx="67">
                  <c:v>8322.1923798467924</c:v>
                </c:pt>
                <c:pt idx="68">
                  <c:v>8368.6040775454694</c:v>
                </c:pt>
                <c:pt idx="69">
                  <c:v>8411.107876109585</c:v>
                </c:pt>
                <c:pt idx="70">
                  <c:v>8449.9772504907796</c:v>
                </c:pt>
                <c:pt idx="71">
                  <c:v>8485.4736439320368</c:v>
                </c:pt>
                <c:pt idx="72">
                  <c:v>8517.8460083174068</c:v>
                </c:pt>
                <c:pt idx="73">
                  <c:v>8547.3305297035131</c:v>
                </c:pt>
                <c:pt idx="74">
                  <c:v>8574.1505148467277</c:v>
                </c:pt>
                <c:pt idx="75">
                  <c:v>8598.5164161145331</c:v>
                </c:pt>
                <c:pt idx="76">
                  <c:v>8620.6259738458903</c:v>
                </c:pt>
                <c:pt idx="77">
                  <c:v>8640.6644569537875</c:v>
                </c:pt>
                <c:pt idx="78">
                  <c:v>8658.8049843022291</c:v>
                </c:pt>
                <c:pt idx="79">
                  <c:v>8675.2089111065507</c:v>
                </c:pt>
                <c:pt idx="80">
                  <c:v>8690.0262662733694</c:v>
                </c:pt>
                <c:pt idx="81">
                  <c:v>8703.3962281944569</c:v>
                </c:pt>
                <c:pt idx="82">
                  <c:v>8715.4476280221988</c:v>
                </c:pt>
                <c:pt idx="83">
                  <c:v>8726.2994708724236</c:v>
                </c:pt>
                <c:pt idx="84">
                  <c:v>8736.0614667166628</c:v>
                </c:pt>
                <c:pt idx="85">
                  <c:v>8744.8345639366926</c:v>
                </c:pt>
                <c:pt idx="86">
                  <c:v>8752.7114796187398</c:v>
                </c:pt>
                <c:pt idx="87">
                  <c:v>8759.7772216641824</c:v>
                </c:pt>
                <c:pt idx="88">
                  <c:v>8766.1095986909113</c:v>
                </c:pt>
                <c:pt idx="89">
                  <c:v>8771.7797144989054</c:v>
                </c:pt>
                <c:pt idx="90">
                  <c:v>8776.8524445801777</c:v>
                </c:pt>
                <c:pt idx="91">
                  <c:v>8781.3868927728199</c:v>
                </c:pt>
                <c:pt idx="92">
                  <c:v>8785.4368266976689</c:v>
                </c:pt>
                <c:pt idx="93">
                  <c:v>8789.051091080466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2.4662186599732354E-3</c:v>
                </c:pt>
                <c:pt idx="2">
                  <c:v>3.4892174656331362E-2</c:v>
                </c:pt>
                <c:pt idx="3">
                  <c:v>0.21644962558007755</c:v>
                </c:pt>
                <c:pt idx="4">
                  <c:v>0.85464267532098992</c:v>
                </c:pt>
                <c:pt idx="5">
                  <c:v>2.5357763212209217</c:v>
                </c:pt>
                <c:pt idx="6">
                  <c:v>6.1772633191866912</c:v>
                </c:pt>
                <c:pt idx="7">
                  <c:v>13.025589527845794</c:v>
                </c:pt>
                <c:pt idx="8">
                  <c:v>24.599296677443789</c:v>
                </c:pt>
                <c:pt idx="9">
                  <c:v>42.587561049926521</c:v>
                </c:pt>
                <c:pt idx="10">
                  <c:v>68.720958800141773</c:v>
                </c:pt>
                <c:pt idx="11">
                  <c:v>104.63254317838522</c:v>
                </c:pt>
                <c:pt idx="12">
                  <c:v>151.72570707125408</c:v>
                </c:pt>
                <c:pt idx="13">
                  <c:v>211.06178103247606</c:v>
                </c:pt>
                <c:pt idx="14">
                  <c:v>283.2760168398114</c:v>
                </c:pt>
                <c:pt idx="15">
                  <c:v>368.52632580506906</c:v>
                </c:pt>
                <c:pt idx="16">
                  <c:v>466.47538655600658</c:v>
                </c:pt>
                <c:pt idx="17">
                  <c:v>576.30377484168866</c:v>
                </c:pt>
                <c:pt idx="18">
                  <c:v>696.74968353698318</c:v>
                </c:pt>
                <c:pt idx="19">
                  <c:v>826.16955726404228</c:v>
                </c:pt>
                <c:pt idx="20">
                  <c:v>962.61345206992644</c:v>
                </c:pt>
                <c:pt idx="21">
                  <c:v>1103.9089997281621</c:v>
                </c:pt>
                <c:pt idx="22">
                  <c:v>1247.7483529964422</c:v>
                </c:pt>
                <c:pt idx="23">
                  <c:v>1391.7732660165552</c:v>
                </c:pt>
                <c:pt idx="24">
                  <c:v>1533.654395680054</c:v>
                </c:pt>
                <c:pt idx="25">
                  <c:v>1671.161891935476</c:v>
                </c:pt>
                <c:pt idx="26">
                  <c:v>1802.2252993950042</c:v>
                </c:pt>
                <c:pt idx="27">
                  <c:v>1924.9816643765462</c:v>
                </c:pt>
                <c:pt idx="28">
                  <c:v>2037.8114963483995</c:v>
                </c:pt>
                <c:pt idx="29">
                  <c:v>2139.3628531670515</c:v>
                </c:pt>
                <c:pt idx="30">
                  <c:v>2228.5643012003356</c:v>
                </c:pt>
                <c:pt idx="31">
                  <c:v>2304.6278497313097</c:v>
                </c:pt>
                <c:pt idx="32">
                  <c:v>2367.0431858052143</c:v>
                </c:pt>
                <c:pt idx="33">
                  <c:v>2415.5646567264239</c:v>
                </c:pt>
                <c:pt idx="34">
                  <c:v>2450.1924804349437</c:v>
                </c:pt>
                <c:pt idx="35">
                  <c:v>2471.1496270169482</c:v>
                </c:pt>
                <c:pt idx="36">
                  <c:v>2478.8557248568213</c:v>
                </c:pt>
                <c:pt idx="37">
                  <c:v>2473.8992181036656</c:v>
                </c:pt>
                <c:pt idx="38">
                  <c:v>2457.0088519088995</c:v>
                </c:pt>
                <c:pt idx="39">
                  <c:v>2429.0253998215758</c:v>
                </c:pt>
                <c:pt idx="40">
                  <c:v>2390.8743831330685</c:v>
                </c:pt>
                <c:pt idx="41">
                  <c:v>2343.5403720787417</c:v>
                </c:pt>
                <c:pt idx="42">
                  <c:v>2288.0433089571397</c:v>
                </c:pt>
                <c:pt idx="43">
                  <c:v>2225.417157069669</c:v>
                </c:pt>
                <c:pt idx="44">
                  <c:v>2156.6910591466785</c:v>
                </c:pt>
                <c:pt idx="45">
                  <c:v>2082.8730856751099</c:v>
                </c:pt>
                <c:pt idx="46">
                  <c:v>2004.9365674215096</c:v>
                </c:pt>
                <c:pt idx="47">
                  <c:v>1923.8089368936835</c:v>
                </c:pt>
                <c:pt idx="48">
                  <c:v>1840.3629494412053</c:v>
                </c:pt>
                <c:pt idx="49">
                  <c:v>1755.4101147553865</c:v>
                </c:pt>
                <c:pt idx="50">
                  <c:v>1669.6961420905336</c:v>
                </c:pt>
                <c:pt idx="51">
                  <c:v>1583.8981858971147</c:v>
                </c:pt>
                <c:pt idx="52">
                  <c:v>1498.6236710386129</c:v>
                </c:pt>
                <c:pt idx="53">
                  <c:v>1414.4104767244153</c:v>
                </c:pt>
                <c:pt idx="54">
                  <c:v>1331.7282642056307</c:v>
                </c:pt>
                <c:pt idx="55">
                  <c:v>1250.980743762284</c:v>
                </c:pt>
                <c:pt idx="56">
                  <c:v>1172.5086903263946</c:v>
                </c:pt>
                <c:pt idx="57">
                  <c:v>1096.5935331663422</c:v>
                </c:pt>
                <c:pt idx="58">
                  <c:v>1023.4613624948361</c:v>
                </c:pt>
                <c:pt idx="59">
                  <c:v>953.28721390132159</c:v>
                </c:pt>
                <c:pt idx="60">
                  <c:v>886.19950954078377</c:v>
                </c:pt>
                <c:pt idx="61">
                  <c:v>822.28455255465633</c:v>
                </c:pt>
                <c:pt idx="62">
                  <c:v>761.59098789491509</c:v>
                </c:pt>
                <c:pt idx="63">
                  <c:v>704.13415830716986</c:v>
                </c:pt>
                <c:pt idx="64">
                  <c:v>649.90029853056512</c:v>
                </c:pt>
                <c:pt idx="65">
                  <c:v>598.85052368715151</c:v>
                </c:pt>
                <c:pt idx="66">
                  <c:v>550.92457932159959</c:v>
                </c:pt>
                <c:pt idx="67">
                  <c:v>506.04433061595046</c:v>
                </c:pt>
                <c:pt idx="68">
                  <c:v>464.11697698677017</c:v>
                </c:pt>
                <c:pt idx="69">
                  <c:v>425.03798564115641</c:v>
                </c:pt>
                <c:pt idx="70">
                  <c:v>388.69374381194575</c:v>
                </c:pt>
                <c:pt idx="71">
                  <c:v>354.96393441257169</c:v>
                </c:pt>
                <c:pt idx="72">
                  <c:v>323.7236438537002</c:v>
                </c:pt>
                <c:pt idx="73">
                  <c:v>294.8452138610628</c:v>
                </c:pt>
                <c:pt idx="74">
                  <c:v>268.19985143214581</c:v>
                </c:pt>
                <c:pt idx="75">
                  <c:v>243.65901267805384</c:v>
                </c:pt>
                <c:pt idx="76">
                  <c:v>221.09557731357199</c:v>
                </c:pt>
                <c:pt idx="77">
                  <c:v>200.38483107897264</c:v>
                </c:pt>
                <c:pt idx="78">
                  <c:v>181.40527348441537</c:v>
                </c:pt>
                <c:pt idx="79">
                  <c:v>164.039268043216</c:v>
                </c:pt>
                <c:pt idx="80">
                  <c:v>148.17355166818743</c:v>
                </c:pt>
                <c:pt idx="81">
                  <c:v>133.69961921087452</c:v>
                </c:pt>
                <c:pt idx="82">
                  <c:v>120.51399827741989</c:v>
                </c:pt>
                <c:pt idx="83">
                  <c:v>108.51842850224784</c:v>
                </c:pt>
                <c:pt idx="84">
                  <c:v>97.61995844239209</c:v>
                </c:pt>
                <c:pt idx="85">
                  <c:v>87.730972200297401</c:v>
                </c:pt>
                <c:pt idx="86">
                  <c:v>78.769156820471835</c:v>
                </c:pt>
                <c:pt idx="87">
                  <c:v>70.657420454426756</c:v>
                </c:pt>
                <c:pt idx="88">
                  <c:v>63.323770267288637</c:v>
                </c:pt>
                <c:pt idx="89">
                  <c:v>56.701158079940797</c:v>
                </c:pt>
                <c:pt idx="90">
                  <c:v>50.727300812723115</c:v>
                </c:pt>
                <c:pt idx="91">
                  <c:v>45.344481926422304</c:v>
                </c:pt>
                <c:pt idx="92">
                  <c:v>40.499339248490287</c:v>
                </c:pt>
                <c:pt idx="93">
                  <c:v>36.14264382797046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0.99975337813400267</c:v>
                </c:pt>
                <c:pt idx="2">
                  <c:v>10.996264160668369</c:v>
                </c:pt>
                <c:pt idx="3">
                  <c:v>18.974619198110361</c:v>
                </c:pt>
                <c:pt idx="4">
                  <c:v>18.889154930578261</c:v>
                </c:pt>
                <c:pt idx="5">
                  <c:v>41.63557729845617</c:v>
                </c:pt>
                <c:pt idx="6">
                  <c:v>24.017850966537502</c:v>
                </c:pt>
                <c:pt idx="7">
                  <c:v>19.715292013752922</c:v>
                </c:pt>
                <c:pt idx="8">
                  <c:v>19.255362346008543</c:v>
                </c:pt>
                <c:pt idx="9">
                  <c:v>16.99660624101589</c:v>
                </c:pt>
                <c:pt idx="10">
                  <c:v>12.124510361001715</c:v>
                </c:pt>
                <c:pt idx="11">
                  <c:v>5.661256043163192</c:v>
                </c:pt>
                <c:pt idx="12">
                  <c:v>9.4886853360377827</c:v>
                </c:pt>
                <c:pt idx="13">
                  <c:v>15.382507232790175</c:v>
                </c:pt>
                <c:pt idx="14">
                  <c:v>18.054905548809032</c:v>
                </c:pt>
                <c:pt idx="15">
                  <c:v>13.202272968302125</c:v>
                </c:pt>
                <c:pt idx="16">
                  <c:v>19.55473431270147</c:v>
                </c:pt>
                <c:pt idx="17">
                  <c:v>41.924356828532609</c:v>
                </c:pt>
                <c:pt idx="18">
                  <c:v>43.249388474834291</c:v>
                </c:pt>
                <c:pt idx="19">
                  <c:v>78.632432748430062</c:v>
                </c:pt>
                <c:pt idx="20">
                  <c:v>78.371087541437419</c:v>
                </c:pt>
                <c:pt idx="21">
                  <c:v>75.980187568621204</c:v>
                </c:pt>
                <c:pt idx="22">
                  <c:v>62.205352268976981</c:v>
                </c:pt>
                <c:pt idx="23">
                  <c:v>32.028025667321458</c:v>
                </c:pt>
                <c:pt idx="24">
                  <c:v>50.662586099316059</c:v>
                </c:pt>
                <c:pt idx="25">
                  <c:v>45.546396905768461</c:v>
                </c:pt>
                <c:pt idx="26">
                  <c:v>80.323866966268042</c:v>
                </c:pt>
                <c:pt idx="27">
                  <c:v>116.82570052861342</c:v>
                </c:pt>
                <c:pt idx="28">
                  <c:v>172.04455089377348</c:v>
                </c:pt>
                <c:pt idx="29">
                  <c:v>150.10826557706832</c:v>
                </c:pt>
                <c:pt idx="30">
                  <c:v>116.25183545703476</c:v>
                </c:pt>
                <c:pt idx="31">
                  <c:v>147.78905048390379</c:v>
                </c:pt>
                <c:pt idx="32">
                  <c:v>40.084731903382362</c:v>
                </c:pt>
                <c:pt idx="33">
                  <c:v>-75.471733769260027</c:v>
                </c:pt>
                <c:pt idx="34">
                  <c:v>-66.490981812754399</c:v>
                </c:pt>
                <c:pt idx="35">
                  <c:v>-172.60594451444922</c:v>
                </c:pt>
                <c:pt idx="36">
                  <c:v>-221.49151700013135</c:v>
                </c:pt>
                <c:pt idx="37">
                  <c:v>-224.88143881049791</c:v>
                </c:pt>
                <c:pt idx="38">
                  <c:v>-348.58232400138786</c:v>
                </c:pt>
                <c:pt idx="39">
                  <c:v>-408.48486398354544</c:v>
                </c:pt>
                <c:pt idx="40">
                  <c:v>-409.57230229685229</c:v>
                </c:pt>
                <c:pt idx="41">
                  <c:v>-397.92633950472646</c:v>
                </c:pt>
                <c:pt idx="42">
                  <c:v>-526.73067040044043</c:v>
                </c:pt>
                <c:pt idx="43">
                  <c:v>-541.27238610740733</c:v>
                </c:pt>
                <c:pt idx="44">
                  <c:v>-607.94149202207518</c:v>
                </c:pt>
                <c:pt idx="45">
                  <c:v>-702.22880058958617</c:v>
                </c:pt>
                <c:pt idx="46">
                  <c:v>-731.72245733173713</c:v>
                </c:pt>
                <c:pt idx="47">
                  <c:v>-739.10335102110548</c:v>
                </c:pt>
                <c:pt idx="48">
                  <c:v>-805.13964596522601</c:v>
                </c:pt>
                <c:pt idx="49">
                  <c:v>-878.68065744076466</c:v>
                </c:pt>
                <c:pt idx="50">
                  <c:v>-833.65027164981802</c:v>
                </c:pt>
                <c:pt idx="51">
                  <c:v>-864.04009023952949</c:v>
                </c:pt>
                <c:pt idx="52">
                  <c:v>-910.90245734339078</c:v>
                </c:pt>
                <c:pt idx="53">
                  <c:v>-903.34350501583231</c:v>
                </c:pt>
                <c:pt idx="54">
                  <c:v>-923.51633143639538</c:v>
                </c:pt>
                <c:pt idx="55">
                  <c:v>-821.61440581262377</c:v>
                </c:pt>
                <c:pt idx="56">
                  <c:v>-797.86527484526323</c:v>
                </c:pt>
                <c:pt idx="57">
                  <c:v>-812.52462816189745</c:v>
                </c:pt>
                <c:pt idx="58">
                  <c:v>-760.87076441138106</c:v>
                </c:pt>
                <c:pt idx="59">
                  <c:v>-725.19948580151322</c:v>
                </c:pt>
                <c:pt idx="60">
                  <c:v>-689.8194367555916</c:v>
                </c:pt>
                <c:pt idx="61">
                  <c:v>-644.04789201105723</c:v>
                </c:pt>
                <c:pt idx="62">
                  <c:v>-533.20699080054874</c:v>
                </c:pt>
                <c:pt idx="63">
                  <c:v>-449.62040663126572</c:v>
                </c:pt>
                <c:pt idx="64">
                  <c:v>-384.61043648432224</c:v>
                </c:pt>
                <c:pt idx="65">
                  <c:v>-327.49548885303739</c:v>
                </c:pt>
                <c:pt idx="66">
                  <c:v>-278.58794678519735</c:v>
                </c:pt>
                <c:pt idx="67">
                  <c:v>-196.19237984679239</c:v>
                </c:pt>
                <c:pt idx="68">
                  <c:v>-56.604077545469409</c:v>
                </c:pt>
                <c:pt idx="69">
                  <c:v>-52.10787610958505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(2)'!$A$3:$A$74</c:f>
              <c:numCache>
                <c:formatCode>d/m;@</c:formatCode>
                <c:ptCount val="7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'Analisi-nuovi-pos (2)'!$D$3:$D$74</c:f>
              <c:numCache>
                <c:formatCode>General</c:formatCode>
                <c:ptCount val="7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'Analisi-nuovi-pos (2)'!$G$3:$G$84</c:f>
              <c:numCache>
                <c:formatCode>0</c:formatCode>
                <c:ptCount val="82"/>
                <c:pt idx="1">
                  <c:v>2.4662186599732353E-4</c:v>
                </c:pt>
                <c:pt idx="2">
                  <c:v>3.4892174656331364E-3</c:v>
                </c:pt>
                <c:pt idx="3">
                  <c:v>2.1644962558007755E-2</c:v>
                </c:pt>
                <c:pt idx="4">
                  <c:v>8.5464267532098986E-2</c:v>
                </c:pt>
                <c:pt idx="5">
                  <c:v>0.25357763212209217</c:v>
                </c:pt>
                <c:pt idx="6">
                  <c:v>0.6177263319186691</c:v>
                </c:pt>
                <c:pt idx="7">
                  <c:v>1.3025589527845796</c:v>
                </c:pt>
                <c:pt idx="8">
                  <c:v>2.4599296677443787</c:v>
                </c:pt>
                <c:pt idx="9">
                  <c:v>4.2587561049926519</c:v>
                </c:pt>
                <c:pt idx="10">
                  <c:v>6.872095880014176</c:v>
                </c:pt>
                <c:pt idx="11">
                  <c:v>10.463254317838524</c:v>
                </c:pt>
                <c:pt idx="12">
                  <c:v>15.172570707125407</c:v>
                </c:pt>
                <c:pt idx="13">
                  <c:v>21.106178103247608</c:v>
                </c:pt>
                <c:pt idx="14">
                  <c:v>28.327601683981143</c:v>
                </c:pt>
                <c:pt idx="15">
                  <c:v>36.852632580506906</c:v>
                </c:pt>
                <c:pt idx="16">
                  <c:v>46.647538655600663</c:v>
                </c:pt>
                <c:pt idx="17">
                  <c:v>57.630377484168854</c:v>
                </c:pt>
                <c:pt idx="18">
                  <c:v>69.674968353698347</c:v>
                </c:pt>
                <c:pt idx="19">
                  <c:v>82.616955726404242</c:v>
                </c:pt>
                <c:pt idx="20">
                  <c:v>96.26134520699263</c:v>
                </c:pt>
                <c:pt idx="21">
                  <c:v>110.39089997281617</c:v>
                </c:pt>
                <c:pt idx="22">
                  <c:v>124.77483529964427</c:v>
                </c:pt>
                <c:pt idx="23">
                  <c:v>139.17732660165549</c:v>
                </c:pt>
                <c:pt idx="24">
                  <c:v>153.36543956800546</c:v>
                </c:pt>
                <c:pt idx="25">
                  <c:v>167.11618919354751</c:v>
                </c:pt>
                <c:pt idx="26">
                  <c:v>180.22252993950039</c:v>
                </c:pt>
                <c:pt idx="27">
                  <c:v>192.49816643765462</c:v>
                </c:pt>
                <c:pt idx="28">
                  <c:v>203.78114963484003</c:v>
                </c:pt>
                <c:pt idx="29">
                  <c:v>213.93628531670504</c:v>
                </c:pt>
                <c:pt idx="30">
                  <c:v>222.85643012003368</c:v>
                </c:pt>
                <c:pt idx="31">
                  <c:v>230.46278497313077</c:v>
                </c:pt>
                <c:pt idx="32">
                  <c:v>236.70431858052146</c:v>
                </c:pt>
                <c:pt idx="33">
                  <c:v>241.55646567264256</c:v>
                </c:pt>
                <c:pt idx="34">
                  <c:v>245.01924804349446</c:v>
                </c:pt>
                <c:pt idx="35">
                  <c:v>247.11496270169459</c:v>
                </c:pt>
                <c:pt idx="36">
                  <c:v>247.88557248568219</c:v>
                </c:pt>
                <c:pt idx="37">
                  <c:v>247.38992181036653</c:v>
                </c:pt>
                <c:pt idx="38">
                  <c:v>245.70088519089009</c:v>
                </c:pt>
                <c:pt idx="39">
                  <c:v>242.90253998215789</c:v>
                </c:pt>
                <c:pt idx="40">
                  <c:v>239.0874383133071</c:v>
                </c:pt>
                <c:pt idx="41">
                  <c:v>234.35403720787443</c:v>
                </c:pt>
                <c:pt idx="42">
                  <c:v>228.80433089571429</c:v>
                </c:pt>
                <c:pt idx="43">
                  <c:v>222.5417157069671</c:v>
                </c:pt>
                <c:pt idx="44">
                  <c:v>215.66910591466782</c:v>
                </c:pt>
                <c:pt idx="45">
                  <c:v>208.28730856751133</c:v>
                </c:pt>
                <c:pt idx="46">
                  <c:v>200.4936567421509</c:v>
                </c:pt>
                <c:pt idx="47">
                  <c:v>192.38089368936858</c:v>
                </c:pt>
                <c:pt idx="48">
                  <c:v>184.03629494412087</c:v>
                </c:pt>
                <c:pt idx="49">
                  <c:v>175.54101147553862</c:v>
                </c:pt>
                <c:pt idx="50">
                  <c:v>166.96961420905291</c:v>
                </c:pt>
                <c:pt idx="51">
                  <c:v>158.38981858971113</c:v>
                </c:pt>
                <c:pt idx="52">
                  <c:v>149.8623671038614</c:v>
                </c:pt>
                <c:pt idx="53">
                  <c:v>141.44104767244181</c:v>
                </c:pt>
                <c:pt idx="54">
                  <c:v>133.17282642056338</c:v>
                </c:pt>
                <c:pt idx="55">
                  <c:v>125.09807437622867</c:v>
                </c:pt>
                <c:pt idx="56">
                  <c:v>117.25086903263951</c:v>
                </c:pt>
                <c:pt idx="57">
                  <c:v>109.65935331663466</c:v>
                </c:pt>
                <c:pt idx="58">
                  <c:v>102.34613624948388</c:v>
                </c:pt>
                <c:pt idx="59">
                  <c:v>95.328721390132259</c:v>
                </c:pt>
                <c:pt idx="60">
                  <c:v>88.619950954077922</c:v>
                </c:pt>
                <c:pt idx="61">
                  <c:v>82.228455255465988</c:v>
                </c:pt>
                <c:pt idx="62">
                  <c:v>76.159098789491082</c:v>
                </c:pt>
                <c:pt idx="63">
                  <c:v>70.413415830716957</c:v>
                </c:pt>
                <c:pt idx="64">
                  <c:v>64.990029853056441</c:v>
                </c:pt>
                <c:pt idx="65">
                  <c:v>59.885052368715449</c:v>
                </c:pt>
                <c:pt idx="66">
                  <c:v>55.092457932160066</c:v>
                </c:pt>
                <c:pt idx="67">
                  <c:v>50.604433061595167</c:v>
                </c:pt>
                <c:pt idx="68">
                  <c:v>46.411697698677862</c:v>
                </c:pt>
                <c:pt idx="69">
                  <c:v>42.503798564114945</c:v>
                </c:pt>
                <c:pt idx="70">
                  <c:v>38.869374381194753</c:v>
                </c:pt>
                <c:pt idx="71">
                  <c:v>35.496393441257204</c:v>
                </c:pt>
                <c:pt idx="72">
                  <c:v>32.372364385370865</c:v>
                </c:pt>
                <c:pt idx="73">
                  <c:v>29.484521386107115</c:v>
                </c:pt>
                <c:pt idx="74">
                  <c:v>26.819985143215465</c:v>
                </c:pt>
                <c:pt idx="75">
                  <c:v>24.365901267804702</c:v>
                </c:pt>
                <c:pt idx="76">
                  <c:v>22.109557731357814</c:v>
                </c:pt>
                <c:pt idx="77">
                  <c:v>20.038483107896489</c:v>
                </c:pt>
                <c:pt idx="78">
                  <c:v>18.140527348440738</c:v>
                </c:pt>
                <c:pt idx="79">
                  <c:v>16.403926804321568</c:v>
                </c:pt>
                <c:pt idx="80">
                  <c:v>14.817355166817995</c:v>
                </c:pt>
                <c:pt idx="81">
                  <c:v>13.369961921087612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-2.4662186599732353E-4</c:v>
                </c:pt>
                <c:pt idx="2">
                  <c:v>9.9965107825343669</c:v>
                </c:pt>
                <c:pt idx="3">
                  <c:v>7.9783550374419923</c:v>
                </c:pt>
                <c:pt idx="4">
                  <c:v>-8.5464267532098986E-2</c:v>
                </c:pt>
                <c:pt idx="5">
                  <c:v>22.746422367877908</c:v>
                </c:pt>
                <c:pt idx="6">
                  <c:v>-17.617726331918668</c:v>
                </c:pt>
                <c:pt idx="7">
                  <c:v>-4.3025589527845796</c:v>
                </c:pt>
                <c:pt idx="8">
                  <c:v>-0.45992966774437871</c:v>
                </c:pt>
                <c:pt idx="9">
                  <c:v>-2.2587561049926519</c:v>
                </c:pt>
                <c:pt idx="10">
                  <c:v>-4.872095880014176</c:v>
                </c:pt>
                <c:pt idx="11">
                  <c:v>-6.4632543178385244</c:v>
                </c:pt>
                <c:pt idx="12">
                  <c:v>3.8274292928745925</c:v>
                </c:pt>
                <c:pt idx="13">
                  <c:v>5.8938218967523923</c:v>
                </c:pt>
                <c:pt idx="14">
                  <c:v>2.6723983160188567</c:v>
                </c:pt>
                <c:pt idx="15">
                  <c:v>-4.8526325805069064</c:v>
                </c:pt>
                <c:pt idx="16">
                  <c:v>6.3524613443993374</c:v>
                </c:pt>
                <c:pt idx="17">
                  <c:v>22.369622515831146</c:v>
                </c:pt>
                <c:pt idx="18">
                  <c:v>1.3250316463016532</c:v>
                </c:pt>
                <c:pt idx="19">
                  <c:v>35.383044273595758</c:v>
                </c:pt>
                <c:pt idx="20">
                  <c:v>-0.26134520699262964</c:v>
                </c:pt>
                <c:pt idx="21">
                  <c:v>-2.3908999728161717</c:v>
                </c:pt>
                <c:pt idx="22">
                  <c:v>-13.774835299644266</c:v>
                </c:pt>
                <c:pt idx="23">
                  <c:v>-30.177326601655494</c:v>
                </c:pt>
                <c:pt idx="24">
                  <c:v>18.634560431994544</c:v>
                </c:pt>
                <c:pt idx="25">
                  <c:v>-5.1161891935475126</c:v>
                </c:pt>
                <c:pt idx="26">
                  <c:v>34.77747006049961</c:v>
                </c:pt>
                <c:pt idx="27">
                  <c:v>36.501833562345382</c:v>
                </c:pt>
                <c:pt idx="28">
                  <c:v>55.218850365159966</c:v>
                </c:pt>
                <c:pt idx="29">
                  <c:v>-21.936285316705039</c:v>
                </c:pt>
                <c:pt idx="30">
                  <c:v>-33.856430120033679</c:v>
                </c:pt>
                <c:pt idx="31">
                  <c:v>31.537215026869234</c:v>
                </c:pt>
                <c:pt idx="32">
                  <c:v>-107.70431858052146</c:v>
                </c:pt>
                <c:pt idx="33">
                  <c:v>-115.55646567264256</c:v>
                </c:pt>
                <c:pt idx="34">
                  <c:v>8.9807519565055429</c:v>
                </c:pt>
                <c:pt idx="35">
                  <c:v>-106.11496270169459</c:v>
                </c:pt>
                <c:pt idx="36">
                  <c:v>-48.885572485682189</c:v>
                </c:pt>
                <c:pt idx="37">
                  <c:v>-3.3899218103665305</c:v>
                </c:pt>
                <c:pt idx="38">
                  <c:v>-123.70088519089009</c:v>
                </c:pt>
                <c:pt idx="39">
                  <c:v>-59.90253998215789</c:v>
                </c:pt>
                <c:pt idx="40">
                  <c:v>-1.0874383133071035</c:v>
                </c:pt>
                <c:pt idx="41">
                  <c:v>11.645962792125573</c:v>
                </c:pt>
                <c:pt idx="42">
                  <c:v>-128.80433089571429</c:v>
                </c:pt>
                <c:pt idx="43">
                  <c:v>-14.541715706967096</c:v>
                </c:pt>
                <c:pt idx="44">
                  <c:v>-66.669105914667824</c:v>
                </c:pt>
                <c:pt idx="45">
                  <c:v>-94.287308567511332</c:v>
                </c:pt>
                <c:pt idx="46">
                  <c:v>-29.493656742150904</c:v>
                </c:pt>
                <c:pt idx="47">
                  <c:v>-7.3808936893685768</c:v>
                </c:pt>
                <c:pt idx="48">
                  <c:v>-66.036294944120868</c:v>
                </c:pt>
                <c:pt idx="49">
                  <c:v>-73.541011475538625</c:v>
                </c:pt>
                <c:pt idx="50">
                  <c:v>45.030385790947093</c:v>
                </c:pt>
                <c:pt idx="51">
                  <c:v>-30.389818589711126</c:v>
                </c:pt>
                <c:pt idx="52">
                  <c:v>-46.862367103861402</c:v>
                </c:pt>
                <c:pt idx="53">
                  <c:v>7.5589523275581882</c:v>
                </c:pt>
                <c:pt idx="54">
                  <c:v>-20.172826420563382</c:v>
                </c:pt>
                <c:pt idx="55">
                  <c:v>101.90192562377133</c:v>
                </c:pt>
                <c:pt idx="56">
                  <c:v>23.749130967360486</c:v>
                </c:pt>
                <c:pt idx="57">
                  <c:v>-14.659353316634665</c:v>
                </c:pt>
                <c:pt idx="58">
                  <c:v>51.653863750516123</c:v>
                </c:pt>
                <c:pt idx="59">
                  <c:v>35.671278609867741</c:v>
                </c:pt>
                <c:pt idx="60">
                  <c:v>35.380049045922078</c:v>
                </c:pt>
                <c:pt idx="61">
                  <c:v>45.771544744534012</c:v>
                </c:pt>
                <c:pt idx="62">
                  <c:v>110.84090121050892</c:v>
                </c:pt>
                <c:pt idx="63">
                  <c:v>83.586584169283043</c:v>
                </c:pt>
                <c:pt idx="64">
                  <c:v>65.009970146943559</c:v>
                </c:pt>
                <c:pt idx="65">
                  <c:v>57.114947631284551</c:v>
                </c:pt>
                <c:pt idx="66">
                  <c:v>48.907542067839934</c:v>
                </c:pt>
                <c:pt idx="67">
                  <c:v>82.395566938404841</c:v>
                </c:pt>
                <c:pt idx="68">
                  <c:v>139.58830230132213</c:v>
                </c:pt>
                <c:pt idx="69">
                  <c:v>4.4962014358850553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29244018061827"/>
          <c:y val="0.13191010663421193"/>
          <c:w val="0.68957402852155925"/>
          <c:h val="0.784908609979310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(2)'!$C$3:$C$76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(2)'!$F$3:$F$76</c:f>
              <c:numCache>
                <c:formatCode>0</c:formatCode>
                <c:ptCount val="74"/>
                <c:pt idx="0">
                  <c:v>1.9000000000000001E-7</c:v>
                </c:pt>
                <c:pt idx="1">
                  <c:v>1.7517866852018747E-5</c:v>
                </c:pt>
                <c:pt idx="2">
                  <c:v>2.6742271489482564E-4</c:v>
                </c:pt>
                <c:pt idx="3">
                  <c:v>1.8477120287963523E-3</c:v>
                </c:pt>
                <c:pt idx="4">
                  <c:v>8.2083028796605603E-3</c:v>
                </c:pt>
                <c:pt idx="5">
                  <c:v>2.7446171225238968E-2</c:v>
                </c:pt>
                <c:pt idx="6">
                  <c:v>7.5218371190226452E-2</c:v>
                </c:pt>
                <c:pt idx="7">
                  <c:v>0.17790399272112109</c:v>
                </c:pt>
                <c:pt idx="8">
                  <c:v>0.37558641729222708</c:v>
                </c:pt>
                <c:pt idx="9">
                  <c:v>0.72445451628530333</c:v>
                </c:pt>
                <c:pt idx="10">
                  <c:v>1.2983077332957631</c:v>
                </c:pt>
                <c:pt idx="11">
                  <c:v>2.1889668396943569</c:v>
                </c:pt>
                <c:pt idx="12">
                  <c:v>3.5055158235975981</c:v>
                </c:pt>
                <c:pt idx="13">
                  <c:v>5.3724137426167369</c:v>
                </c:pt>
                <c:pt idx="14">
                  <c:v>7.9266078641158266</c:v>
                </c:pt>
                <c:pt idx="15">
                  <c:v>11.313846013396939</c:v>
                </c:pt>
                <c:pt idx="16">
                  <c:v>15.684425960912847</c:v>
                </c:pt>
                <c:pt idx="17">
                  <c:v>21.188635019071853</c:v>
                </c:pt>
                <c:pt idx="18">
                  <c:v>27.97212764802358</c:v>
                </c:pt>
                <c:pt idx="19">
                  <c:v>36.171467470847517</c:v>
                </c:pt>
                <c:pt idx="20">
                  <c:v>45.910027496146206</c:v>
                </c:pt>
                <c:pt idx="21">
                  <c:v>57.294403044707572</c:v>
                </c:pt>
                <c:pt idx="22">
                  <c:v>70.411449782489711</c:v>
                </c:pt>
                <c:pt idx="23">
                  <c:v>85.326017544796684</c:v>
                </c:pt>
                <c:pt idx="24">
                  <c:v>102.07941169704422</c:v>
                </c:pt>
                <c:pt idx="25">
                  <c:v>120.68857928465447</c:v>
                </c:pt>
                <c:pt idx="26">
                  <c:v>141.1459881954716</c:v>
                </c:pt>
                <c:pt idx="27">
                  <c:v>163.42014446160971</c:v>
                </c:pt>
                <c:pt idx="28">
                  <c:v>187.45667569575897</c:v>
                </c:pt>
                <c:pt idx="29">
                  <c:v>213.17989719292245</c:v>
                </c:pt>
                <c:pt idx="30">
                  <c:v>240.49477090577614</c:v>
                </c:pt>
                <c:pt idx="31">
                  <c:v>269.28916564970888</c:v>
                </c:pt>
                <c:pt idx="32">
                  <c:v>299.43632876837574</c:v>
                </c:pt>
                <c:pt idx="33">
                  <c:v>330.7974843316</c:v>
                </c:pt>
                <c:pt idx="34">
                  <c:v>363.22448000931752</c:v>
                </c:pt>
                <c:pt idx="35">
                  <c:v>396.5624133877821</c:v>
                </c:pt>
                <c:pt idx="36">
                  <c:v>430.65217806177452</c:v>
                </c:pt>
                <c:pt idx="37">
                  <c:v>465.33287982854949</c:v>
                </c:pt>
                <c:pt idx="38">
                  <c:v>500.4440832941346</c:v>
                </c:pt>
                <c:pt idx="39">
                  <c:v>535.82785883631698</c:v>
                </c:pt>
                <c:pt idx="40">
                  <c:v>571.33060888962393</c:v>
                </c:pt>
                <c:pt idx="41">
                  <c:v>606.80466073908633</c:v>
                </c:pt>
                <c:pt idx="42">
                  <c:v>642.10962031066072</c:v>
                </c:pt>
                <c:pt idx="43">
                  <c:v>677.11348776211378</c:v>
                </c:pt>
                <c:pt idx="44">
                  <c:v>711.69354099057375</c:v>
                </c:pt>
                <c:pt idx="45">
                  <c:v>745.73699750054641</c:v>
                </c:pt>
                <c:pt idx="46">
                  <c:v>779.14146846613585</c:v>
                </c:pt>
                <c:pt idx="47">
                  <c:v>811.81522134138868</c:v>
                </c:pt>
                <c:pt idx="48">
                  <c:v>843.67726910495367</c:v>
                </c:pt>
                <c:pt idx="49">
                  <c:v>874.657305259748</c:v>
                </c:pt>
                <c:pt idx="50">
                  <c:v>904.69550413872412</c:v>
                </c:pt>
                <c:pt idx="51">
                  <c:v>933.74220598757665</c:v>
                </c:pt>
                <c:pt idx="52">
                  <c:v>961.7575057946184</c:v>
                </c:pt>
                <c:pt idx="53">
                  <c:v>988.710764002058</c:v>
                </c:pt>
                <c:pt idx="54">
                  <c:v>1014.5800561396857</c:v>
                </c:pt>
                <c:pt idx="55">
                  <c:v>1039.3515771419134</c:v>
                </c:pt>
                <c:pt idx="56">
                  <c:v>1063.0190147043493</c:v>
                </c:pt>
                <c:pt idx="57">
                  <c:v>1085.5829045603703</c:v>
                </c:pt>
                <c:pt idx="58">
                  <c:v>1107.0499790570466</c:v>
                </c:pt>
                <c:pt idx="59">
                  <c:v>1127.4325189209778</c:v>
                </c:pt>
                <c:pt idx="60">
                  <c:v>1146.74771665856</c:v>
                </c:pt>
                <c:pt idx="61">
                  <c:v>1165.017058655689</c:v>
                </c:pt>
                <c:pt idx="62">
                  <c:v>1182.2657317467244</c:v>
                </c:pt>
                <c:pt idx="63">
                  <c:v>1198.5220588242635</c:v>
                </c:pt>
                <c:pt idx="64">
                  <c:v>1213.8169669679435</c:v>
                </c:pt>
                <c:pt idx="65">
                  <c:v>1228.1834905862981</c:v>
                </c:pt>
                <c:pt idx="66">
                  <c:v>1241.6563111916316</c:v>
                </c:pt>
                <c:pt idx="67">
                  <c:v>1254.2713346623686</c:v>
                </c:pt>
                <c:pt idx="68">
                  <c:v>1266.0653061867251</c:v>
                </c:pt>
                <c:pt idx="69">
                  <c:v>1277.0754625206305</c:v>
                </c:pt>
                <c:pt idx="70">
                  <c:v>1287.3392207252464</c:v>
                </c:pt>
                <c:pt idx="71">
                  <c:v>1296.8939021680583</c:v>
                </c:pt>
                <c:pt idx="72">
                  <c:v>1305.7764902687504</c:v>
                </c:pt>
                <c:pt idx="73">
                  <c:v>1314.0234202391205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(2)'!$G$3:$G$76</c:f>
              <c:numCache>
                <c:formatCode>0</c:formatCode>
                <c:ptCount val="74"/>
                <c:pt idx="1">
                  <c:v>1.7327866852018747E-4</c:v>
                </c:pt>
                <c:pt idx="2">
                  <c:v>2.4990484804280691E-3</c:v>
                </c:pt>
                <c:pt idx="3">
                  <c:v>1.5802893139015266E-2</c:v>
                </c:pt>
                <c:pt idx="4">
                  <c:v>6.3605908508642089E-2</c:v>
                </c:pt>
                <c:pt idx="5">
                  <c:v>0.19237868345578407</c:v>
                </c:pt>
                <c:pt idx="6">
                  <c:v>0.47772199964987483</c:v>
                </c:pt>
                <c:pt idx="7">
                  <c:v>1.0268562153089464</c:v>
                </c:pt>
                <c:pt idx="8">
                  <c:v>1.9768242457110599</c:v>
                </c:pt>
                <c:pt idx="9">
                  <c:v>3.4886809899307627</c:v>
                </c:pt>
                <c:pt idx="10">
                  <c:v>5.7385321701045982</c:v>
                </c:pt>
                <c:pt idx="11">
                  <c:v>8.9065910639859389</c:v>
                </c:pt>
                <c:pt idx="12">
                  <c:v>13.165489839032411</c:v>
                </c:pt>
                <c:pt idx="13">
                  <c:v>18.668979190191386</c:v>
                </c:pt>
                <c:pt idx="14">
                  <c:v>25.541941214990899</c:v>
                </c:pt>
                <c:pt idx="15">
                  <c:v>33.872381492811115</c:v>
                </c:pt>
                <c:pt idx="16">
                  <c:v>43.705799475159083</c:v>
                </c:pt>
                <c:pt idx="17">
                  <c:v>55.04209058159006</c:v>
                </c:pt>
                <c:pt idx="18">
                  <c:v>67.83492628951727</c:v>
                </c:pt>
                <c:pt idx="19">
                  <c:v>81.993398228239371</c:v>
                </c:pt>
                <c:pt idx="20">
                  <c:v>97.38560025298689</c:v>
                </c:pt>
                <c:pt idx="21">
                  <c:v>113.84375548561366</c:v>
                </c:pt>
                <c:pt idx="22">
                  <c:v>131.17046737782141</c:v>
                </c:pt>
                <c:pt idx="23">
                  <c:v>149.14567762306973</c:v>
                </c:pt>
                <c:pt idx="24">
                  <c:v>167.53394152247537</c:v>
                </c:pt>
                <c:pt idx="25">
                  <c:v>186.09167587610244</c:v>
                </c:pt>
                <c:pt idx="26">
                  <c:v>204.57408910817136</c:v>
                </c:pt>
                <c:pt idx="27">
                  <c:v>222.74156266138107</c:v>
                </c:pt>
                <c:pt idx="28">
                  <c:v>240.36531234149265</c:v>
                </c:pt>
                <c:pt idx="29">
                  <c:v>257.23221497163479</c:v>
                </c:pt>
                <c:pt idx="30">
                  <c:v>273.14873712853682</c:v>
                </c:pt>
                <c:pt idx="31">
                  <c:v>287.94394743932742</c:v>
                </c:pt>
                <c:pt idx="32">
                  <c:v>301.47163118666867</c:v>
                </c:pt>
                <c:pt idx="33">
                  <c:v>313.61155563224258</c:v>
                </c:pt>
                <c:pt idx="34">
                  <c:v>324.26995677717514</c:v>
                </c:pt>
                <c:pt idx="35">
                  <c:v>333.37933378464584</c:v>
                </c:pt>
                <c:pt idx="36">
                  <c:v>340.8976467399242</c:v>
                </c:pt>
                <c:pt idx="37">
                  <c:v>346.80701766774973</c:v>
                </c:pt>
                <c:pt idx="38">
                  <c:v>351.11203465585106</c:v>
                </c:pt>
                <c:pt idx="39">
                  <c:v>353.83775542182377</c:v>
                </c:pt>
                <c:pt idx="40">
                  <c:v>355.02750053306954</c:v>
                </c:pt>
                <c:pt idx="41">
                  <c:v>354.74051849462398</c:v>
                </c:pt>
                <c:pt idx="42">
                  <c:v>353.04959571574386</c:v>
                </c:pt>
                <c:pt idx="43">
                  <c:v>350.03867451453061</c:v>
                </c:pt>
                <c:pt idx="44">
                  <c:v>345.80053228459974</c:v>
                </c:pt>
                <c:pt idx="45">
                  <c:v>340.43456509972657</c:v>
                </c:pt>
                <c:pt idx="46">
                  <c:v>334.04470965589439</c:v>
                </c:pt>
                <c:pt idx="47">
                  <c:v>326.73752875252831</c:v>
                </c:pt>
                <c:pt idx="48">
                  <c:v>318.62047763564988</c:v>
                </c:pt>
                <c:pt idx="49">
                  <c:v>309.80036154794334</c:v>
                </c:pt>
                <c:pt idx="50">
                  <c:v>300.38198878976118</c:v>
                </c:pt>
                <c:pt idx="51">
                  <c:v>290.46701848852535</c:v>
                </c:pt>
                <c:pt idx="52">
                  <c:v>280.15299807041742</c:v>
                </c:pt>
                <c:pt idx="53">
                  <c:v>269.53258207439603</c:v>
                </c:pt>
                <c:pt idx="54">
                  <c:v>258.69292137627667</c:v>
                </c:pt>
                <c:pt idx="55">
                  <c:v>247.71521002227701</c:v>
                </c:pt>
                <c:pt idx="56">
                  <c:v>236.67437562435907</c:v>
                </c:pt>
                <c:pt idx="57">
                  <c:v>225.63889856020978</c:v>
                </c:pt>
                <c:pt idx="58">
                  <c:v>214.67074496676332</c:v>
                </c:pt>
                <c:pt idx="59">
                  <c:v>203.82539863931243</c:v>
                </c:pt>
                <c:pt idx="60">
                  <c:v>193.15197737582139</c:v>
                </c:pt>
                <c:pt idx="61">
                  <c:v>182.69341997129004</c:v>
                </c:pt>
                <c:pt idx="62">
                  <c:v>172.48673091035471</c:v>
                </c:pt>
                <c:pt idx="63">
                  <c:v>162.56327077539027</c:v>
                </c:pt>
                <c:pt idx="64">
                  <c:v>152.94908143680004</c:v>
                </c:pt>
                <c:pt idx="65">
                  <c:v>143.66523618354677</c:v>
                </c:pt>
                <c:pt idx="66">
                  <c:v>134.72820605333482</c:v>
                </c:pt>
                <c:pt idx="67">
                  <c:v>126.15023470737015</c:v>
                </c:pt>
                <c:pt idx="68">
                  <c:v>117.93971524356493</c:v>
                </c:pt>
                <c:pt idx="69">
                  <c:v>110.10156333905343</c:v>
                </c:pt>
                <c:pt idx="70">
                  <c:v>102.63758204615897</c:v>
                </c:pt>
                <c:pt idx="71">
                  <c:v>95.546814428118978</c:v>
                </c:pt>
                <c:pt idx="72">
                  <c:v>88.825881006921463</c:v>
                </c:pt>
                <c:pt idx="73">
                  <c:v>82.469299703700472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-1.9000000000000001E-7</c:v>
                </c:pt>
                <c:pt idx="1">
                  <c:v>-1.7517866852018747E-5</c:v>
                </c:pt>
                <c:pt idx="2">
                  <c:v>-2.6742271489482564E-4</c:v>
                </c:pt>
                <c:pt idx="3">
                  <c:v>-1.8477120287963523E-3</c:v>
                </c:pt>
                <c:pt idx="4">
                  <c:v>-8.2083028796605603E-3</c:v>
                </c:pt>
                <c:pt idx="5">
                  <c:v>-2.7446171225238968E-2</c:v>
                </c:pt>
                <c:pt idx="6">
                  <c:v>-7.5218371190226452E-2</c:v>
                </c:pt>
                <c:pt idx="7">
                  <c:v>-0.17790399272112109</c:v>
                </c:pt>
                <c:pt idx="8">
                  <c:v>0.62441358270777292</c:v>
                </c:pt>
                <c:pt idx="9">
                  <c:v>0.27554548371469667</c:v>
                </c:pt>
                <c:pt idx="10">
                  <c:v>1.7016922667042369</c:v>
                </c:pt>
                <c:pt idx="11">
                  <c:v>0.8110331603056431</c:v>
                </c:pt>
                <c:pt idx="12">
                  <c:v>0.49448417640240194</c:v>
                </c:pt>
                <c:pt idx="13">
                  <c:v>0.62758625738326312</c:v>
                </c:pt>
                <c:pt idx="14">
                  <c:v>-0.92660786411582663</c:v>
                </c:pt>
                <c:pt idx="15">
                  <c:v>-3.3138460133969385</c:v>
                </c:pt>
                <c:pt idx="16">
                  <c:v>-7.6844259609128471</c:v>
                </c:pt>
                <c:pt idx="17">
                  <c:v>-10.188635019071853</c:v>
                </c:pt>
                <c:pt idx="18">
                  <c:v>-10.97212764802358</c:v>
                </c:pt>
                <c:pt idx="19">
                  <c:v>-9.1714674708475172</c:v>
                </c:pt>
                <c:pt idx="20">
                  <c:v>-12.910027496146206</c:v>
                </c:pt>
                <c:pt idx="21">
                  <c:v>-7.2944030447075718</c:v>
                </c:pt>
                <c:pt idx="22">
                  <c:v>-10.411449782489711</c:v>
                </c:pt>
                <c:pt idx="23">
                  <c:v>-12.326017544796684</c:v>
                </c:pt>
                <c:pt idx="24">
                  <c:v>-11.079411697044222</c:v>
                </c:pt>
                <c:pt idx="25">
                  <c:v>-1.6885792846544661</c:v>
                </c:pt>
                <c:pt idx="26">
                  <c:v>10.854011804528398</c:v>
                </c:pt>
                <c:pt idx="27">
                  <c:v>7.5798555383902908</c:v>
                </c:pt>
                <c:pt idx="28">
                  <c:v>24.543324304241025</c:v>
                </c:pt>
                <c:pt idx="29">
                  <c:v>17.820102807077546</c:v>
                </c:pt>
                <c:pt idx="30">
                  <c:v>13.505229094223864</c:v>
                </c:pt>
                <c:pt idx="31">
                  <c:v>10.710834350291123</c:v>
                </c:pt>
                <c:pt idx="32">
                  <c:v>31.563671231624255</c:v>
                </c:pt>
                <c:pt idx="33">
                  <c:v>27.202515668399997</c:v>
                </c:pt>
                <c:pt idx="34">
                  <c:v>13.775519990682483</c:v>
                </c:pt>
                <c:pt idx="35">
                  <c:v>0.43758661221789907</c:v>
                </c:pt>
                <c:pt idx="36">
                  <c:v>-2.6521780617745208</c:v>
                </c:pt>
                <c:pt idx="37">
                  <c:v>-5.3328798285494941</c:v>
                </c:pt>
                <c:pt idx="38">
                  <c:v>-12.4440832941346</c:v>
                </c:pt>
                <c:pt idx="39">
                  <c:v>-16.827858836316977</c:v>
                </c:pt>
                <c:pt idx="40">
                  <c:v>-29.330608889623932</c:v>
                </c:pt>
                <c:pt idx="41">
                  <c:v>-50.80466073908633</c:v>
                </c:pt>
                <c:pt idx="42">
                  <c:v>-47.109620310660716</c:v>
                </c:pt>
                <c:pt idx="43">
                  <c:v>-57.113487762113778</c:v>
                </c:pt>
                <c:pt idx="44">
                  <c:v>-57.693540990573752</c:v>
                </c:pt>
                <c:pt idx="45">
                  <c:v>-63.736997500546408</c:v>
                </c:pt>
                <c:pt idx="46">
                  <c:v>-70.141468466135848</c:v>
                </c:pt>
                <c:pt idx="47">
                  <c:v>-77.815221341388678</c:v>
                </c:pt>
                <c:pt idx="48">
                  <c:v>-94.677269104953666</c:v>
                </c:pt>
                <c:pt idx="49">
                  <c:v>-114.657305259748</c:v>
                </c:pt>
                <c:pt idx="50">
                  <c:v>-111.69550413872412</c:v>
                </c:pt>
                <c:pt idx="51">
                  <c:v>-126.74220598757665</c:v>
                </c:pt>
                <c:pt idx="52">
                  <c:v>-133.7575057946184</c:v>
                </c:pt>
                <c:pt idx="53">
                  <c:v>-122.710764002058</c:v>
                </c:pt>
                <c:pt idx="54">
                  <c:v>-117.58005613968567</c:v>
                </c:pt>
                <c:pt idx="55">
                  <c:v>-111.35157714191337</c:v>
                </c:pt>
                <c:pt idx="56">
                  <c:v>-106.01901470434927</c:v>
                </c:pt>
                <c:pt idx="57">
                  <c:v>-95.582904560370253</c:v>
                </c:pt>
                <c:pt idx="58">
                  <c:v>-85.049979057046585</c:v>
                </c:pt>
                <c:pt idx="59">
                  <c:v>-80.432518920977827</c:v>
                </c:pt>
                <c:pt idx="60">
                  <c:v>-70.747716658559966</c:v>
                </c:pt>
                <c:pt idx="61">
                  <c:v>-72.01705865568897</c:v>
                </c:pt>
                <c:pt idx="62">
                  <c:v>-68.265731746724441</c:v>
                </c:pt>
                <c:pt idx="63">
                  <c:v>-70.522058824263468</c:v>
                </c:pt>
                <c:pt idx="64">
                  <c:v>-72.816966967943472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1.7327866852018747E-5</c:v>
                </c:pt>
                <c:pt idx="2">
                  <c:v>2.4990484804280689E-4</c:v>
                </c:pt>
                <c:pt idx="3">
                  <c:v>1.5802893139015266E-3</c:v>
                </c:pt>
                <c:pt idx="4">
                  <c:v>6.3605908508642074E-3</c:v>
                </c:pt>
                <c:pt idx="5">
                  <c:v>1.9237868345578408E-2</c:v>
                </c:pt>
                <c:pt idx="6">
                  <c:v>4.777219996498748E-2</c:v>
                </c:pt>
                <c:pt idx="7">
                  <c:v>0.10268562153089464</c:v>
                </c:pt>
                <c:pt idx="8">
                  <c:v>0.19768242457110596</c:v>
                </c:pt>
                <c:pt idx="9">
                  <c:v>0.34886809899307625</c:v>
                </c:pt>
                <c:pt idx="10">
                  <c:v>0.57385321701045977</c:v>
                </c:pt>
                <c:pt idx="11">
                  <c:v>0.89065910639859391</c:v>
                </c:pt>
                <c:pt idx="12">
                  <c:v>1.3165489839032409</c:v>
                </c:pt>
                <c:pt idx="13">
                  <c:v>1.8668979190191388</c:v>
                </c:pt>
                <c:pt idx="14">
                  <c:v>2.5541941214990893</c:v>
                </c:pt>
                <c:pt idx="15">
                  <c:v>3.3872381492811123</c:v>
                </c:pt>
                <c:pt idx="16">
                  <c:v>4.3705799475159077</c:v>
                </c:pt>
                <c:pt idx="17">
                  <c:v>5.504209058159006</c:v>
                </c:pt>
                <c:pt idx="18">
                  <c:v>6.7834926289517261</c:v>
                </c:pt>
                <c:pt idx="19">
                  <c:v>8.1993398228239389</c:v>
                </c:pt>
                <c:pt idx="20">
                  <c:v>9.738560025298689</c:v>
                </c:pt>
                <c:pt idx="21">
                  <c:v>11.384375548561367</c:v>
                </c:pt>
                <c:pt idx="22">
                  <c:v>13.117046737782143</c:v>
                </c:pt>
                <c:pt idx="23">
                  <c:v>14.91456776230698</c:v>
                </c:pt>
                <c:pt idx="24">
                  <c:v>16.753394152247541</c:v>
                </c:pt>
                <c:pt idx="25">
                  <c:v>18.609167587610244</c:v>
                </c:pt>
                <c:pt idx="26">
                  <c:v>20.457408910817144</c:v>
                </c:pt>
                <c:pt idx="27">
                  <c:v>22.274156266138093</c:v>
                </c:pt>
                <c:pt idx="28">
                  <c:v>24.036531234149265</c:v>
                </c:pt>
                <c:pt idx="29">
                  <c:v>25.72322149716349</c:v>
                </c:pt>
                <c:pt idx="30">
                  <c:v>27.314873712853668</c:v>
                </c:pt>
                <c:pt idx="31">
                  <c:v>28.794394743932759</c:v>
                </c:pt>
                <c:pt idx="32">
                  <c:v>30.147163118666889</c:v>
                </c:pt>
                <c:pt idx="33">
                  <c:v>31.36115556322428</c:v>
                </c:pt>
                <c:pt idx="34">
                  <c:v>32.4269956777175</c:v>
                </c:pt>
                <c:pt idx="35">
                  <c:v>33.337933378464577</c:v>
                </c:pt>
                <c:pt idx="36">
                  <c:v>34.089764673992413</c:v>
                </c:pt>
                <c:pt idx="37">
                  <c:v>34.680701766774973</c:v>
                </c:pt>
                <c:pt idx="38">
                  <c:v>35.111203465585128</c:v>
                </c:pt>
                <c:pt idx="39">
                  <c:v>35.383775542182356</c:v>
                </c:pt>
                <c:pt idx="40">
                  <c:v>35.502750053306968</c:v>
                </c:pt>
                <c:pt idx="41">
                  <c:v>35.474051849462356</c:v>
                </c:pt>
                <c:pt idx="42">
                  <c:v>35.304959571574386</c:v>
                </c:pt>
                <c:pt idx="43">
                  <c:v>35.00386745145304</c:v>
                </c:pt>
                <c:pt idx="44">
                  <c:v>34.580053228460002</c:v>
                </c:pt>
                <c:pt idx="45">
                  <c:v>34.043456509972671</c:v>
                </c:pt>
                <c:pt idx="46">
                  <c:v>33.404470965589482</c:v>
                </c:pt>
                <c:pt idx="47">
                  <c:v>32.673752875252866</c:v>
                </c:pt>
                <c:pt idx="48">
                  <c:v>31.862047763564956</c:v>
                </c:pt>
                <c:pt idx="49">
                  <c:v>30.980036154794377</c:v>
                </c:pt>
                <c:pt idx="50">
                  <c:v>30.038198878976132</c:v>
                </c:pt>
                <c:pt idx="51">
                  <c:v>29.046701848852479</c:v>
                </c:pt>
                <c:pt idx="52">
                  <c:v>28.015299807041771</c:v>
                </c:pt>
                <c:pt idx="53">
                  <c:v>26.953258207439657</c:v>
                </c:pt>
                <c:pt idx="54">
                  <c:v>25.869292137627625</c:v>
                </c:pt>
                <c:pt idx="55">
                  <c:v>24.771521002227718</c:v>
                </c:pt>
                <c:pt idx="56">
                  <c:v>23.667437562435847</c:v>
                </c:pt>
                <c:pt idx="57">
                  <c:v>22.563889856021014</c:v>
                </c:pt>
                <c:pt idx="58">
                  <c:v>21.467074496676386</c:v>
                </c:pt>
                <c:pt idx="59">
                  <c:v>20.382539863931157</c:v>
                </c:pt>
                <c:pt idx="60">
                  <c:v>19.31519773758205</c:v>
                </c:pt>
                <c:pt idx="61">
                  <c:v>18.269341997129036</c:v>
                </c:pt>
                <c:pt idx="62">
                  <c:v>17.248673091035503</c:v>
                </c:pt>
                <c:pt idx="63">
                  <c:v>16.256327077539002</c:v>
                </c:pt>
                <c:pt idx="64">
                  <c:v>15.294908143680068</c:v>
                </c:pt>
                <c:pt idx="65">
                  <c:v>14.366523618354723</c:v>
                </c:pt>
                <c:pt idx="66">
                  <c:v>13.472820605333586</c:v>
                </c:pt>
                <c:pt idx="67">
                  <c:v>12.615023470736986</c:v>
                </c:pt>
                <c:pt idx="68">
                  <c:v>11.793971524356536</c:v>
                </c:pt>
                <c:pt idx="69">
                  <c:v>11.010156333905364</c:v>
                </c:pt>
                <c:pt idx="70">
                  <c:v>10.263758204615899</c:v>
                </c:pt>
                <c:pt idx="71">
                  <c:v>9.5546814428119173</c:v>
                </c:pt>
                <c:pt idx="72">
                  <c:v>8.882588100692109</c:v>
                </c:pt>
                <c:pt idx="73">
                  <c:v>8.2469299703699637</c:v>
                </c:pt>
                <c:pt idx="74">
                  <c:v>7.64697865822012</c:v>
                </c:pt>
                <c:pt idx="75">
                  <c:v>7.081853625958396</c:v>
                </c:pt>
                <c:pt idx="76">
                  <c:v>6.5505481329308859</c:v>
                </c:pt>
                <c:pt idx="77">
                  <c:v>6.0519530552069858</c:v>
                </c:pt>
                <c:pt idx="78">
                  <c:v>5.5848785917272279</c:v>
                </c:pt>
                <c:pt idx="79">
                  <c:v>5.1480738964619341</c:v>
                </c:pt>
                <c:pt idx="80">
                  <c:v>4.7402446988246645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xVal>
          <c:yVal>
            <c:numRef>
              <c:f>'Analisi-dead (2)'!$D$3:$D$73</c:f>
              <c:numCache>
                <c:formatCode>General</c:formatCode>
                <c:ptCount val="7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(2)'!$J$3:$J$76</c:f>
              <c:numCache>
                <c:formatCode>0</c:formatCode>
                <c:ptCount val="74"/>
                <c:pt idx="1">
                  <c:v>-1.7327866852018747E-5</c:v>
                </c:pt>
                <c:pt idx="2">
                  <c:v>-2.4990484804280689E-4</c:v>
                </c:pt>
                <c:pt idx="3">
                  <c:v>-1.5802893139015266E-3</c:v>
                </c:pt>
                <c:pt idx="4">
                  <c:v>-6.3605908508642074E-3</c:v>
                </c:pt>
                <c:pt idx="5">
                  <c:v>-1.9237868345578408E-2</c:v>
                </c:pt>
                <c:pt idx="6">
                  <c:v>-4.777219996498748E-2</c:v>
                </c:pt>
                <c:pt idx="7">
                  <c:v>-0.10268562153089464</c:v>
                </c:pt>
                <c:pt idx="8">
                  <c:v>0.80231757542889404</c:v>
                </c:pt>
                <c:pt idx="9">
                  <c:v>-0.34886809899307625</c:v>
                </c:pt>
                <c:pt idx="10">
                  <c:v>1.4261467829895402</c:v>
                </c:pt>
                <c:pt idx="11">
                  <c:v>-0.89065910639859391</c:v>
                </c:pt>
                <c:pt idx="12">
                  <c:v>-0.31654898390324093</c:v>
                </c:pt>
                <c:pt idx="13">
                  <c:v>0.13310208098086118</c:v>
                </c:pt>
                <c:pt idx="14">
                  <c:v>-1.5541941214990893</c:v>
                </c:pt>
                <c:pt idx="15">
                  <c:v>-2.3872381492811123</c:v>
                </c:pt>
                <c:pt idx="16">
                  <c:v>-4.3705799475159077</c:v>
                </c:pt>
                <c:pt idx="17">
                  <c:v>-2.504209058159006</c:v>
                </c:pt>
                <c:pt idx="18">
                  <c:v>-0.78349262895172611</c:v>
                </c:pt>
                <c:pt idx="19">
                  <c:v>1.8006601771760611</c:v>
                </c:pt>
                <c:pt idx="20">
                  <c:v>-3.738560025298689</c:v>
                </c:pt>
                <c:pt idx="21">
                  <c:v>5.6156244514386326</c:v>
                </c:pt>
                <c:pt idx="22">
                  <c:v>-3.1170467377821431</c:v>
                </c:pt>
                <c:pt idx="23">
                  <c:v>-1.9145677623069801</c:v>
                </c:pt>
                <c:pt idx="24">
                  <c:v>1.2466058477524591</c:v>
                </c:pt>
                <c:pt idx="25">
                  <c:v>9.3908324123897557</c:v>
                </c:pt>
                <c:pt idx="26">
                  <c:v>12.542591089182856</c:v>
                </c:pt>
                <c:pt idx="27">
                  <c:v>-3.2741562661380925</c:v>
                </c:pt>
                <c:pt idx="28">
                  <c:v>16.963468765850735</c:v>
                </c:pt>
                <c:pt idx="29">
                  <c:v>-6.7232214971634896</c:v>
                </c:pt>
                <c:pt idx="30">
                  <c:v>-4.3148737128536681</c:v>
                </c:pt>
                <c:pt idx="31">
                  <c:v>-2.7943947439327594</c:v>
                </c:pt>
                <c:pt idx="32">
                  <c:v>20.852836881333111</c:v>
                </c:pt>
                <c:pt idx="33">
                  <c:v>-4.3611555632242798</c:v>
                </c:pt>
                <c:pt idx="34">
                  <c:v>-13.4269956777175</c:v>
                </c:pt>
                <c:pt idx="35">
                  <c:v>-13.337933378464577</c:v>
                </c:pt>
                <c:pt idx="36">
                  <c:v>-3.0897646739924127</c:v>
                </c:pt>
                <c:pt idx="37">
                  <c:v>-2.6807017667749733</c:v>
                </c:pt>
                <c:pt idx="38">
                  <c:v>-7.1112034655851275</c:v>
                </c:pt>
                <c:pt idx="39">
                  <c:v>-4.3837755421823559</c:v>
                </c:pt>
                <c:pt idx="40">
                  <c:v>-12.502750053306968</c:v>
                </c:pt>
                <c:pt idx="41">
                  <c:v>-21.474051849462356</c:v>
                </c:pt>
                <c:pt idx="42">
                  <c:v>3.6950404284256138</c:v>
                </c:pt>
                <c:pt idx="43">
                  <c:v>-10.00386745145304</c:v>
                </c:pt>
                <c:pt idx="44">
                  <c:v>-0.5800532284600024</c:v>
                </c:pt>
                <c:pt idx="45">
                  <c:v>-6.0434565099726711</c:v>
                </c:pt>
                <c:pt idx="46">
                  <c:v>-6.404470965589482</c:v>
                </c:pt>
                <c:pt idx="47">
                  <c:v>-7.6737528752528661</c:v>
                </c:pt>
                <c:pt idx="48">
                  <c:v>-16.862047763564956</c:v>
                </c:pt>
                <c:pt idx="49">
                  <c:v>-19.980036154794377</c:v>
                </c:pt>
                <c:pt idx="50">
                  <c:v>2.9618011210238677</c:v>
                </c:pt>
                <c:pt idx="51">
                  <c:v>-15.046701848852479</c:v>
                </c:pt>
                <c:pt idx="52">
                  <c:v>-7.0152998070417709</c:v>
                </c:pt>
                <c:pt idx="53">
                  <c:v>11.046741792560343</c:v>
                </c:pt>
                <c:pt idx="54">
                  <c:v>5.1307078623723754</c:v>
                </c:pt>
                <c:pt idx="55">
                  <c:v>6.2284789977722816</c:v>
                </c:pt>
                <c:pt idx="56">
                  <c:v>5.3325624375641532</c:v>
                </c:pt>
                <c:pt idx="57">
                  <c:v>10.436110143978986</c:v>
                </c:pt>
                <c:pt idx="58">
                  <c:v>10.532925503323614</c:v>
                </c:pt>
                <c:pt idx="59">
                  <c:v>4.6174601360688428</c:v>
                </c:pt>
                <c:pt idx="60">
                  <c:v>9.6848022624179499</c:v>
                </c:pt>
                <c:pt idx="61">
                  <c:v>-1.2693419971290361</c:v>
                </c:pt>
                <c:pt idx="62">
                  <c:v>3.7513269089644972</c:v>
                </c:pt>
                <c:pt idx="63">
                  <c:v>-2.2563270775390016</c:v>
                </c:pt>
                <c:pt idx="64">
                  <c:v>-2.2949081436800682</c:v>
                </c:pt>
                <c:pt idx="65">
                  <c:v>-3.3665236183547229</c:v>
                </c:pt>
                <c:pt idx="66">
                  <c:v>1.5271793946664136</c:v>
                </c:pt>
                <c:pt idx="67">
                  <c:v>4.3849765292630138</c:v>
                </c:pt>
                <c:pt idx="68">
                  <c:v>-0.79397152435653595</c:v>
                </c:pt>
                <c:pt idx="69">
                  <c:v>2.9898436660946359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Casi_totali!$B$3:$B$75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Totale casi Vs variazione positivi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98266125825177E-2"/>
          <c:y val="0.19518437359111734"/>
          <c:w val="0.69418781549791764"/>
          <c:h val="0.61660742806616553"/>
        </c:manualLayout>
      </c:layout>
      <c:scatterChart>
        <c:scatterStyle val="lineMarker"/>
        <c:varyColors val="0"/>
        <c:ser>
          <c:idx val="1"/>
          <c:order val="0"/>
          <c:tx>
            <c:v>dati filtr. 7gg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Bilog!$B$10:$B$69</c:f>
              <c:numCache>
                <c:formatCode>General</c:formatCode>
                <c:ptCount val="6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51</c:v>
                </c:pt>
                <c:pt idx="6">
                  <c:v>78</c:v>
                </c:pt>
                <c:pt idx="7">
                  <c:v>109</c:v>
                </c:pt>
                <c:pt idx="8">
                  <c:v>141</c:v>
                </c:pt>
                <c:pt idx="9">
                  <c:v>194</c:v>
                </c:pt>
                <c:pt idx="10">
                  <c:v>274</c:v>
                </c:pt>
                <c:pt idx="11">
                  <c:v>345</c:v>
                </c:pt>
                <c:pt idx="12">
                  <c:v>463</c:v>
                </c:pt>
                <c:pt idx="13">
                  <c:v>559</c:v>
                </c:pt>
                <c:pt idx="14">
                  <c:v>667</c:v>
                </c:pt>
                <c:pt idx="15">
                  <c:v>778</c:v>
                </c:pt>
                <c:pt idx="16">
                  <c:v>887</c:v>
                </c:pt>
                <c:pt idx="17">
                  <c:v>1059</c:v>
                </c:pt>
                <c:pt idx="18">
                  <c:v>1221</c:v>
                </c:pt>
                <c:pt idx="19">
                  <c:v>1436</c:v>
                </c:pt>
                <c:pt idx="20">
                  <c:v>1665</c:v>
                </c:pt>
                <c:pt idx="21">
                  <c:v>1924</c:v>
                </c:pt>
                <c:pt idx="22">
                  <c:v>2116</c:v>
                </c:pt>
                <c:pt idx="23">
                  <c:v>2305</c:v>
                </c:pt>
                <c:pt idx="24">
                  <c:v>2567</c:v>
                </c:pt>
                <c:pt idx="25">
                  <c:v>2696</c:v>
                </c:pt>
                <c:pt idx="26">
                  <c:v>2822</c:v>
                </c:pt>
                <c:pt idx="27">
                  <c:v>3076</c:v>
                </c:pt>
                <c:pt idx="28">
                  <c:v>3217</c:v>
                </c:pt>
                <c:pt idx="29">
                  <c:v>3416</c:v>
                </c:pt>
                <c:pt idx="30">
                  <c:v>3660</c:v>
                </c:pt>
                <c:pt idx="31">
                  <c:v>3782</c:v>
                </c:pt>
                <c:pt idx="32">
                  <c:v>3965</c:v>
                </c:pt>
                <c:pt idx="33">
                  <c:v>4203</c:v>
                </c:pt>
                <c:pt idx="34">
                  <c:v>4449</c:v>
                </c:pt>
                <c:pt idx="35">
                  <c:v>4549</c:v>
                </c:pt>
                <c:pt idx="36">
                  <c:v>4757</c:v>
                </c:pt>
                <c:pt idx="37">
                  <c:v>4906</c:v>
                </c:pt>
                <c:pt idx="38">
                  <c:v>5020</c:v>
                </c:pt>
                <c:pt idx="39">
                  <c:v>5191</c:v>
                </c:pt>
                <c:pt idx="40">
                  <c:v>5376</c:v>
                </c:pt>
                <c:pt idx="41">
                  <c:v>5494</c:v>
                </c:pt>
                <c:pt idx="42">
                  <c:v>5596</c:v>
                </c:pt>
                <c:pt idx="43">
                  <c:v>5808</c:v>
                </c:pt>
                <c:pt idx="44">
                  <c:v>5936</c:v>
                </c:pt>
                <c:pt idx="45">
                  <c:v>6039</c:v>
                </c:pt>
                <c:pt idx="46">
                  <c:v>6188</c:v>
                </c:pt>
                <c:pt idx="47">
                  <c:v>6301</c:v>
                </c:pt>
                <c:pt idx="48">
                  <c:v>6528</c:v>
                </c:pt>
                <c:pt idx="49">
                  <c:v>6669</c:v>
                </c:pt>
                <c:pt idx="50">
                  <c:v>6764</c:v>
                </c:pt>
                <c:pt idx="51">
                  <c:v>6918</c:v>
                </c:pt>
                <c:pt idx="52">
                  <c:v>7049</c:v>
                </c:pt>
                <c:pt idx="53">
                  <c:v>7173</c:v>
                </c:pt>
                <c:pt idx="54">
                  <c:v>7301</c:v>
                </c:pt>
                <c:pt idx="55">
                  <c:v>7488</c:v>
                </c:pt>
                <c:pt idx="56">
                  <c:v>7642</c:v>
                </c:pt>
                <c:pt idx="57">
                  <c:v>7772</c:v>
                </c:pt>
                <c:pt idx="58">
                  <c:v>7889</c:v>
                </c:pt>
                <c:pt idx="59">
                  <c:v>7993</c:v>
                </c:pt>
              </c:numCache>
            </c:numRef>
          </c:xVal>
          <c:yVal>
            <c:numRef>
              <c:f>Bilog!$D$10:$D$69</c:f>
              <c:numCache>
                <c:formatCode>0</c:formatCode>
                <c:ptCount val="60"/>
                <c:pt idx="0">
                  <c:v>3.1428571428571428</c:v>
                </c:pt>
                <c:pt idx="1">
                  <c:v>3.2857142857142856</c:v>
                </c:pt>
                <c:pt idx="2">
                  <c:v>2.1428571428571428</c:v>
                </c:pt>
                <c:pt idx="3">
                  <c:v>1.2857142857142858</c:v>
                </c:pt>
                <c:pt idx="4">
                  <c:v>1.8571428571428572</c:v>
                </c:pt>
                <c:pt idx="5">
                  <c:v>1.2857142857142858</c:v>
                </c:pt>
                <c:pt idx="6">
                  <c:v>7.5714285714285712</c:v>
                </c:pt>
                <c:pt idx="7">
                  <c:v>12.428571428571429</c:v>
                </c:pt>
                <c:pt idx="8">
                  <c:v>16.714285714285715</c:v>
                </c:pt>
                <c:pt idx="9">
                  <c:v>24</c:v>
                </c:pt>
                <c:pt idx="10">
                  <c:v>35.142857142857146</c:v>
                </c:pt>
                <c:pt idx="11">
                  <c:v>44.714285714285715</c:v>
                </c:pt>
                <c:pt idx="12">
                  <c:v>58.857142857142854</c:v>
                </c:pt>
                <c:pt idx="13">
                  <c:v>68.714285714285708</c:v>
                </c:pt>
                <c:pt idx="14">
                  <c:v>79.714285714285708</c:v>
                </c:pt>
                <c:pt idx="15">
                  <c:v>91</c:v>
                </c:pt>
                <c:pt idx="16">
                  <c:v>99</c:v>
                </c:pt>
                <c:pt idx="17">
                  <c:v>112.14285714285714</c:v>
                </c:pt>
                <c:pt idx="18">
                  <c:v>125.14285714285714</c:v>
                </c:pt>
                <c:pt idx="19">
                  <c:v>139</c:v>
                </c:pt>
                <c:pt idx="20">
                  <c:v>158</c:v>
                </c:pt>
                <c:pt idx="21">
                  <c:v>179.57142857142858</c:v>
                </c:pt>
                <c:pt idx="22">
                  <c:v>191.14285714285714</c:v>
                </c:pt>
                <c:pt idx="23">
                  <c:v>202.57142857142858</c:v>
                </c:pt>
                <c:pt idx="24">
                  <c:v>215.42857142857142</c:v>
                </c:pt>
                <c:pt idx="25">
                  <c:v>210.71428571428572</c:v>
                </c:pt>
                <c:pt idx="26">
                  <c:v>198</c:v>
                </c:pt>
                <c:pt idx="27">
                  <c:v>201.57142857142858</c:v>
                </c:pt>
                <c:pt idx="28">
                  <c:v>184.71428571428572</c:v>
                </c:pt>
                <c:pt idx="29">
                  <c:v>185.71428571428572</c:v>
                </c:pt>
                <c:pt idx="30">
                  <c:v>193.57142857142858</c:v>
                </c:pt>
                <c:pt idx="31">
                  <c:v>173.57142857142858</c:v>
                </c:pt>
                <c:pt idx="32">
                  <c:v>181.28571428571428</c:v>
                </c:pt>
                <c:pt idx="33">
                  <c:v>197.28571428571428</c:v>
                </c:pt>
                <c:pt idx="34">
                  <c:v>196.14285714285714</c:v>
                </c:pt>
                <c:pt idx="35">
                  <c:v>190.28571428571428</c:v>
                </c:pt>
                <c:pt idx="36">
                  <c:v>191.57142857142858</c:v>
                </c:pt>
                <c:pt idx="37">
                  <c:v>178</c:v>
                </c:pt>
                <c:pt idx="38">
                  <c:v>176.85714285714286</c:v>
                </c:pt>
                <c:pt idx="39">
                  <c:v>175.14285714285714</c:v>
                </c:pt>
                <c:pt idx="40">
                  <c:v>167.57142857142858</c:v>
                </c:pt>
                <c:pt idx="41">
                  <c:v>149.28571428571428</c:v>
                </c:pt>
                <c:pt idx="42">
                  <c:v>149.57142857142858</c:v>
                </c:pt>
                <c:pt idx="43">
                  <c:v>150.14285714285714</c:v>
                </c:pt>
                <c:pt idx="44">
                  <c:v>147.14285714285714</c:v>
                </c:pt>
                <c:pt idx="45">
                  <c:v>145.57142857142858</c:v>
                </c:pt>
                <c:pt idx="46">
                  <c:v>142.42857142857142</c:v>
                </c:pt>
                <c:pt idx="47">
                  <c:v>132.14285714285714</c:v>
                </c:pt>
                <c:pt idx="48">
                  <c:v>147.71428571428572</c:v>
                </c:pt>
                <c:pt idx="49">
                  <c:v>153.28571428571428</c:v>
                </c:pt>
                <c:pt idx="50">
                  <c:v>136.57142857142858</c:v>
                </c:pt>
                <c:pt idx="51">
                  <c:v>140.28571428571428</c:v>
                </c:pt>
                <c:pt idx="52">
                  <c:v>144.28571428571428</c:v>
                </c:pt>
                <c:pt idx="53">
                  <c:v>140.71428571428572</c:v>
                </c:pt>
                <c:pt idx="54">
                  <c:v>142.85714285714286</c:v>
                </c:pt>
                <c:pt idx="55">
                  <c:v>137.14285714285714</c:v>
                </c:pt>
                <c:pt idx="56">
                  <c:v>139</c:v>
                </c:pt>
                <c:pt idx="57">
                  <c:v>144</c:v>
                </c:pt>
                <c:pt idx="58">
                  <c:v>138.71428571428572</c:v>
                </c:pt>
                <c:pt idx="59">
                  <c:v>134.85714285714286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6-4385-85CD-6D1602E1CF0C}"/>
            </c:ext>
          </c:extLst>
        </c:ser>
        <c:ser>
          <c:idx val="2"/>
          <c:order val="1"/>
          <c:tx>
            <c:v>dati filtr. 4gg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Bilog!$B$7:$B$68</c:f>
              <c:numCache>
                <c:formatCode>General</c:formatCode>
                <c:ptCount val="62"/>
                <c:pt idx="0">
                  <c:v>19</c:v>
                </c:pt>
                <c:pt idx="1">
                  <c:v>42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51</c:v>
                </c:pt>
                <c:pt idx="9">
                  <c:v>78</c:v>
                </c:pt>
                <c:pt idx="10">
                  <c:v>109</c:v>
                </c:pt>
                <c:pt idx="11">
                  <c:v>141</c:v>
                </c:pt>
                <c:pt idx="12">
                  <c:v>194</c:v>
                </c:pt>
                <c:pt idx="13">
                  <c:v>274</c:v>
                </c:pt>
                <c:pt idx="14">
                  <c:v>345</c:v>
                </c:pt>
                <c:pt idx="15">
                  <c:v>463</c:v>
                </c:pt>
                <c:pt idx="16">
                  <c:v>559</c:v>
                </c:pt>
                <c:pt idx="17">
                  <c:v>667</c:v>
                </c:pt>
                <c:pt idx="18">
                  <c:v>778</c:v>
                </c:pt>
                <c:pt idx="19">
                  <c:v>887</c:v>
                </c:pt>
                <c:pt idx="20">
                  <c:v>1059</c:v>
                </c:pt>
                <c:pt idx="21">
                  <c:v>1221</c:v>
                </c:pt>
                <c:pt idx="22">
                  <c:v>1436</c:v>
                </c:pt>
                <c:pt idx="23">
                  <c:v>1665</c:v>
                </c:pt>
                <c:pt idx="24">
                  <c:v>1924</c:v>
                </c:pt>
                <c:pt idx="25">
                  <c:v>2116</c:v>
                </c:pt>
                <c:pt idx="26">
                  <c:v>2305</c:v>
                </c:pt>
                <c:pt idx="27">
                  <c:v>2567</c:v>
                </c:pt>
                <c:pt idx="28">
                  <c:v>2696</c:v>
                </c:pt>
                <c:pt idx="29">
                  <c:v>2822</c:v>
                </c:pt>
                <c:pt idx="30">
                  <c:v>3076</c:v>
                </c:pt>
                <c:pt idx="31">
                  <c:v>3217</c:v>
                </c:pt>
                <c:pt idx="32">
                  <c:v>3416</c:v>
                </c:pt>
                <c:pt idx="33">
                  <c:v>3660</c:v>
                </c:pt>
                <c:pt idx="34">
                  <c:v>3782</c:v>
                </c:pt>
                <c:pt idx="35">
                  <c:v>3965</c:v>
                </c:pt>
                <c:pt idx="36">
                  <c:v>4203</c:v>
                </c:pt>
                <c:pt idx="37">
                  <c:v>4449</c:v>
                </c:pt>
                <c:pt idx="38">
                  <c:v>4549</c:v>
                </c:pt>
                <c:pt idx="39">
                  <c:v>4757</c:v>
                </c:pt>
                <c:pt idx="40">
                  <c:v>4906</c:v>
                </c:pt>
                <c:pt idx="41">
                  <c:v>5020</c:v>
                </c:pt>
                <c:pt idx="42">
                  <c:v>5191</c:v>
                </c:pt>
                <c:pt idx="43">
                  <c:v>5376</c:v>
                </c:pt>
                <c:pt idx="44">
                  <c:v>5494</c:v>
                </c:pt>
                <c:pt idx="45">
                  <c:v>5596</c:v>
                </c:pt>
                <c:pt idx="46">
                  <c:v>5808</c:v>
                </c:pt>
                <c:pt idx="47">
                  <c:v>5936</c:v>
                </c:pt>
                <c:pt idx="48">
                  <c:v>6039</c:v>
                </c:pt>
                <c:pt idx="49">
                  <c:v>6188</c:v>
                </c:pt>
                <c:pt idx="50">
                  <c:v>6301</c:v>
                </c:pt>
                <c:pt idx="51">
                  <c:v>6528</c:v>
                </c:pt>
                <c:pt idx="52">
                  <c:v>6669</c:v>
                </c:pt>
                <c:pt idx="53">
                  <c:v>6764</c:v>
                </c:pt>
                <c:pt idx="54">
                  <c:v>6918</c:v>
                </c:pt>
                <c:pt idx="55">
                  <c:v>7049</c:v>
                </c:pt>
                <c:pt idx="56">
                  <c:v>7173</c:v>
                </c:pt>
                <c:pt idx="57">
                  <c:v>7301</c:v>
                </c:pt>
                <c:pt idx="58">
                  <c:v>7488</c:v>
                </c:pt>
                <c:pt idx="59">
                  <c:v>7642</c:v>
                </c:pt>
                <c:pt idx="60">
                  <c:v>7772</c:v>
                </c:pt>
                <c:pt idx="61">
                  <c:v>7889</c:v>
                </c:pt>
              </c:numCache>
            </c:numRef>
          </c:xVal>
          <c:yVal>
            <c:numRef>
              <c:f>Bilog!$E$7:$E$68</c:f>
              <c:numCache>
                <c:formatCode>0</c:formatCode>
                <c:ptCount val="62"/>
                <c:pt idx="0">
                  <c:v>4.75</c:v>
                </c:pt>
                <c:pt idx="1">
                  <c:v>10.25</c:v>
                </c:pt>
                <c:pt idx="2">
                  <c:v>3.5</c:v>
                </c:pt>
                <c:pt idx="3">
                  <c:v>0.75</c:v>
                </c:pt>
                <c:pt idx="4">
                  <c:v>1.25</c:v>
                </c:pt>
                <c:pt idx="5">
                  <c:v>-4</c:v>
                </c:pt>
                <c:pt idx="6">
                  <c:v>0.75</c:v>
                </c:pt>
                <c:pt idx="7">
                  <c:v>2.5</c:v>
                </c:pt>
                <c:pt idx="8">
                  <c:v>6.75</c:v>
                </c:pt>
                <c:pt idx="9">
                  <c:v>13</c:v>
                </c:pt>
                <c:pt idx="10">
                  <c:v>20.25</c:v>
                </c:pt>
                <c:pt idx="11">
                  <c:v>27.25</c:v>
                </c:pt>
                <c:pt idx="12">
                  <c:v>35.75</c:v>
                </c:pt>
                <c:pt idx="13">
                  <c:v>49</c:v>
                </c:pt>
                <c:pt idx="14">
                  <c:v>59</c:v>
                </c:pt>
                <c:pt idx="15">
                  <c:v>80.5</c:v>
                </c:pt>
                <c:pt idx="16">
                  <c:v>91.25</c:v>
                </c:pt>
                <c:pt idx="17">
                  <c:v>98.25</c:v>
                </c:pt>
                <c:pt idx="18">
                  <c:v>108.25</c:v>
                </c:pt>
                <c:pt idx="19">
                  <c:v>106</c:v>
                </c:pt>
                <c:pt idx="20">
                  <c:v>125</c:v>
                </c:pt>
                <c:pt idx="21">
                  <c:v>138.5</c:v>
                </c:pt>
                <c:pt idx="22">
                  <c:v>164.5</c:v>
                </c:pt>
                <c:pt idx="23">
                  <c:v>194.5</c:v>
                </c:pt>
                <c:pt idx="24">
                  <c:v>216.25</c:v>
                </c:pt>
                <c:pt idx="25">
                  <c:v>223.75</c:v>
                </c:pt>
                <c:pt idx="26">
                  <c:v>217.25</c:v>
                </c:pt>
                <c:pt idx="27">
                  <c:v>225.5</c:v>
                </c:pt>
                <c:pt idx="28">
                  <c:v>193</c:v>
                </c:pt>
                <c:pt idx="29">
                  <c:v>176.5</c:v>
                </c:pt>
                <c:pt idx="30">
                  <c:v>192.75</c:v>
                </c:pt>
                <c:pt idx="31">
                  <c:v>162.5</c:v>
                </c:pt>
                <c:pt idx="32">
                  <c:v>180</c:v>
                </c:pt>
                <c:pt idx="33">
                  <c:v>209.5</c:v>
                </c:pt>
                <c:pt idx="34">
                  <c:v>176.5</c:v>
                </c:pt>
                <c:pt idx="35">
                  <c:v>187</c:v>
                </c:pt>
                <c:pt idx="36">
                  <c:v>196.75</c:v>
                </c:pt>
                <c:pt idx="37">
                  <c:v>197.25</c:v>
                </c:pt>
                <c:pt idx="38">
                  <c:v>191.75</c:v>
                </c:pt>
                <c:pt idx="39">
                  <c:v>198</c:v>
                </c:pt>
                <c:pt idx="40">
                  <c:v>175.75</c:v>
                </c:pt>
                <c:pt idx="41">
                  <c:v>142.75</c:v>
                </c:pt>
                <c:pt idx="42">
                  <c:v>160.5</c:v>
                </c:pt>
                <c:pt idx="43">
                  <c:v>154.75</c:v>
                </c:pt>
                <c:pt idx="44">
                  <c:v>147</c:v>
                </c:pt>
                <c:pt idx="45">
                  <c:v>144</c:v>
                </c:pt>
                <c:pt idx="46">
                  <c:v>154.25</c:v>
                </c:pt>
                <c:pt idx="47">
                  <c:v>140</c:v>
                </c:pt>
                <c:pt idx="48">
                  <c:v>136.25</c:v>
                </c:pt>
                <c:pt idx="49">
                  <c:v>148</c:v>
                </c:pt>
                <c:pt idx="50">
                  <c:v>123.25</c:v>
                </c:pt>
                <c:pt idx="51">
                  <c:v>148</c:v>
                </c:pt>
                <c:pt idx="52">
                  <c:v>157.5</c:v>
                </c:pt>
                <c:pt idx="53">
                  <c:v>144</c:v>
                </c:pt>
                <c:pt idx="54">
                  <c:v>154.25</c:v>
                </c:pt>
                <c:pt idx="55">
                  <c:v>130.25</c:v>
                </c:pt>
                <c:pt idx="56">
                  <c:v>126</c:v>
                </c:pt>
                <c:pt idx="57">
                  <c:v>134.25</c:v>
                </c:pt>
                <c:pt idx="58">
                  <c:v>142.5</c:v>
                </c:pt>
                <c:pt idx="59">
                  <c:v>148.25</c:v>
                </c:pt>
                <c:pt idx="60">
                  <c:v>149.75</c:v>
                </c:pt>
                <c:pt idx="61">
                  <c:v>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385-85CD-6D1602E1C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  <c:pt idx="54">
                  <c:v>1.967345799609266</c:v>
                </c:pt>
                <c:pt idx="55">
                  <c:v>1.919967880085653</c:v>
                </c:pt>
                <c:pt idx="56">
                  <c:v>1.8875387797311272</c:v>
                </c:pt>
                <c:pt idx="57">
                  <c:v>1.8682634730538923</c:v>
                </c:pt>
                <c:pt idx="58">
                  <c:v>1.8813392417528312</c:v>
                </c:pt>
                <c:pt idx="59">
                  <c:v>1.8500357057843371</c:v>
                </c:pt>
                <c:pt idx="60">
                  <c:v>1.8291212613030374</c:v>
                </c:pt>
                <c:pt idx="61">
                  <c:v>1.7994146780729401</c:v>
                </c:pt>
                <c:pt idx="62">
                  <c:v>1.7634548611111112</c:v>
                </c:pt>
                <c:pt idx="63">
                  <c:v>1.7632583792957148</c:v>
                </c:pt>
                <c:pt idx="64">
                  <c:v>1.7385607321131447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R0!$B$8:$B$99</c:f>
              <c:numCache>
                <c:formatCode>General</c:formatCode>
                <c:ptCount val="9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</c:numCache>
            </c:numRef>
          </c:xVal>
          <c:yVal>
            <c:numRef>
              <c:f>R0!$H$8:$H$99</c:f>
              <c:numCache>
                <c:formatCode>0.00</c:formatCode>
                <c:ptCount val="92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  <c:pt idx="87">
                  <c:v>0.63745515106701833</c:v>
                </c:pt>
                <c:pt idx="88">
                  <c:v>0.61737950958869647</c:v>
                </c:pt>
                <c:pt idx="89">
                  <c:v>0.59793611867747964</c:v>
                </c:pt>
                <c:pt idx="90">
                  <c:v>0.57910506660202721</c:v>
                </c:pt>
                <c:pt idx="91">
                  <c:v>0.56086706871947534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R0!$B$20:$B$94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R0!$J$20:$J$94</c:f>
              <c:numCache>
                <c:formatCode>0.00</c:formatCode>
                <c:ptCount val="75"/>
                <c:pt idx="0">
                  <c:v>4.4444444444444446</c:v>
                </c:pt>
                <c:pt idx="1">
                  <c:v>7.1</c:v>
                </c:pt>
                <c:pt idx="2">
                  <c:v>3.1052631578947367</c:v>
                </c:pt>
                <c:pt idx="3">
                  <c:v>-7.384615384615385</c:v>
                </c:pt>
                <c:pt idx="4">
                  <c:v>4.1538461538461542</c:v>
                </c:pt>
                <c:pt idx="5">
                  <c:v>4.4400000000000004</c:v>
                </c:pt>
                <c:pt idx="6">
                  <c:v>4.1923076923076925</c:v>
                </c:pt>
                <c:pt idx="7">
                  <c:v>5.2121212121212119</c:v>
                </c:pt>
                <c:pt idx="8">
                  <c:v>3.6818181818181817</c:v>
                </c:pt>
                <c:pt idx="9">
                  <c:v>3.7719298245614037</c:v>
                </c:pt>
                <c:pt idx="10">
                  <c:v>6.1891891891891895</c:v>
                </c:pt>
                <c:pt idx="11">
                  <c:v>4.5438596491228074</c:v>
                </c:pt>
                <c:pt idx="12">
                  <c:v>3.6226415094339623</c:v>
                </c:pt>
                <c:pt idx="13">
                  <c:v>3.4363636363636365</c:v>
                </c:pt>
                <c:pt idx="14">
                  <c:v>4.2950819672131146</c:v>
                </c:pt>
                <c:pt idx="15">
                  <c:v>1.34375</c:v>
                </c:pt>
                <c:pt idx="16">
                  <c:v>1.26</c:v>
                </c:pt>
                <c:pt idx="17">
                  <c:v>4.1639344262295079</c:v>
                </c:pt>
                <c:pt idx="18">
                  <c:v>3.810810810810811</c:v>
                </c:pt>
                <c:pt idx="19">
                  <c:v>2.689189189189189</c:v>
                </c:pt>
                <c:pt idx="20">
                  <c:v>2.2803738317757007</c:v>
                </c:pt>
                <c:pt idx="21">
                  <c:v>1.1401869158878504</c:v>
                </c:pt>
                <c:pt idx="22">
                  <c:v>1.8865979381443299</c:v>
                </c:pt>
                <c:pt idx="23">
                  <c:v>2.6444444444444444</c:v>
                </c:pt>
                <c:pt idx="24">
                  <c:v>5.2340425531914896</c:v>
                </c:pt>
                <c:pt idx="25">
                  <c:v>1.3157894736842106</c:v>
                </c:pt>
                <c:pt idx="26">
                  <c:v>1.8407079646017699</c:v>
                </c:pt>
                <c:pt idx="27">
                  <c:v>1.2844827586206897</c:v>
                </c:pt>
                <c:pt idx="28">
                  <c:v>1.0754716981132075</c:v>
                </c:pt>
                <c:pt idx="29">
                  <c:v>1.3902439024390243</c:v>
                </c:pt>
                <c:pt idx="30">
                  <c:v>1.2091503267973855</c:v>
                </c:pt>
                <c:pt idx="31">
                  <c:v>1</c:v>
                </c:pt>
                <c:pt idx="32">
                  <c:v>1.4571428571428571</c:v>
                </c:pt>
                <c:pt idx="33">
                  <c:v>1.9099099099099099</c:v>
                </c:pt>
                <c:pt idx="34">
                  <c:v>0.98461538461538467</c:v>
                </c:pt>
                <c:pt idx="35">
                  <c:v>0.79230769230769227</c:v>
                </c:pt>
                <c:pt idx="36">
                  <c:v>1.1732283464566928</c:v>
                </c:pt>
                <c:pt idx="37">
                  <c:v>0.70625000000000004</c:v>
                </c:pt>
                <c:pt idx="38">
                  <c:v>1.523489932885906</c:v>
                </c:pt>
                <c:pt idx="39">
                  <c:v>1.0444444444444445</c:v>
                </c:pt>
                <c:pt idx="40">
                  <c:v>0.7421875</c:v>
                </c:pt>
                <c:pt idx="41">
                  <c:v>1.0921985815602837</c:v>
                </c:pt>
                <c:pt idx="42">
                  <c:v>0.92907801418439717</c:v>
                </c:pt>
                <c:pt idx="43">
                  <c:v>0.81045751633986929</c:v>
                </c:pt>
                <c:pt idx="44">
                  <c:v>0.96969696969696972</c:v>
                </c:pt>
                <c:pt idx="45">
                  <c:v>1.3357142857142856</c:v>
                </c:pt>
                <c:pt idx="46">
                  <c:v>2.8518518518518516</c:v>
                </c:pt>
                <c:pt idx="47">
                  <c:v>0.93525179856115104</c:v>
                </c:pt>
                <c:pt idx="48">
                  <c:v>1.0446428571428572</c:v>
                </c:pt>
                <c:pt idx="49">
                  <c:v>0.80620155038759689</c:v>
                </c:pt>
                <c:pt idx="50">
                  <c:v>0.8012048192771084</c:v>
                </c:pt>
                <c:pt idx="51">
                  <c:v>1.7547169811320755</c:v>
                </c:pt>
                <c:pt idx="5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4FE9-AE61-6FCFB25B2C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R0!$B$21:$B$109</c:f>
              <c:numCache>
                <c:formatCode>General</c:formatCode>
                <c:ptCount val="8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</c:numCache>
            </c:numRef>
          </c:xVal>
          <c:yVal>
            <c:numRef>
              <c:f>R0!$K$20:$K$109</c:f>
              <c:numCache>
                <c:formatCode>0.00</c:formatCode>
                <c:ptCount val="90"/>
                <c:pt idx="0">
                  <c:v>5.5607258277867642</c:v>
                </c:pt>
                <c:pt idx="1">
                  <c:v>5.3160398885284268</c:v>
                </c:pt>
                <c:pt idx="2">
                  <c:v>5.0821207467574894</c:v>
                </c:pt>
                <c:pt idx="3">
                  <c:v>4.8584946362719128</c:v>
                </c:pt>
                <c:pt idx="4">
                  <c:v>4.6447086377755715</c:v>
                </c:pt>
                <c:pt idx="5">
                  <c:v>4.4403297615618937</c:v>
                </c:pt>
                <c:pt idx="6">
                  <c:v>4.2449440705617389</c:v>
                </c:pt>
                <c:pt idx="7">
                  <c:v>4.0581558419793717</c:v>
                </c:pt>
                <c:pt idx="8">
                  <c:v>3.879586765818563</c:v>
                </c:pt>
                <c:pt idx="9">
                  <c:v>3.7088751786755663</c:v>
                </c:pt>
                <c:pt idx="10">
                  <c:v>3.5456753312471299</c:v>
                </c:pt>
                <c:pt idx="11">
                  <c:v>3.3896566880699988</c:v>
                </c:pt>
                <c:pt idx="12">
                  <c:v>3.2405032580736446</c:v>
                </c:pt>
                <c:pt idx="13">
                  <c:v>3.0979129545903596</c:v>
                </c:pt>
                <c:pt idx="14">
                  <c:v>2.9615969835265221</c:v>
                </c:pt>
                <c:pt idx="15">
                  <c:v>2.8312792584558597</c:v>
                </c:pt>
                <c:pt idx="16">
                  <c:v>2.7066958414500886</c:v>
                </c:pt>
                <c:pt idx="17">
                  <c:v>2.5875944085144083</c:v>
                </c:pt>
                <c:pt idx="18">
                  <c:v>2.4737337385451839</c:v>
                </c:pt>
                <c:pt idx="19">
                  <c:v>2.3648832247747755</c:v>
                </c:pt>
                <c:pt idx="20">
                  <c:v>2.2608224077140262</c:v>
                </c:pt>
                <c:pt idx="21">
                  <c:v>2.1613405286464547</c:v>
                </c:pt>
                <c:pt idx="22">
                  <c:v>2.0662361027698322</c:v>
                </c:pt>
                <c:pt idx="23">
                  <c:v>1.9753165111205975</c:v>
                </c:pt>
                <c:pt idx="24">
                  <c:v>1.8883976104546358</c:v>
                </c:pt>
                <c:pt idx="25">
                  <c:v>1.8053033602942752</c:v>
                </c:pt>
                <c:pt idx="26">
                  <c:v>1.7258654663861603</c:v>
                </c:pt>
                <c:pt idx="27">
                  <c:v>1.6499230398478777</c:v>
                </c:pt>
                <c:pt idx="28">
                  <c:v>1.5773222713129846</c:v>
                </c:pt>
                <c:pt idx="29">
                  <c:v>1.507916119414479</c:v>
                </c:pt>
                <c:pt idx="30">
                  <c:v>1.4415640129757814</c:v>
                </c:pt>
                <c:pt idx="31">
                  <c:v>1.3781315663060651</c:v>
                </c:pt>
                <c:pt idx="32">
                  <c:v>1.3174903070233042</c:v>
                </c:pt>
                <c:pt idx="33">
                  <c:v>1.2595174158537967</c:v>
                </c:pt>
                <c:pt idx="34">
                  <c:v>1.204095477881163</c:v>
                </c:pt>
                <c:pt idx="35">
                  <c:v>1.1511122447410149</c:v>
                </c:pt>
                <c:pt idx="36">
                  <c:v>1.1004604072796573</c:v>
                </c:pt>
                <c:pt idx="37">
                  <c:v>1.0520373782163794</c:v>
                </c:pt>
                <c:pt idx="38">
                  <c:v>1.0057450843691556</c:v>
                </c:pt>
                <c:pt idx="39">
                  <c:v>0.96148976802293129</c:v>
                </c:pt>
                <c:pt idx="40">
                  <c:v>0.91918179703821368</c:v>
                </c:pt>
                <c:pt idx="41">
                  <c:v>0.87873548331535589</c:v>
                </c:pt>
                <c:pt idx="42">
                  <c:v>0.84006890924687228</c:v>
                </c:pt>
                <c:pt idx="43">
                  <c:v>0.80310376180628851</c:v>
                </c:pt>
                <c:pt idx="44">
                  <c:v>0.76776517393750154</c:v>
                </c:pt>
                <c:pt idx="45">
                  <c:v>0.7339815729234036</c:v>
                </c:pt>
                <c:pt idx="46">
                  <c:v>0.70168453542667153</c:v>
                </c:pt>
                <c:pt idx="47">
                  <c:v>0.67080864890912673</c:v>
                </c:pt>
                <c:pt idx="48">
                  <c:v>0.64129137914898915</c:v>
                </c:pt>
                <c:pt idx="49">
                  <c:v>0.61307294358770936</c:v>
                </c:pt>
                <c:pt idx="50">
                  <c:v>0.58609619024985604</c:v>
                </c:pt>
                <c:pt idx="51">
                  <c:v>0.56030648199083588</c:v>
                </c:pt>
                <c:pt idx="52">
                  <c:v>0.53565158583800232</c:v>
                </c:pt>
                <c:pt idx="53">
                  <c:v>0.51208156720103681</c:v>
                </c:pt>
                <c:pt idx="54">
                  <c:v>0.48954868873733848</c:v>
                </c:pt>
                <c:pt idx="55">
                  <c:v>0.46800731366759168</c:v>
                </c:pt>
                <c:pt idx="56">
                  <c:v>0.44741381334569119</c:v>
                </c:pt>
                <c:pt idx="57">
                  <c:v>0.42772647889582538</c:v>
                </c:pt>
                <c:pt idx="58">
                  <c:v>0.40890543673774771</c:v>
                </c:pt>
                <c:pt idx="59">
                  <c:v>0.39091256782915074</c:v>
                </c:pt>
                <c:pt idx="60">
                  <c:v>0.37371143046157901</c:v>
                </c:pt>
                <c:pt idx="61">
                  <c:v>0.35726718645351518</c:v>
                </c:pt>
                <c:pt idx="62">
                  <c:v>0.34154653059115714</c:v>
                </c:pt>
                <c:pt idx="63">
                  <c:v>0.32651762317397792</c:v>
                </c:pt>
                <c:pt idx="64">
                  <c:v>0.31215002552845195</c:v>
                </c:pt>
                <c:pt idx="65">
                  <c:v>0.2984146383593379</c:v>
                </c:pt>
                <c:pt idx="66">
                  <c:v>0.28528364281366225</c:v>
                </c:pt>
                <c:pt idx="67">
                  <c:v>0.27273044413803466</c:v>
                </c:pt>
                <c:pt idx="68">
                  <c:v>0.26072961781518406</c:v>
                </c:pt>
                <c:pt idx="69">
                  <c:v>0.24925685807062245</c:v>
                </c:pt>
                <c:pt idx="70">
                  <c:v>0.23828892864514545</c:v>
                </c:pt>
                <c:pt idx="71">
                  <c:v>0.22780361573346627</c:v>
                </c:pt>
                <c:pt idx="72">
                  <c:v>0.21777968299366893</c:v>
                </c:pt>
                <c:pt idx="73">
                  <c:v>0.20819682853635829</c:v>
                </c:pt>
                <c:pt idx="74">
                  <c:v>0.19903564380639621</c:v>
                </c:pt>
                <c:pt idx="75">
                  <c:v>0.19027757427394462</c:v>
                </c:pt>
                <c:pt idx="76">
                  <c:v>0.18190488185520171</c:v>
                </c:pt>
                <c:pt idx="77">
                  <c:v>0.17390060898672038</c:v>
                </c:pt>
                <c:pt idx="78">
                  <c:v>0.16624854428054708</c:v>
                </c:pt>
                <c:pt idx="79">
                  <c:v>0.15893318969062165</c:v>
                </c:pt>
                <c:pt idx="80">
                  <c:v>0.15193972912393669</c:v>
                </c:pt>
                <c:pt idx="81">
                  <c:v>0.14525399843288681</c:v>
                </c:pt>
                <c:pt idx="82">
                  <c:v>0.13886245672802883</c:v>
                </c:pt>
                <c:pt idx="83">
                  <c:v>0.13275215895315337</c:v>
                </c:pt>
                <c:pt idx="84">
                  <c:v>0.12691072966712202</c:v>
                </c:pt>
                <c:pt idx="85">
                  <c:v>0.12132633797936998</c:v>
                </c:pt>
                <c:pt idx="86">
                  <c:v>0.1159876735883093</c:v>
                </c:pt>
                <c:pt idx="87">
                  <c:v>0.11088392387410323</c:v>
                </c:pt>
                <c:pt idx="88">
                  <c:v>0.10600475199941586</c:v>
                </c:pt>
                <c:pt idx="89">
                  <c:v>0.10134027597378382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4-4FE9-AE61-6FCFB25B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  <c:pt idx="60">
                  <c:v>-20.520589075892531</c:v>
                </c:pt>
                <c:pt idx="61">
                  <c:v>-30.37571576417804</c:v>
                </c:pt>
                <c:pt idx="62">
                  <c:v>11.568827128478461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Terapia_inten!$B$3:$B$73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  <c:pt idx="60">
                  <c:v>87</c:v>
                </c:pt>
                <c:pt idx="61">
                  <c:v>83</c:v>
                </c:pt>
                <c:pt idx="62">
                  <c:v>82</c:v>
                </c:pt>
                <c:pt idx="63">
                  <c:v>83</c:v>
                </c:pt>
                <c:pt idx="64">
                  <c:v>81</c:v>
                </c:pt>
                <c:pt idx="65">
                  <c:v>70</c:v>
                </c:pt>
                <c:pt idx="66">
                  <c:v>69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Terapia_inten!$A$2:$A$73</c:f>
              <c:numCache>
                <c:formatCode>d/m;@</c:formatCode>
                <c:ptCount val="72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</c:numCache>
            </c:numRef>
          </c:xVal>
          <c:yVal>
            <c:numRef>
              <c:f>Terapia_inten!$C$2:$C$73</c:f>
              <c:numCache>
                <c:formatCode>General</c:formatCode>
                <c:ptCount val="7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  <c:pt idx="61">
                  <c:v>-4</c:v>
                </c:pt>
                <c:pt idx="62">
                  <c:v>-4</c:v>
                </c:pt>
                <c:pt idx="63">
                  <c:v>-1</c:v>
                </c:pt>
                <c:pt idx="64">
                  <c:v>1</c:v>
                </c:pt>
                <c:pt idx="65">
                  <c:v>-2</c:v>
                </c:pt>
                <c:pt idx="66">
                  <c:v>-11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  <c:pt idx="60">
                  <c:v>1105.5487676293324</c:v>
                </c:pt>
                <c:pt idx="61">
                  <c:v>1215.4265324467942</c:v>
                </c:pt>
                <c:pt idx="62">
                  <c:v>1386.7416701883994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  <c:pt idx="60">
                  <c:v>244.67609739165982</c:v>
                </c:pt>
                <c:pt idx="61">
                  <c:v>259.12401365866469</c:v>
                </c:pt>
                <c:pt idx="62">
                  <c:v>277.91483419509177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  <c:pt idx="60">
                  <c:v>26.054450227359098</c:v>
                </c:pt>
                <c:pt idx="61">
                  <c:v>14.447916267004871</c:v>
                </c:pt>
                <c:pt idx="62">
                  <c:v>18.790820536427077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Guariti!$B$3:$B$77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  <c:pt idx="60">
                  <c:v>2660</c:v>
                </c:pt>
                <c:pt idx="61">
                  <c:v>2775</c:v>
                </c:pt>
                <c:pt idx="62">
                  <c:v>2894</c:v>
                </c:pt>
                <c:pt idx="63">
                  <c:v>2934</c:v>
                </c:pt>
                <c:pt idx="64">
                  <c:v>3060</c:v>
                </c:pt>
                <c:pt idx="65">
                  <c:v>3161</c:v>
                </c:pt>
                <c:pt idx="66">
                  <c:v>3275</c:v>
                </c:pt>
                <c:pt idx="67">
                  <c:v>3424</c:v>
                </c:pt>
                <c:pt idx="68">
                  <c:v>3519</c:v>
                </c:pt>
                <c:pt idx="69">
                  <c:v>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Guariti!$C$3:$C$77</c:f>
              <c:numCache>
                <c:formatCode>General</c:formatCode>
                <c:ptCount val="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Guariti!$C$3:$C$77</c:f>
              <c:numCache>
                <c:formatCode>General</c:formatCode>
                <c:ptCount val="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Deceduti!$C$3:$C$76</c:f>
              <c:numCache>
                <c:formatCode>General</c:formatCode>
                <c:ptCount val="7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Deceduti!$B$3:$B$78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</c:numCache>
            </c:numRef>
          </c:xVal>
          <c:yVal>
            <c:numRef>
              <c:f>Deceduti!$C$3:$C$78</c:f>
              <c:numCache>
                <c:formatCode>General</c:formatCode>
                <c:ptCount val="7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Ospedalizzati!$B$3:$B$71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  <c:pt idx="58">
                  <c:v>952</c:v>
                </c:pt>
                <c:pt idx="59">
                  <c:v>874</c:v>
                </c:pt>
                <c:pt idx="60">
                  <c:v>847</c:v>
                </c:pt>
                <c:pt idx="61">
                  <c:v>842</c:v>
                </c:pt>
                <c:pt idx="62">
                  <c:v>830</c:v>
                </c:pt>
                <c:pt idx="63">
                  <c:v>837</c:v>
                </c:pt>
                <c:pt idx="64">
                  <c:v>799</c:v>
                </c:pt>
                <c:pt idx="65">
                  <c:v>767</c:v>
                </c:pt>
                <c:pt idx="66">
                  <c:v>745</c:v>
                </c:pt>
                <c:pt idx="67">
                  <c:v>734</c:v>
                </c:pt>
                <c:pt idx="68">
                  <c:v>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Ospedalizzati!$C$3:$C$71</c:f>
              <c:numCache>
                <c:formatCode>General</c:formatCode>
                <c:ptCount val="69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5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image" Target="../media/image2.png"/><Relationship Id="rId4" Type="http://schemas.openxmlformats.org/officeDocument/2006/relationships/chart" Target="../charts/chart3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1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377211" y="24581"/>
    <xdr:ext cx="5708609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74358</xdr:colOff>
      <xdr:row>1</xdr:row>
      <xdr:rowOff>35601</xdr:rowOff>
    </xdr:from>
    <xdr:to>
      <xdr:col>28</xdr:col>
      <xdr:colOff>622999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581740</xdr:colOff>
      <xdr:row>20</xdr:row>
      <xdr:rowOff>140397</xdr:rowOff>
    </xdr:from>
    <xdr:to>
      <xdr:col>21</xdr:col>
      <xdr:colOff>45719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476783</xdr:colOff>
      <xdr:row>24</xdr:row>
      <xdr:rowOff>27613</xdr:rowOff>
    </xdr:from>
    <xdr:to>
      <xdr:col>12</xdr:col>
      <xdr:colOff>326044</xdr:colOff>
      <xdr:row>27</xdr:row>
      <xdr:rowOff>63738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88223" y="4233853"/>
          <a:ext cx="1952381" cy="561905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480060</xdr:colOff>
      <xdr:row>0</xdr:row>
      <xdr:rowOff>95250</xdr:rowOff>
    </xdr:from>
    <xdr:to>
      <xdr:col>29</xdr:col>
      <xdr:colOff>468630</xdr:colOff>
      <xdr:row>17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18</xdr:row>
      <xdr:rowOff>114300</xdr:rowOff>
    </xdr:from>
    <xdr:to>
      <xdr:col>22</xdr:col>
      <xdr:colOff>312420</xdr:colOff>
      <xdr:row>38</xdr:row>
      <xdr:rowOff>167640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483870</xdr:colOff>
      <xdr:row>18</xdr:row>
      <xdr:rowOff>125730</xdr:rowOff>
    </xdr:from>
    <xdr:to>
      <xdr:col>29</xdr:col>
      <xdr:colOff>361950</xdr:colOff>
      <xdr:row>34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17</xdr:col>
      <xdr:colOff>327660</xdr:colOff>
      <xdr:row>26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</xdr:colOff>
      <xdr:row>0</xdr:row>
      <xdr:rowOff>80010</xdr:rowOff>
    </xdr:from>
    <xdr:to>
      <xdr:col>24</xdr:col>
      <xdr:colOff>83820</xdr:colOff>
      <xdr:row>17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624840</xdr:colOff>
      <xdr:row>18</xdr:row>
      <xdr:rowOff>53340</xdr:rowOff>
    </xdr:from>
    <xdr:to>
      <xdr:col>23</xdr:col>
      <xdr:colOff>605790</xdr:colOff>
      <xdr:row>35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7A4403-4BD0-41F0-9DA5-9CCCFCC9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19053</xdr:colOff>
      <xdr:row>0</xdr:row>
      <xdr:rowOff>118106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636270</xdr:colOff>
      <xdr:row>0</xdr:row>
      <xdr:rowOff>129540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49526</xdr:colOff>
      <xdr:row>16</xdr:row>
      <xdr:rowOff>148590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636270</xdr:colOff>
      <xdr:row>16</xdr:row>
      <xdr:rowOff>125730</xdr:rowOff>
    </xdr:from>
    <xdr:to>
      <xdr:col>29</xdr:col>
      <xdr:colOff>274320</xdr:colOff>
      <xdr:row>32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workbookViewId="0">
      <pane ySplit="1" topLeftCell="A62" activePane="bottomLeft" state="frozen"/>
      <selection pane="bottomLeft" activeCell="C73" sqref="C73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783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  <c r="C63" s="17">
        <v>760</v>
      </c>
      <c r="D63" s="17">
        <v>87</v>
      </c>
      <c r="E63" s="17">
        <v>847</v>
      </c>
      <c r="F63" s="17">
        <v>2590</v>
      </c>
      <c r="G63" s="17">
        <v>3437</v>
      </c>
      <c r="H63" s="17">
        <v>-29</v>
      </c>
      <c r="I63" s="17">
        <v>124</v>
      </c>
      <c r="J63" s="17">
        <v>2660</v>
      </c>
      <c r="K63" s="17">
        <v>1076</v>
      </c>
      <c r="L63" s="17">
        <v>7173</v>
      </c>
      <c r="M63" s="17">
        <v>39563</v>
      </c>
      <c r="N63" s="17">
        <v>26040</v>
      </c>
    </row>
    <row r="64" spans="1:14">
      <c r="A64" s="18">
        <v>43946</v>
      </c>
      <c r="B64" s="17" t="s">
        <v>35</v>
      </c>
      <c r="C64">
        <v>759</v>
      </c>
      <c r="D64">
        <v>83</v>
      </c>
      <c r="E64">
        <v>842</v>
      </c>
      <c r="F64">
        <v>2591</v>
      </c>
      <c r="G64">
        <v>3433</v>
      </c>
      <c r="H64">
        <v>-4</v>
      </c>
      <c r="I64">
        <v>128</v>
      </c>
      <c r="J64">
        <v>2775</v>
      </c>
      <c r="K64">
        <v>1093</v>
      </c>
      <c r="L64">
        <v>7301</v>
      </c>
      <c r="M64">
        <v>41125</v>
      </c>
      <c r="N64">
        <v>26898</v>
      </c>
    </row>
    <row r="65" spans="1:15">
      <c r="A65" s="18">
        <v>43947</v>
      </c>
      <c r="B65" s="17" t="s">
        <v>35</v>
      </c>
      <c r="C65" s="17">
        <v>748</v>
      </c>
      <c r="D65" s="17">
        <v>82</v>
      </c>
      <c r="E65" s="17">
        <v>830</v>
      </c>
      <c r="F65" s="17">
        <v>2650</v>
      </c>
      <c r="G65" s="17">
        <v>3480</v>
      </c>
      <c r="H65" s="17">
        <v>47</v>
      </c>
      <c r="I65" s="17">
        <v>187</v>
      </c>
      <c r="J65" s="17">
        <v>2894</v>
      </c>
      <c r="K65" s="17">
        <v>1114</v>
      </c>
      <c r="L65" s="17">
        <v>7488</v>
      </c>
      <c r="M65" s="17">
        <v>42607</v>
      </c>
      <c r="N65" s="17">
        <v>27852</v>
      </c>
    </row>
    <row r="66" spans="1:15">
      <c r="A66" s="18">
        <v>43948</v>
      </c>
      <c r="B66" s="17" t="s">
        <v>35</v>
      </c>
      <c r="C66" s="17">
        <v>754</v>
      </c>
      <c r="D66" s="17">
        <v>83</v>
      </c>
      <c r="E66" s="17">
        <v>837</v>
      </c>
      <c r="F66" s="17">
        <v>2743</v>
      </c>
      <c r="G66" s="17">
        <v>3580</v>
      </c>
      <c r="H66" s="17">
        <v>100</v>
      </c>
      <c r="I66" s="17">
        <v>154</v>
      </c>
      <c r="J66" s="17">
        <v>2934</v>
      </c>
      <c r="K66" s="17">
        <v>1128</v>
      </c>
      <c r="L66" s="17">
        <v>7642</v>
      </c>
      <c r="M66" s="17">
        <v>44039</v>
      </c>
      <c r="N66" s="17">
        <v>28739</v>
      </c>
    </row>
    <row r="67" spans="1:15">
      <c r="A67" s="18">
        <v>43949</v>
      </c>
      <c r="B67" s="17" t="s">
        <v>35</v>
      </c>
      <c r="C67">
        <v>718</v>
      </c>
      <c r="D67">
        <v>81</v>
      </c>
      <c r="E67">
        <v>799</v>
      </c>
      <c r="F67">
        <v>2772</v>
      </c>
      <c r="G67">
        <v>3571</v>
      </c>
      <c r="H67">
        <v>-9</v>
      </c>
      <c r="I67">
        <v>130</v>
      </c>
      <c r="J67">
        <v>3060</v>
      </c>
      <c r="K67">
        <v>1141</v>
      </c>
      <c r="L67">
        <v>7772</v>
      </c>
      <c r="M67">
        <v>45719</v>
      </c>
      <c r="N67">
        <v>29794</v>
      </c>
    </row>
    <row r="68" spans="1:15">
      <c r="A68" s="18">
        <v>43950</v>
      </c>
      <c r="B68" s="17" t="s">
        <v>35</v>
      </c>
      <c r="C68" s="17">
        <v>697</v>
      </c>
      <c r="D68" s="17">
        <v>70</v>
      </c>
      <c r="E68" s="17">
        <v>767</v>
      </c>
      <c r="F68" s="17">
        <v>2809</v>
      </c>
      <c r="G68" s="17">
        <v>3576</v>
      </c>
      <c r="H68" s="17">
        <v>5</v>
      </c>
      <c r="I68" s="17">
        <v>117</v>
      </c>
      <c r="J68" s="17">
        <v>3161</v>
      </c>
      <c r="K68" s="17">
        <v>1152</v>
      </c>
      <c r="L68" s="17">
        <v>7889</v>
      </c>
      <c r="M68" s="17">
        <v>47220</v>
      </c>
      <c r="N68" s="17">
        <v>30669</v>
      </c>
    </row>
    <row r="69" spans="1:15">
      <c r="A69" s="18">
        <v>43951</v>
      </c>
      <c r="B69" s="17" t="s">
        <v>35</v>
      </c>
      <c r="C69">
        <v>676</v>
      </c>
      <c r="D69">
        <v>69</v>
      </c>
      <c r="E69">
        <v>745</v>
      </c>
      <c r="F69">
        <v>2806</v>
      </c>
      <c r="G69">
        <v>3551</v>
      </c>
      <c r="H69">
        <v>-25</v>
      </c>
      <c r="I69">
        <v>104</v>
      </c>
      <c r="J69">
        <v>3275</v>
      </c>
      <c r="K69">
        <v>1167</v>
      </c>
      <c r="L69">
        <v>7993</v>
      </c>
      <c r="M69">
        <v>48762</v>
      </c>
      <c r="N69">
        <v>31520</v>
      </c>
    </row>
    <row r="70" spans="1:15">
      <c r="A70" s="18">
        <v>43952</v>
      </c>
      <c r="B70" s="17" t="s">
        <v>35</v>
      </c>
      <c r="C70">
        <v>666</v>
      </c>
      <c r="D70">
        <v>68</v>
      </c>
      <c r="E70">
        <v>734</v>
      </c>
      <c r="F70">
        <v>2784</v>
      </c>
      <c r="G70">
        <v>3518</v>
      </c>
      <c r="H70">
        <v>-33</v>
      </c>
      <c r="I70">
        <v>133</v>
      </c>
      <c r="J70">
        <v>3424</v>
      </c>
      <c r="K70">
        <v>1184</v>
      </c>
      <c r="L70">
        <v>8126</v>
      </c>
      <c r="M70">
        <v>51199</v>
      </c>
      <c r="N70">
        <v>32794</v>
      </c>
    </row>
    <row r="71" spans="1:15">
      <c r="A71" s="18">
        <v>43953</v>
      </c>
      <c r="B71" s="17" t="s">
        <v>35</v>
      </c>
      <c r="C71" s="17">
        <v>647</v>
      </c>
      <c r="D71" s="17">
        <v>68</v>
      </c>
      <c r="E71" s="17">
        <v>715</v>
      </c>
      <c r="F71" s="17">
        <v>2883</v>
      </c>
      <c r="G71" s="17">
        <v>3598</v>
      </c>
      <c r="H71" s="17">
        <v>80</v>
      </c>
      <c r="I71" s="17">
        <v>186</v>
      </c>
      <c r="J71" s="17">
        <v>3519</v>
      </c>
      <c r="K71" s="17">
        <v>1195</v>
      </c>
      <c r="L71" s="17">
        <v>8312</v>
      </c>
      <c r="M71" s="17">
        <v>53202</v>
      </c>
      <c r="N71" s="17">
        <v>34037</v>
      </c>
    </row>
    <row r="72" spans="1:15">
      <c r="A72" s="18">
        <v>43954</v>
      </c>
      <c r="B72" s="17" t="s">
        <v>35</v>
      </c>
      <c r="C72" s="17">
        <v>627</v>
      </c>
      <c r="D72" s="17">
        <v>68</v>
      </c>
      <c r="E72" s="17">
        <v>695</v>
      </c>
      <c r="F72" s="17">
        <v>2856</v>
      </c>
      <c r="G72" s="17">
        <v>3551</v>
      </c>
      <c r="H72" s="17">
        <v>-47</v>
      </c>
      <c r="I72" s="17">
        <v>47</v>
      </c>
      <c r="J72" s="17">
        <v>3599</v>
      </c>
      <c r="K72" s="17">
        <v>1209</v>
      </c>
      <c r="L72" s="17">
        <v>8359</v>
      </c>
      <c r="M72" s="17">
        <v>54492</v>
      </c>
      <c r="N72" s="17">
        <v>34613</v>
      </c>
      <c r="O72" s="17"/>
    </row>
    <row r="73" spans="1:15">
      <c r="A73" s="18">
        <v>43955</v>
      </c>
      <c r="B73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2"/>
  <sheetViews>
    <sheetView workbookViewId="0">
      <pane ySplit="1" topLeftCell="A62" activePane="bottomLeft" state="frozen"/>
      <selection pane="bottomLeft" activeCell="A72" sqref="A72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:E62" si="4">C37-C36</f>
        <v>923</v>
      </c>
      <c r="E37">
        <f t="shared" si="4"/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:J62" si="5">100/H37</f>
        <v>33.802197802197803</v>
      </c>
      <c r="K37" s="6">
        <f t="shared" ref="K37:K62" si="6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si="4"/>
        <v>577</v>
      </c>
      <c r="E38">
        <f t="shared" si="4"/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si="5"/>
        <v>33.243773896868866</v>
      </c>
      <c r="K38" s="6">
        <f t="shared" si="6"/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si="4"/>
        <v>699</v>
      </c>
      <c r="E39">
        <f t="shared" si="4"/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si="5"/>
        <v>32.922127987663842</v>
      </c>
      <c r="K39" s="6">
        <f t="shared" si="6"/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si="4"/>
        <v>958</v>
      </c>
      <c r="E40">
        <f t="shared" si="4"/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si="5"/>
        <v>32.292218104817366</v>
      </c>
      <c r="K40" s="6">
        <f t="shared" si="6"/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si="4"/>
        <v>735</v>
      </c>
      <c r="E41">
        <f t="shared" si="4"/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si="5"/>
        <v>31.33648189576601</v>
      </c>
      <c r="K41" s="6">
        <f t="shared" si="6"/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si="4"/>
        <v>865</v>
      </c>
      <c r="E42">
        <f t="shared" si="4"/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si="5"/>
        <v>30.655636307406837</v>
      </c>
      <c r="K42" s="6">
        <f t="shared" si="6"/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si="4"/>
        <v>1153</v>
      </c>
      <c r="E43">
        <f t="shared" si="4"/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si="5"/>
        <v>29.836019024632641</v>
      </c>
      <c r="K43" s="6">
        <f t="shared" si="6"/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si="4"/>
        <v>960</v>
      </c>
      <c r="E44">
        <f t="shared" si="4"/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si="5"/>
        <v>29.567355619060276</v>
      </c>
      <c r="K44" s="6">
        <f t="shared" si="6"/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si="4"/>
        <v>486</v>
      </c>
      <c r="E45">
        <f t="shared" si="4"/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si="5"/>
        <v>29.286036181033928</v>
      </c>
      <c r="K45" s="6">
        <f t="shared" si="6"/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si="4"/>
        <v>1046</v>
      </c>
      <c r="E46">
        <f t="shared" si="4"/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si="5"/>
        <v>28.692924784365765</v>
      </c>
      <c r="K46" s="6">
        <f t="shared" si="6"/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si="4"/>
        <v>942</v>
      </c>
      <c r="E47">
        <f t="shared" si="4"/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si="5"/>
        <v>28.000684892414817</v>
      </c>
      <c r="K47" s="6">
        <f t="shared" si="6"/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si="4"/>
        <v>925</v>
      </c>
      <c r="E48">
        <f t="shared" si="4"/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si="5"/>
        <v>27.214572264989702</v>
      </c>
      <c r="K48" s="6">
        <f t="shared" si="6"/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si="4"/>
        <v>1068</v>
      </c>
      <c r="E49">
        <f t="shared" si="4"/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si="5"/>
        <v>26.601414369170854</v>
      </c>
      <c r="K49" s="6">
        <f t="shared" si="6"/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si="4"/>
        <v>1374</v>
      </c>
      <c r="E50">
        <f t="shared" si="4"/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si="5"/>
        <v>25.737265415549597</v>
      </c>
      <c r="K50" s="6">
        <f t="shared" si="6"/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si="4"/>
        <v>1095</v>
      </c>
      <c r="E51">
        <f t="shared" si="4"/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si="5"/>
        <v>24.992039303097847</v>
      </c>
      <c r="K51" s="6">
        <f t="shared" si="6"/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si="4"/>
        <v>1146</v>
      </c>
      <c r="E52">
        <f t="shared" si="4"/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si="5"/>
        <v>24.194733883868736</v>
      </c>
      <c r="K52" s="6">
        <f t="shared" si="6"/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si="4"/>
        <v>1317</v>
      </c>
      <c r="E53">
        <f t="shared" si="4"/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si="5"/>
        <v>23.758488096212059</v>
      </c>
      <c r="K53" s="6">
        <f t="shared" si="6"/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si="4"/>
        <v>1347</v>
      </c>
      <c r="E54">
        <f t="shared" si="4"/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si="5"/>
        <v>23.013996045438684</v>
      </c>
      <c r="K54" s="6">
        <f t="shared" si="6"/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si="4"/>
        <v>1152</v>
      </c>
      <c r="E55">
        <f t="shared" si="4"/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si="5"/>
        <v>22.412321395435146</v>
      </c>
      <c r="K55" s="6">
        <f t="shared" si="6"/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si="4"/>
        <v>1236</v>
      </c>
      <c r="E56">
        <f t="shared" si="4"/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si="5"/>
        <v>21.958056846811683</v>
      </c>
      <c r="K56" s="6">
        <f t="shared" si="6"/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si="4"/>
        <v>1141</v>
      </c>
      <c r="E57">
        <f t="shared" si="4"/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si="5"/>
        <v>21.488984380328763</v>
      </c>
      <c r="K57" s="6">
        <f t="shared" si="6"/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si="4"/>
        <v>2229</v>
      </c>
      <c r="E58">
        <f t="shared" si="4"/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si="5"/>
        <v>20.690310925168774</v>
      </c>
      <c r="K58" s="6">
        <f t="shared" si="6"/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si="4"/>
        <v>1456</v>
      </c>
      <c r="E59">
        <f t="shared" si="4"/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si="5"/>
        <v>20.204805041354863</v>
      </c>
      <c r="K59" s="6">
        <f t="shared" si="6"/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si="4"/>
        <v>1179</v>
      </c>
      <c r="E60">
        <f t="shared" si="4"/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si="5"/>
        <v>19.785877259696949</v>
      </c>
      <c r="K60" s="6">
        <f t="shared" si="6"/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si="4"/>
        <v>1804</v>
      </c>
      <c r="E61">
        <f t="shared" si="4"/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si="5"/>
        <v>19.222006112809115</v>
      </c>
      <c r="K61" s="6">
        <f t="shared" si="6"/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si="4"/>
        <v>1852</v>
      </c>
      <c r="E62">
        <f t="shared" si="4"/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si="5"/>
        <v>18.627450980392158</v>
      </c>
      <c r="K62" s="6">
        <f t="shared" si="6"/>
        <v>9.1591353522541095</v>
      </c>
      <c r="L62" s="6">
        <f>'Nuovi positivi'!D62/D62*100</f>
        <v>7.0734341252699782</v>
      </c>
    </row>
    <row r="63" spans="1:12">
      <c r="A63" s="2">
        <v>43945</v>
      </c>
      <c r="B63" s="10">
        <v>61</v>
      </c>
      <c r="C63" s="3">
        <f>Dati!M63</f>
        <v>39563</v>
      </c>
      <c r="D63">
        <f t="shared" ref="D63" si="7">C63-C62</f>
        <v>1721</v>
      </c>
      <c r="E63">
        <f t="shared" ref="E63" si="8">D63-D62</f>
        <v>-131</v>
      </c>
      <c r="H63" s="5">
        <f>C63/Casi_totali!B63</f>
        <v>5.5155444026209395</v>
      </c>
      <c r="I63" s="5">
        <f>C63/Positivi!B63</f>
        <v>11.510910677916788</v>
      </c>
      <c r="J63" s="6">
        <f t="shared" ref="J63" si="9">100/H63</f>
        <v>18.130576548795592</v>
      </c>
      <c r="K63" s="6">
        <f t="shared" ref="K63" si="10">100/I63</f>
        <v>8.6874099537446607</v>
      </c>
      <c r="L63" s="6">
        <f>'Nuovi positivi'!D63/D63*100</f>
        <v>7.2051133062173163</v>
      </c>
    </row>
    <row r="64" spans="1:12">
      <c r="A64" s="2">
        <v>43946</v>
      </c>
      <c r="B64" s="10">
        <v>62</v>
      </c>
      <c r="C64" s="3">
        <f>Dati!M64</f>
        <v>41125</v>
      </c>
      <c r="D64">
        <f t="shared" ref="D64" si="11">C64-C63</f>
        <v>1562</v>
      </c>
      <c r="E64">
        <f t="shared" ref="E64" si="12">D64-D63</f>
        <v>-159</v>
      </c>
      <c r="H64" s="5">
        <f>C64/Casi_totali!B64</f>
        <v>5.6327900287631829</v>
      </c>
      <c r="I64" s="5">
        <f>C64/Positivi!B64</f>
        <v>11.979318380425283</v>
      </c>
      <c r="J64" s="6">
        <f t="shared" ref="J64" si="13">100/H64</f>
        <v>17.753191489361704</v>
      </c>
      <c r="K64" s="6">
        <f t="shared" ref="K64" si="14">100/I64</f>
        <v>8.347720364741642</v>
      </c>
      <c r="L64" s="6">
        <f>'Nuovi positivi'!D64/D64*100</f>
        <v>8.1946222791293213</v>
      </c>
    </row>
    <row r="65" spans="1:12">
      <c r="A65" s="2">
        <v>43947</v>
      </c>
      <c r="B65" s="10">
        <v>63</v>
      </c>
      <c r="C65" s="3">
        <f>Dati!M65</f>
        <v>42607</v>
      </c>
      <c r="D65">
        <f t="shared" ref="D65" si="15">C65-C64</f>
        <v>1482</v>
      </c>
      <c r="E65">
        <f t="shared" ref="E65" si="16">D65-D64</f>
        <v>-80</v>
      </c>
      <c r="H65" s="5">
        <f>C65/Casi_totali!B65</f>
        <v>5.6900373931623935</v>
      </c>
      <c r="I65" s="5">
        <f>C65/Positivi!B65</f>
        <v>12.243390804597702</v>
      </c>
      <c r="J65" s="6">
        <f t="shared" ref="J65" si="17">100/H65</f>
        <v>17.574576947449948</v>
      </c>
      <c r="K65" s="6">
        <f t="shared" ref="K65" si="18">100/I65</f>
        <v>8.1676719787828294</v>
      </c>
      <c r="L65" s="6">
        <f>'Nuovi positivi'!D65/D65*100</f>
        <v>12.618083670715249</v>
      </c>
    </row>
    <row r="66" spans="1:12">
      <c r="A66" s="2">
        <v>43948</v>
      </c>
      <c r="B66" s="10">
        <v>64</v>
      </c>
      <c r="C66" s="3">
        <f>Dati!M66</f>
        <v>44039</v>
      </c>
      <c r="D66">
        <f t="shared" ref="D66" si="19">C66-C65</f>
        <v>1432</v>
      </c>
      <c r="E66">
        <f t="shared" ref="E66" si="20">D66-D65</f>
        <v>-50</v>
      </c>
      <c r="H66" s="5">
        <f>C66/Casi_totali!B66</f>
        <v>5.7627584401989012</v>
      </c>
      <c r="I66" s="5">
        <f>C66/Positivi!B66</f>
        <v>12.301396648044692</v>
      </c>
      <c r="J66" s="6">
        <f t="shared" ref="J66" si="21">100/H66</f>
        <v>17.352800926451554</v>
      </c>
      <c r="K66" s="6">
        <f t="shared" ref="K66" si="22">100/I66</f>
        <v>8.1291582461000473</v>
      </c>
      <c r="L66" s="6">
        <f>'Nuovi positivi'!D66/D66*100</f>
        <v>10.754189944134078</v>
      </c>
    </row>
    <row r="67" spans="1:12">
      <c r="A67" s="2">
        <v>43949</v>
      </c>
      <c r="B67" s="10">
        <v>65</v>
      </c>
      <c r="C67" s="3">
        <f>Dati!M67</f>
        <v>45719</v>
      </c>
      <c r="D67">
        <f t="shared" ref="D67" si="23">C67-C66</f>
        <v>1680</v>
      </c>
      <c r="E67">
        <f t="shared" ref="E67" si="24">D67-D66</f>
        <v>248</v>
      </c>
      <c r="H67" s="5">
        <f>C67/Casi_totali!B67</f>
        <v>5.8825270200720539</v>
      </c>
      <c r="I67" s="5">
        <f>C67/Positivi!B67</f>
        <v>12.802856342761132</v>
      </c>
      <c r="J67" s="6">
        <f t="shared" ref="J67" si="25">100/H67</f>
        <v>16.999496926879413</v>
      </c>
      <c r="K67" s="6">
        <f t="shared" ref="K67" si="26">100/I67</f>
        <v>7.810757015682757</v>
      </c>
      <c r="L67" s="6">
        <f>'Nuovi positivi'!D67/D67*100</f>
        <v>7.7380952380952381</v>
      </c>
    </row>
    <row r="68" spans="1:12">
      <c r="A68" s="2">
        <v>43950</v>
      </c>
      <c r="B68" s="10">
        <v>66</v>
      </c>
      <c r="C68" s="3">
        <f>Dati!M68</f>
        <v>47220</v>
      </c>
      <c r="D68">
        <f t="shared" ref="D68" si="27">C68-C67</f>
        <v>1501</v>
      </c>
      <c r="E68">
        <f t="shared" ref="E68" si="28">D68-D67</f>
        <v>-179</v>
      </c>
      <c r="H68" s="5">
        <f>C68/Casi_totali!B68</f>
        <v>5.9855494993028264</v>
      </c>
      <c r="I68" s="5">
        <f>C68/Positivi!B68</f>
        <v>13.204697986577182</v>
      </c>
      <c r="J68" s="6">
        <f t="shared" ref="J68" si="29">100/H68</f>
        <v>16.706903854299025</v>
      </c>
      <c r="K68" s="6">
        <f t="shared" ref="K68" si="30">100/I68</f>
        <v>7.5730622617534937</v>
      </c>
      <c r="L68" s="6">
        <f>'Nuovi positivi'!D68/D68*100</f>
        <v>7.7948034643570949</v>
      </c>
    </row>
    <row r="69" spans="1:12">
      <c r="A69" s="2">
        <v>43951</v>
      </c>
      <c r="B69" s="10">
        <v>67</v>
      </c>
      <c r="C69" s="3">
        <f>Dati!M69</f>
        <v>48762</v>
      </c>
      <c r="D69">
        <f t="shared" ref="D69" si="31">C69-C68</f>
        <v>1542</v>
      </c>
      <c r="E69">
        <f t="shared" ref="E69" si="32">D69-D68</f>
        <v>41</v>
      </c>
      <c r="H69" s="5">
        <f>C69/Casi_totali!B69</f>
        <v>6.1005880145126987</v>
      </c>
      <c r="I69" s="5">
        <f>C69/Positivi!B69</f>
        <v>13.7319065052098</v>
      </c>
      <c r="J69" s="6">
        <f t="shared" ref="J69" si="33">100/H69</f>
        <v>16.391862515893525</v>
      </c>
      <c r="K69" s="6">
        <f t="shared" ref="K69" si="34">100/I69</f>
        <v>7.2823099954882906</v>
      </c>
      <c r="L69" s="6">
        <f>'Nuovi positivi'!D69/D69*100</f>
        <v>6.7444876783398184</v>
      </c>
    </row>
    <row r="70" spans="1:12">
      <c r="A70" s="2">
        <v>43952</v>
      </c>
      <c r="B70" s="10">
        <v>68</v>
      </c>
      <c r="C70" s="3">
        <f>Dati!M70</f>
        <v>51199</v>
      </c>
      <c r="D70">
        <f t="shared" ref="D70" si="35">C70-C69</f>
        <v>2437</v>
      </c>
      <c r="E70">
        <f t="shared" ref="E70" si="36">D70-D69</f>
        <v>895</v>
      </c>
      <c r="H70" s="5">
        <f>C70/Casi_totali!B70</f>
        <v>6.3006399212404629</v>
      </c>
      <c r="I70" s="5">
        <f>C70/Positivi!B70</f>
        <v>14.553439454235361</v>
      </c>
      <c r="J70" s="6">
        <f t="shared" ref="J70" si="37">100/H70</f>
        <v>15.871403738354264</v>
      </c>
      <c r="K70" s="6">
        <f t="shared" ref="K70" si="38">100/I70</f>
        <v>6.8712279536709699</v>
      </c>
      <c r="L70" s="6">
        <f>'Nuovi positivi'!D70/D70*100</f>
        <v>5.4575297496922444</v>
      </c>
    </row>
    <row r="71" spans="1:12">
      <c r="A71" s="2">
        <v>43953</v>
      </c>
      <c r="B71" s="10">
        <v>69</v>
      </c>
      <c r="C71" s="3">
        <f>Dati!M71</f>
        <v>53202</v>
      </c>
      <c r="D71">
        <f t="shared" ref="D71" si="39">C71-C70</f>
        <v>2003</v>
      </c>
      <c r="E71">
        <f t="shared" ref="E71" si="40">D71-D70</f>
        <v>-434</v>
      </c>
      <c r="H71" s="5">
        <f>C71/Casi_totali!B71</f>
        <v>6.4006256015399421</v>
      </c>
      <c r="I71" s="5">
        <f>C71/Positivi!B71</f>
        <v>14.786548082267927</v>
      </c>
      <c r="J71" s="6">
        <f t="shared" ref="J71" si="41">100/H71</f>
        <v>15.623472801774369</v>
      </c>
      <c r="K71" s="6">
        <f t="shared" ref="K71" si="42">100/I71</f>
        <v>6.7629036502387123</v>
      </c>
      <c r="L71" s="6">
        <f>'Nuovi positivi'!D71/D71*100</f>
        <v>9.2860708936595113</v>
      </c>
    </row>
    <row r="72" spans="1:12">
      <c r="A72" s="2">
        <v>43954</v>
      </c>
      <c r="B72" s="10">
        <v>70</v>
      </c>
      <c r="C72" s="3">
        <f>Dati!M72</f>
        <v>54492</v>
      </c>
      <c r="D72">
        <f t="shared" ref="D72" si="43">C72-C71</f>
        <v>1290</v>
      </c>
      <c r="E72">
        <f t="shared" ref="E72" si="44">D72-D71</f>
        <v>-713</v>
      </c>
      <c r="H72" s="5">
        <f>C72/Casi_totali!B72</f>
        <v>6.5189615982773059</v>
      </c>
      <c r="I72" s="5">
        <f>C72/Positivi!B72</f>
        <v>15.345536468600395</v>
      </c>
      <c r="J72" s="6">
        <f t="shared" ref="J72" si="45">100/H72</f>
        <v>15.339866402407694</v>
      </c>
      <c r="K72" s="6">
        <f t="shared" ref="K72" si="46">100/I72</f>
        <v>6.5165528884973938</v>
      </c>
      <c r="L72" s="6">
        <f>'Nuovi positivi'!D72/D72*100</f>
        <v>3.6434108527131781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zoomScaleNormal="100" workbookViewId="0">
      <pane ySplit="1" topLeftCell="A23" activePane="bottomLeft" state="frozen"/>
      <selection pane="bottomLeft" activeCell="C72" sqref="C72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2.4662186599732353E-4</v>
      </c>
      <c r="F4" s="11">
        <f t="shared" ref="F4:F60" si="0">(E4-E3)*10</f>
        <v>2.4662186599732354E-3</v>
      </c>
      <c r="G4" s="11">
        <f t="shared" ref="G4:G35" si="1">$L$5*B4^$L$6*EXP(-B4/$L$7)</f>
        <v>2.4662186599732353E-4</v>
      </c>
      <c r="H4" s="11">
        <f t="shared" ref="H4:H52" si="2">C4-E4</f>
        <v>0.99975337813400267</v>
      </c>
      <c r="I4" s="11">
        <f>D4-G4</f>
        <v>-2.4662186599732353E-4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0" si="4">E4+G5</f>
        <v>3.73583933163046E-3</v>
      </c>
      <c r="F5" s="11">
        <f t="shared" si="0"/>
        <v>3.4892174656331362E-2</v>
      </c>
      <c r="G5" s="11">
        <f t="shared" si="1"/>
        <v>3.4892174656331364E-3</v>
      </c>
      <c r="H5" s="11">
        <f t="shared" si="2"/>
        <v>10.996264160668369</v>
      </c>
      <c r="I5" s="11">
        <f t="shared" ref="I5:I52" si="5">D5-G5</f>
        <v>9.9965107825343669</v>
      </c>
      <c r="K5" s="4" t="s">
        <v>22</v>
      </c>
      <c r="L5" s="20">
        <f>0.00000281</f>
        <v>2.8100000000000002E-6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2.5380801889638215E-2</v>
      </c>
      <c r="F6" s="11">
        <f t="shared" si="0"/>
        <v>0.21644962558007755</v>
      </c>
      <c r="G6" s="11">
        <f t="shared" si="1"/>
        <v>2.1644962558007755E-2</v>
      </c>
      <c r="H6" s="11">
        <f t="shared" si="2"/>
        <v>18.974619198110361</v>
      </c>
      <c r="I6" s="11">
        <f t="shared" si="5"/>
        <v>7.9783550374419923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0.11084506942173721</v>
      </c>
      <c r="F7" s="11">
        <f t="shared" si="0"/>
        <v>0.85464267532098992</v>
      </c>
      <c r="G7" s="11">
        <f t="shared" si="1"/>
        <v>8.5464267532098986E-2</v>
      </c>
      <c r="H7" s="11">
        <f t="shared" si="2"/>
        <v>18.889154930578261</v>
      </c>
      <c r="I7" s="11">
        <f t="shared" si="5"/>
        <v>-8.5464267532098986E-2</v>
      </c>
      <c r="K7" s="4" t="s">
        <v>41</v>
      </c>
      <c r="L7" s="9">
        <v>5.3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0.36442270154382939</v>
      </c>
      <c r="F8" s="11">
        <f t="shared" si="0"/>
        <v>2.5357763212209217</v>
      </c>
      <c r="G8" s="11">
        <f t="shared" si="1"/>
        <v>0.25357763212209217</v>
      </c>
      <c r="H8" s="11">
        <f t="shared" si="2"/>
        <v>41.63557729845617</v>
      </c>
      <c r="I8" s="11">
        <f t="shared" si="5"/>
        <v>22.746422367877908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0.98214903346249849</v>
      </c>
      <c r="F9" s="11">
        <f t="shared" si="0"/>
        <v>6.1772633191866912</v>
      </c>
      <c r="G9" s="11">
        <f t="shared" si="1"/>
        <v>0.6177263319186691</v>
      </c>
      <c r="H9" s="11">
        <f t="shared" si="2"/>
        <v>24.017850966537502</v>
      </c>
      <c r="I9" s="11">
        <f t="shared" si="5"/>
        <v>-17.617726331918668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2.2847079862470778</v>
      </c>
      <c r="F10" s="11">
        <f t="shared" si="0"/>
        <v>13.025589527845794</v>
      </c>
      <c r="G10" s="11">
        <f t="shared" si="1"/>
        <v>1.3025589527845796</v>
      </c>
      <c r="H10" s="11">
        <f t="shared" si="2"/>
        <v>19.715292013752922</v>
      </c>
      <c r="I10" s="11">
        <f t="shared" si="5"/>
        <v>-4.3025589527845796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4.7446376539914565</v>
      </c>
      <c r="F11" s="11">
        <f t="shared" si="0"/>
        <v>24.599296677443789</v>
      </c>
      <c r="G11" s="11">
        <f t="shared" si="1"/>
        <v>2.4599296677443787</v>
      </c>
      <c r="H11" s="11">
        <f t="shared" si="2"/>
        <v>19.255362346008543</v>
      </c>
      <c r="I11" s="11">
        <f t="shared" si="5"/>
        <v>-0.45992966774437871</v>
      </c>
      <c r="K11" s="4" t="s">
        <v>30</v>
      </c>
      <c r="L11" s="11">
        <f>AVERAGE(G3:G36)</f>
        <v>87.802173750583634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9.0033937589841084</v>
      </c>
      <c r="F12" s="11">
        <f t="shared" si="0"/>
        <v>42.587561049926521</v>
      </c>
      <c r="G12" s="11">
        <f t="shared" si="1"/>
        <v>4.2587561049926519</v>
      </c>
      <c r="H12" s="11">
        <f t="shared" si="2"/>
        <v>16.99660624101589</v>
      </c>
      <c r="I12" s="11">
        <f t="shared" si="5"/>
        <v>-2.2587561049926519</v>
      </c>
      <c r="K12" s="4" t="s">
        <v>31</v>
      </c>
      <c r="L12" s="6">
        <f>STDEVP(G3:G36)</f>
        <v>86.623601317491591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15.875489638998285</v>
      </c>
      <c r="F13" s="11">
        <f t="shared" si="0"/>
        <v>68.720958800141773</v>
      </c>
      <c r="G13" s="11">
        <f t="shared" si="1"/>
        <v>6.872095880014176</v>
      </c>
      <c r="H13" s="11">
        <f t="shared" si="2"/>
        <v>12.124510361001715</v>
      </c>
      <c r="I13" s="11">
        <f t="shared" si="5"/>
        <v>-4.872095880014176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26.338743956836808</v>
      </c>
      <c r="F14" s="11">
        <f t="shared" si="0"/>
        <v>104.63254317838522</v>
      </c>
      <c r="G14" s="11">
        <f t="shared" si="1"/>
        <v>10.463254317838524</v>
      </c>
      <c r="H14" s="11">
        <f t="shared" si="2"/>
        <v>5.661256043163192</v>
      </c>
      <c r="I14" s="11">
        <f t="shared" si="5"/>
        <v>-6.4632543178385244</v>
      </c>
      <c r="K14" s="4" t="s">
        <v>42</v>
      </c>
      <c r="L14" s="11">
        <f>AVERAGE(H4:H39)</f>
        <v>29.469916420909865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41.511314663962217</v>
      </c>
      <c r="F15" s="11">
        <f t="shared" si="0"/>
        <v>151.72570707125408</v>
      </c>
      <c r="G15" s="11">
        <f t="shared" si="1"/>
        <v>15.172570707125407</v>
      </c>
      <c r="H15" s="11">
        <f t="shared" si="2"/>
        <v>9.4886853360377827</v>
      </c>
      <c r="I15" s="11">
        <f t="shared" si="5"/>
        <v>3.8274292928745925</v>
      </c>
      <c r="K15" s="4" t="s">
        <v>31</v>
      </c>
      <c r="L15" s="5">
        <f>STDEVP(H4:H39)</f>
        <v>75.23050371688241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62.617492767209825</v>
      </c>
      <c r="F16" s="11">
        <f t="shared" si="0"/>
        <v>211.06178103247606</v>
      </c>
      <c r="G16" s="11">
        <f t="shared" si="1"/>
        <v>21.106178103247608</v>
      </c>
      <c r="H16" s="11">
        <f t="shared" si="2"/>
        <v>15.382507232790175</v>
      </c>
      <c r="I16" s="11">
        <f t="shared" si="5"/>
        <v>5.8938218967523923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90.945094451190968</v>
      </c>
      <c r="F17" s="11">
        <f t="shared" si="0"/>
        <v>283.2760168398114</v>
      </c>
      <c r="G17" s="11">
        <f t="shared" si="1"/>
        <v>28.327601683981143</v>
      </c>
      <c r="H17" s="11">
        <f t="shared" si="2"/>
        <v>18.054905548809032</v>
      </c>
      <c r="I17" s="11">
        <f t="shared" si="5"/>
        <v>2.6723983160188567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127.79772703169787</v>
      </c>
      <c r="F18" s="11">
        <f t="shared" si="0"/>
        <v>368.52632580506906</v>
      </c>
      <c r="G18" s="11">
        <f t="shared" si="1"/>
        <v>36.852632580506906</v>
      </c>
      <c r="H18" s="11">
        <f t="shared" si="2"/>
        <v>13.202272968302125</v>
      </c>
      <c r="I18" s="11">
        <f t="shared" si="5"/>
        <v>-4.8526325805069064</v>
      </c>
      <c r="K18" t="s">
        <v>32</v>
      </c>
      <c r="L18" s="13">
        <f>MATCH(MAX(G3:G67),G3:G67,0)</f>
        <v>37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174.44526568729853</v>
      </c>
      <c r="F19" s="11">
        <f t="shared" si="0"/>
        <v>466.47538655600658</v>
      </c>
      <c r="G19" s="11">
        <f t="shared" si="1"/>
        <v>46.647538655600663</v>
      </c>
      <c r="H19" s="11">
        <f t="shared" si="2"/>
        <v>19.55473431270147</v>
      </c>
      <c r="I19" s="11">
        <f t="shared" si="5"/>
        <v>6.3524613443993374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232.07564317146739</v>
      </c>
      <c r="F20" s="11">
        <f t="shared" si="0"/>
        <v>576.30377484168866</v>
      </c>
      <c r="G20" s="11">
        <f t="shared" si="1"/>
        <v>57.630377484168854</v>
      </c>
      <c r="H20" s="11">
        <f t="shared" si="2"/>
        <v>41.924356828532609</v>
      </c>
      <c r="I20" s="11">
        <f t="shared" si="5"/>
        <v>22.369622515831146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301.75061152516571</v>
      </c>
      <c r="F21" s="11">
        <f t="shared" si="0"/>
        <v>696.74968353698318</v>
      </c>
      <c r="G21" s="11">
        <f t="shared" si="1"/>
        <v>69.674968353698347</v>
      </c>
      <c r="H21" s="11">
        <f t="shared" si="2"/>
        <v>43.249388474834291</v>
      </c>
      <c r="I21" s="11">
        <f t="shared" si="5"/>
        <v>1.3250316463016532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384.36756725156994</v>
      </c>
      <c r="F22" s="11">
        <f t="shared" si="0"/>
        <v>826.16955726404228</v>
      </c>
      <c r="G22" s="11">
        <f t="shared" si="1"/>
        <v>82.616955726404242</v>
      </c>
      <c r="H22" s="11">
        <f t="shared" si="2"/>
        <v>78.632432748430062</v>
      </c>
      <c r="I22" s="11">
        <f t="shared" si="5"/>
        <v>35.383044273595758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480.62891245856258</v>
      </c>
      <c r="F23" s="11">
        <f t="shared" si="0"/>
        <v>962.61345206992644</v>
      </c>
      <c r="G23" s="11">
        <f t="shared" si="1"/>
        <v>96.26134520699263</v>
      </c>
      <c r="H23" s="11">
        <f t="shared" si="2"/>
        <v>78.371087541437419</v>
      </c>
      <c r="I23" s="11">
        <f t="shared" si="5"/>
        <v>-0.26134520699262964</v>
      </c>
      <c r="K23" t="s">
        <v>43</v>
      </c>
      <c r="L23" s="11">
        <f>MAX(E3:E115)</f>
        <v>8805.39139836297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591.0198124313788</v>
      </c>
      <c r="F24" s="11">
        <f t="shared" si="0"/>
        <v>1103.9089997281621</v>
      </c>
      <c r="G24" s="11">
        <f t="shared" si="1"/>
        <v>110.39089997281617</v>
      </c>
      <c r="H24" s="11">
        <f t="shared" si="2"/>
        <v>75.980187568621204</v>
      </c>
      <c r="I24" s="11">
        <f t="shared" si="5"/>
        <v>-2.3908999728161717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715.79464773102302</v>
      </c>
      <c r="F25" s="11">
        <f t="shared" si="0"/>
        <v>1247.7483529964422</v>
      </c>
      <c r="G25" s="11">
        <f t="shared" si="1"/>
        <v>124.77483529964427</v>
      </c>
      <c r="H25" s="11">
        <f t="shared" si="2"/>
        <v>62.205352268976981</v>
      </c>
      <c r="I25" s="11">
        <f t="shared" si="5"/>
        <v>-13.774835299644266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854.97197433267854</v>
      </c>
      <c r="F26" s="11">
        <f t="shared" si="0"/>
        <v>1391.7732660165552</v>
      </c>
      <c r="G26" s="11">
        <f t="shared" si="1"/>
        <v>139.17732660165549</v>
      </c>
      <c r="H26" s="11">
        <f t="shared" si="2"/>
        <v>32.028025667321458</v>
      </c>
      <c r="I26" s="11">
        <f t="shared" si="5"/>
        <v>-30.177326601655494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1008.3374139006839</v>
      </c>
      <c r="F27" s="11">
        <f t="shared" si="0"/>
        <v>1533.654395680054</v>
      </c>
      <c r="G27" s="11">
        <f t="shared" si="1"/>
        <v>153.36543956800546</v>
      </c>
      <c r="H27" s="11">
        <f t="shared" si="2"/>
        <v>50.662586099316059</v>
      </c>
      <c r="I27" s="11">
        <f t="shared" si="5"/>
        <v>18.634560431994544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1175.4536030942315</v>
      </c>
      <c r="F28" s="11">
        <f t="shared" si="0"/>
        <v>1671.161891935476</v>
      </c>
      <c r="G28" s="11">
        <f t="shared" si="1"/>
        <v>167.11618919354751</v>
      </c>
      <c r="H28" s="11">
        <f t="shared" si="2"/>
        <v>45.546396905768461</v>
      </c>
      <c r="I28" s="11">
        <f t="shared" si="5"/>
        <v>-5.1161891935475126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1355.676133033732</v>
      </c>
      <c r="F29" s="11">
        <f t="shared" si="0"/>
        <v>1802.2252993950042</v>
      </c>
      <c r="G29" s="11">
        <f t="shared" si="1"/>
        <v>180.22252993950039</v>
      </c>
      <c r="H29" s="11">
        <f t="shared" si="2"/>
        <v>80.323866966268042</v>
      </c>
      <c r="I29" s="11">
        <f t="shared" si="5"/>
        <v>34.77747006049961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1548.1742994713866</v>
      </c>
      <c r="F30" s="11">
        <f t="shared" si="0"/>
        <v>1924.9816643765462</v>
      </c>
      <c r="G30" s="11">
        <f t="shared" si="1"/>
        <v>192.49816643765462</v>
      </c>
      <c r="H30" s="11">
        <f t="shared" si="2"/>
        <v>116.82570052861342</v>
      </c>
      <c r="I30" s="11">
        <f t="shared" si="5"/>
        <v>36.501833562345382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1751.9554491062265</v>
      </c>
      <c r="F31" s="11">
        <f t="shared" si="0"/>
        <v>2037.8114963483995</v>
      </c>
      <c r="G31" s="11">
        <f t="shared" si="1"/>
        <v>203.78114963484003</v>
      </c>
      <c r="H31" s="11">
        <f t="shared" si="2"/>
        <v>172.04455089377348</v>
      </c>
      <c r="I31" s="11">
        <f t="shared" si="5"/>
        <v>55.218850365159966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1965.8917344229317</v>
      </c>
      <c r="F32" s="11">
        <f t="shared" si="0"/>
        <v>2139.3628531670515</v>
      </c>
      <c r="G32" s="11">
        <f t="shared" si="1"/>
        <v>213.93628531670504</v>
      </c>
      <c r="H32" s="11">
        <f t="shared" si="2"/>
        <v>150.10826557706832</v>
      </c>
      <c r="I32" s="11">
        <f t="shared" si="5"/>
        <v>-21.936285316705039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2188.7481645429652</v>
      </c>
      <c r="F33" s="11">
        <f t="shared" si="0"/>
        <v>2228.5643012003356</v>
      </c>
      <c r="G33" s="11">
        <f t="shared" si="1"/>
        <v>222.85643012003368</v>
      </c>
      <c r="H33" s="11">
        <f t="shared" si="2"/>
        <v>116.25183545703476</v>
      </c>
      <c r="I33" s="11">
        <f t="shared" si="5"/>
        <v>-33.856430120033679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2419.2109495160962</v>
      </c>
      <c r="F34" s="11">
        <f t="shared" si="0"/>
        <v>2304.6278497313097</v>
      </c>
      <c r="G34" s="11">
        <f t="shared" si="1"/>
        <v>230.46278497313077</v>
      </c>
      <c r="H34" s="11">
        <f t="shared" si="2"/>
        <v>147.78905048390379</v>
      </c>
      <c r="I34" s="11">
        <f t="shared" si="5"/>
        <v>31.537215026869234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2655.9152680966176</v>
      </c>
      <c r="F35" s="11">
        <f t="shared" si="0"/>
        <v>2367.0431858052143</v>
      </c>
      <c r="G35" s="11">
        <f t="shared" si="1"/>
        <v>236.70431858052146</v>
      </c>
      <c r="H35" s="11">
        <f t="shared" si="2"/>
        <v>40.084731903382362</v>
      </c>
      <c r="I35" s="11">
        <f t="shared" si="5"/>
        <v>-107.70431858052146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2897.47173376926</v>
      </c>
      <c r="F36" s="11">
        <f t="shared" si="0"/>
        <v>2415.5646567264239</v>
      </c>
      <c r="G36" s="11">
        <f t="shared" ref="G36:G60" si="6">$L$5*B36^$L$6*EXP(-B36/$L$7)</f>
        <v>241.55646567264256</v>
      </c>
      <c r="H36" s="11">
        <f t="shared" si="2"/>
        <v>-75.471733769260027</v>
      </c>
      <c r="I36" s="11">
        <f t="shared" si="5"/>
        <v>-115.55646567264256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3142.4909818127544</v>
      </c>
      <c r="F37" s="11">
        <f t="shared" si="0"/>
        <v>2450.1924804349437</v>
      </c>
      <c r="G37" s="11">
        <f t="shared" si="6"/>
        <v>245.01924804349446</v>
      </c>
      <c r="H37" s="11">
        <f t="shared" si="2"/>
        <v>-66.490981812754399</v>
      </c>
      <c r="I37" s="11">
        <f t="shared" si="5"/>
        <v>8.9807519565055429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3389.6059445144492</v>
      </c>
      <c r="F38" s="11">
        <f t="shared" si="0"/>
        <v>2471.1496270169482</v>
      </c>
      <c r="G38" s="11">
        <f t="shared" si="6"/>
        <v>247.11496270169459</v>
      </c>
      <c r="H38" s="11">
        <f t="shared" si="2"/>
        <v>-172.60594451444922</v>
      </c>
      <c r="I38" s="11">
        <f t="shared" si="5"/>
        <v>-106.11496270169459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3637.4915170001314</v>
      </c>
      <c r="F39" s="11">
        <f t="shared" si="0"/>
        <v>2478.8557248568213</v>
      </c>
      <c r="G39" s="11">
        <f t="shared" si="6"/>
        <v>247.88557248568219</v>
      </c>
      <c r="H39" s="11">
        <f t="shared" si="2"/>
        <v>-221.49151700013135</v>
      </c>
      <c r="I39" s="11">
        <f t="shared" si="5"/>
        <v>-48.885572485682189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3884.8814388104979</v>
      </c>
      <c r="F40" s="11">
        <f t="shared" si="0"/>
        <v>2473.8992181036656</v>
      </c>
      <c r="G40" s="11">
        <f t="shared" si="6"/>
        <v>247.38992181036653</v>
      </c>
      <c r="H40" s="11">
        <f t="shared" si="2"/>
        <v>-224.88143881049791</v>
      </c>
      <c r="I40" s="11">
        <f t="shared" si="5"/>
        <v>-3.3899218103665305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4130.5823240013879</v>
      </c>
      <c r="F41" s="11">
        <f t="shared" si="0"/>
        <v>2457.0088519088995</v>
      </c>
      <c r="G41" s="11">
        <f t="shared" si="6"/>
        <v>245.70088519089009</v>
      </c>
      <c r="H41" s="11">
        <f t="shared" si="2"/>
        <v>-348.58232400138786</v>
      </c>
      <c r="I41" s="11">
        <f t="shared" si="5"/>
        <v>-123.70088519089009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4373.4848639835454</v>
      </c>
      <c r="F42" s="11">
        <f t="shared" si="0"/>
        <v>2429.0253998215758</v>
      </c>
      <c r="G42" s="11">
        <f t="shared" si="6"/>
        <v>242.90253998215789</v>
      </c>
      <c r="H42" s="11">
        <f t="shared" si="2"/>
        <v>-408.48486398354544</v>
      </c>
      <c r="I42" s="11">
        <f t="shared" si="5"/>
        <v>-59.90253998215789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4612.5723022968523</v>
      </c>
      <c r="F43" s="11">
        <f t="shared" si="0"/>
        <v>2390.8743831330685</v>
      </c>
      <c r="G43" s="11">
        <f t="shared" si="6"/>
        <v>239.0874383133071</v>
      </c>
      <c r="H43" s="11">
        <f t="shared" si="2"/>
        <v>-409.57230229685229</v>
      </c>
      <c r="I43" s="11">
        <f t="shared" si="5"/>
        <v>-1.0874383133071035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4846.9263395047265</v>
      </c>
      <c r="F44" s="11">
        <f t="shared" si="0"/>
        <v>2343.5403720787417</v>
      </c>
      <c r="G44" s="11">
        <f t="shared" si="6"/>
        <v>234.35403720787443</v>
      </c>
      <c r="H44" s="11">
        <f t="shared" si="2"/>
        <v>-397.92633950472646</v>
      </c>
      <c r="I44" s="11">
        <f t="shared" si="5"/>
        <v>11.645962792125573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5075.7306704004404</v>
      </c>
      <c r="F45" s="11">
        <f t="shared" si="0"/>
        <v>2288.0433089571397</v>
      </c>
      <c r="G45" s="11">
        <f t="shared" si="6"/>
        <v>228.80433089571429</v>
      </c>
      <c r="H45" s="11">
        <f t="shared" si="2"/>
        <v>-526.73067040044043</v>
      </c>
      <c r="I45" s="11">
        <f t="shared" si="5"/>
        <v>-128.80433089571429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5298.2723861074073</v>
      </c>
      <c r="F46" s="11">
        <f t="shared" si="0"/>
        <v>2225.417157069669</v>
      </c>
      <c r="G46" s="11">
        <f t="shared" si="6"/>
        <v>222.5417157069671</v>
      </c>
      <c r="H46" s="11">
        <f t="shared" si="2"/>
        <v>-541.27238610740733</v>
      </c>
      <c r="I46" s="11">
        <f t="shared" si="5"/>
        <v>-14.541715706967096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5513.9414920220752</v>
      </c>
      <c r="F47" s="11">
        <f t="shared" si="0"/>
        <v>2156.6910591466785</v>
      </c>
      <c r="G47" s="11">
        <f t="shared" si="6"/>
        <v>215.66910591466782</v>
      </c>
      <c r="H47" s="11">
        <f t="shared" si="2"/>
        <v>-607.94149202207518</v>
      </c>
      <c r="I47" s="11">
        <f t="shared" si="5"/>
        <v>-66.669105914667824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5722.2288005895862</v>
      </c>
      <c r="F48" s="11">
        <f t="shared" si="0"/>
        <v>2082.8730856751099</v>
      </c>
      <c r="G48" s="11">
        <f t="shared" si="6"/>
        <v>208.28730856751133</v>
      </c>
      <c r="H48" s="11">
        <f t="shared" si="2"/>
        <v>-702.22880058958617</v>
      </c>
      <c r="I48" s="11">
        <f t="shared" si="5"/>
        <v>-94.287308567511332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5922.7224573317371</v>
      </c>
      <c r="F49" s="11">
        <f t="shared" si="0"/>
        <v>2004.9365674215096</v>
      </c>
      <c r="G49" s="11">
        <f t="shared" si="6"/>
        <v>200.4936567421509</v>
      </c>
      <c r="H49" s="11">
        <f t="shared" si="2"/>
        <v>-731.72245733173713</v>
      </c>
      <c r="I49" s="11">
        <f t="shared" si="5"/>
        <v>-29.493656742150904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6115.1033510211055</v>
      </c>
      <c r="F50" s="11">
        <f t="shared" si="0"/>
        <v>1923.8089368936835</v>
      </c>
      <c r="G50" s="11">
        <f t="shared" si="6"/>
        <v>192.38089368936858</v>
      </c>
      <c r="H50" s="11">
        <f t="shared" si="2"/>
        <v>-739.10335102110548</v>
      </c>
      <c r="I50" s="11">
        <f t="shared" si="5"/>
        <v>-7.3808936893685768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6299.139645965226</v>
      </c>
      <c r="F51" s="11">
        <f t="shared" si="0"/>
        <v>1840.3629494412053</v>
      </c>
      <c r="G51" s="11">
        <f t="shared" si="6"/>
        <v>184.03629494412087</v>
      </c>
      <c r="H51" s="11">
        <f t="shared" si="2"/>
        <v>-805.13964596522601</v>
      </c>
      <c r="I51" s="11">
        <f t="shared" si="5"/>
        <v>-66.036294944120868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6474.6806574407647</v>
      </c>
      <c r="F52" s="11">
        <f t="shared" si="0"/>
        <v>1755.4101147553865</v>
      </c>
      <c r="G52" s="11">
        <f t="shared" si="6"/>
        <v>175.54101147553862</v>
      </c>
      <c r="H52" s="11">
        <f t="shared" si="2"/>
        <v>-878.68065744076466</v>
      </c>
      <c r="I52" s="11">
        <f t="shared" si="5"/>
        <v>-73.541011475538625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:D62" si="7">C53-C52</f>
        <v>212</v>
      </c>
      <c r="E53" s="11">
        <f t="shared" si="4"/>
        <v>6641.650271649818</v>
      </c>
      <c r="F53" s="11">
        <f t="shared" si="0"/>
        <v>1669.6961420905336</v>
      </c>
      <c r="G53" s="11">
        <f t="shared" si="6"/>
        <v>166.96961420905291</v>
      </c>
      <c r="H53" s="11">
        <f t="shared" ref="H53:H62" si="8">C53-E53</f>
        <v>-833.65027164981802</v>
      </c>
      <c r="I53" s="11">
        <f t="shared" ref="I53:I62" si="9">D53-G53</f>
        <v>45.030385790947093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si="7"/>
        <v>128</v>
      </c>
      <c r="E54" s="11">
        <f t="shared" si="4"/>
        <v>6800.0400902395295</v>
      </c>
      <c r="F54" s="11">
        <f t="shared" si="0"/>
        <v>1583.8981858971147</v>
      </c>
      <c r="G54" s="11">
        <f t="shared" si="6"/>
        <v>158.38981858971113</v>
      </c>
      <c r="H54" s="11">
        <f t="shared" si="8"/>
        <v>-864.04009023952949</v>
      </c>
      <c r="I54" s="11">
        <f t="shared" si="9"/>
        <v>-30.389818589711126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si="7"/>
        <v>103</v>
      </c>
      <c r="E55" s="11">
        <f t="shared" si="4"/>
        <v>6949.9024573433908</v>
      </c>
      <c r="F55" s="11">
        <f t="shared" si="0"/>
        <v>1498.6236710386129</v>
      </c>
      <c r="G55" s="11">
        <f t="shared" si="6"/>
        <v>149.8623671038614</v>
      </c>
      <c r="H55" s="11">
        <f t="shared" si="8"/>
        <v>-910.90245734339078</v>
      </c>
      <c r="I55" s="11">
        <f t="shared" si="9"/>
        <v>-46.862367103861402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si="7"/>
        <v>149</v>
      </c>
      <c r="E56" s="11">
        <f t="shared" si="4"/>
        <v>7091.3435050158323</v>
      </c>
      <c r="F56" s="11">
        <f t="shared" si="0"/>
        <v>1414.4104767244153</v>
      </c>
      <c r="G56" s="11">
        <f t="shared" si="6"/>
        <v>141.44104767244181</v>
      </c>
      <c r="H56" s="11">
        <f t="shared" si="8"/>
        <v>-903.34350501583231</v>
      </c>
      <c r="I56" s="11">
        <f t="shared" si="9"/>
        <v>7.5589523275581882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si="7"/>
        <v>113</v>
      </c>
      <c r="E57" s="11">
        <f t="shared" si="4"/>
        <v>7224.5163314363954</v>
      </c>
      <c r="F57" s="11">
        <f t="shared" si="0"/>
        <v>1331.7282642056307</v>
      </c>
      <c r="G57" s="11">
        <f t="shared" si="6"/>
        <v>133.17282642056338</v>
      </c>
      <c r="H57" s="11">
        <f t="shared" si="8"/>
        <v>-923.51633143639538</v>
      </c>
      <c r="I57" s="11">
        <f t="shared" si="9"/>
        <v>-20.172826420563382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si="7"/>
        <v>227</v>
      </c>
      <c r="E58" s="11">
        <f t="shared" si="4"/>
        <v>7349.6144058126238</v>
      </c>
      <c r="F58" s="11">
        <f t="shared" si="0"/>
        <v>1250.980743762284</v>
      </c>
      <c r="G58" s="11">
        <f t="shared" si="6"/>
        <v>125.09807437622867</v>
      </c>
      <c r="H58" s="11">
        <f t="shared" si="8"/>
        <v>-821.61440581262377</v>
      </c>
      <c r="I58" s="11">
        <f t="shared" si="9"/>
        <v>101.90192562377133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si="7"/>
        <v>141</v>
      </c>
      <c r="E59" s="11">
        <f t="shared" si="4"/>
        <v>7466.8652748452632</v>
      </c>
      <c r="F59" s="11">
        <f t="shared" si="0"/>
        <v>1172.5086903263946</v>
      </c>
      <c r="G59" s="11">
        <f t="shared" si="6"/>
        <v>117.25086903263951</v>
      </c>
      <c r="H59" s="11">
        <f t="shared" si="8"/>
        <v>-797.86527484526323</v>
      </c>
      <c r="I59" s="11">
        <f t="shared" si="9"/>
        <v>23.749130967360486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si="7"/>
        <v>95</v>
      </c>
      <c r="E60" s="11">
        <f t="shared" si="4"/>
        <v>7576.5246281618975</v>
      </c>
      <c r="F60" s="11">
        <f t="shared" si="0"/>
        <v>1096.5935331663422</v>
      </c>
      <c r="G60" s="11">
        <f t="shared" si="6"/>
        <v>109.65935331663466</v>
      </c>
      <c r="H60" s="11">
        <f t="shared" si="8"/>
        <v>-812.52462816189745</v>
      </c>
      <c r="I60" s="11">
        <f t="shared" si="9"/>
        <v>-14.659353316634665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si="7"/>
        <v>154</v>
      </c>
      <c r="E61" s="11">
        <f t="shared" ref="E61:E66" si="10">E60+G61</f>
        <v>7678.8707644113811</v>
      </c>
      <c r="F61" s="11">
        <f t="shared" ref="F61:F67" si="11">(E61-E60)*10</f>
        <v>1023.4613624948361</v>
      </c>
      <c r="G61" s="11">
        <f t="shared" ref="G61:G66" si="12">$L$5*B61^$L$6*EXP(-B61/$L$7)</f>
        <v>102.34613624948388</v>
      </c>
      <c r="H61" s="11">
        <f t="shared" si="8"/>
        <v>-760.87076441138106</v>
      </c>
      <c r="I61" s="11">
        <f t="shared" si="9"/>
        <v>51.653863750516123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si="7"/>
        <v>131</v>
      </c>
      <c r="E62" s="11">
        <f t="shared" si="10"/>
        <v>7774.1994858015132</v>
      </c>
      <c r="F62" s="11">
        <f t="shared" si="11"/>
        <v>953.28721390132159</v>
      </c>
      <c r="G62" s="11">
        <f t="shared" si="12"/>
        <v>95.328721390132259</v>
      </c>
      <c r="H62" s="11">
        <f t="shared" si="8"/>
        <v>-725.19948580151322</v>
      </c>
      <c r="I62" s="11">
        <f t="shared" si="9"/>
        <v>35.671278609867741</v>
      </c>
    </row>
    <row r="63" spans="1:9">
      <c r="A63" s="2">
        <v>43945</v>
      </c>
      <c r="B63" s="10">
        <v>61</v>
      </c>
      <c r="C63" s="3">
        <f>'Nuovi positivi'!C63</f>
        <v>7173</v>
      </c>
      <c r="D63">
        <f t="shared" ref="D63" si="13">C63-C62</f>
        <v>124</v>
      </c>
      <c r="E63" s="11">
        <f t="shared" si="10"/>
        <v>7862.8194367555916</v>
      </c>
      <c r="F63" s="11">
        <f t="shared" si="11"/>
        <v>886.19950954078377</v>
      </c>
      <c r="G63" s="11">
        <f t="shared" si="12"/>
        <v>88.619950954077922</v>
      </c>
      <c r="H63" s="11">
        <f t="shared" ref="H63" si="14">C63-E63</f>
        <v>-689.8194367555916</v>
      </c>
      <c r="I63" s="11">
        <f t="shared" ref="I63" si="15">D63-G63</f>
        <v>35.380049045922078</v>
      </c>
    </row>
    <row r="64" spans="1:9">
      <c r="A64" s="2">
        <v>43946</v>
      </c>
      <c r="B64" s="10">
        <v>62</v>
      </c>
      <c r="C64" s="3">
        <f>'Nuovi positivi'!C64</f>
        <v>7301</v>
      </c>
      <c r="D64">
        <f t="shared" ref="D64" si="16">C64-C63</f>
        <v>128</v>
      </c>
      <c r="E64" s="11">
        <f t="shared" si="10"/>
        <v>7945.0478920110572</v>
      </c>
      <c r="F64" s="11">
        <f t="shared" si="11"/>
        <v>822.28455255465633</v>
      </c>
      <c r="G64" s="11">
        <f t="shared" si="12"/>
        <v>82.228455255465988</v>
      </c>
      <c r="H64" s="11">
        <f t="shared" ref="H64" si="17">C64-E64</f>
        <v>-644.04789201105723</v>
      </c>
      <c r="I64" s="11">
        <f t="shared" ref="I64" si="18">D64-G64</f>
        <v>45.771544744534012</v>
      </c>
    </row>
    <row r="65" spans="1:9">
      <c r="A65" s="2">
        <v>43947</v>
      </c>
      <c r="B65" s="10">
        <v>63</v>
      </c>
      <c r="C65" s="3">
        <f>'Nuovi positivi'!C65</f>
        <v>7488</v>
      </c>
      <c r="D65">
        <f t="shared" ref="D65" si="19">C65-C64</f>
        <v>187</v>
      </c>
      <c r="E65" s="11">
        <f t="shared" si="10"/>
        <v>8021.2069908005487</v>
      </c>
      <c r="F65" s="11">
        <f t="shared" si="11"/>
        <v>761.59098789491509</v>
      </c>
      <c r="G65" s="11">
        <f t="shared" si="12"/>
        <v>76.159098789491082</v>
      </c>
      <c r="H65" s="11">
        <f t="shared" ref="H65" si="20">C65-E65</f>
        <v>-533.20699080054874</v>
      </c>
      <c r="I65" s="11">
        <f t="shared" ref="I65" si="21">D65-G65</f>
        <v>110.84090121050892</v>
      </c>
    </row>
    <row r="66" spans="1:9">
      <c r="A66" s="2">
        <v>43948</v>
      </c>
      <c r="B66" s="10">
        <v>64</v>
      </c>
      <c r="C66" s="3">
        <f>'Nuovi positivi'!C66</f>
        <v>7642</v>
      </c>
      <c r="D66">
        <f t="shared" ref="D66" si="22">C66-C65</f>
        <v>154</v>
      </c>
      <c r="E66" s="11">
        <f t="shared" si="10"/>
        <v>8091.6204066312657</v>
      </c>
      <c r="F66" s="11">
        <f t="shared" si="11"/>
        <v>704.13415830716986</v>
      </c>
      <c r="G66" s="11">
        <f t="shared" si="12"/>
        <v>70.413415830716957</v>
      </c>
      <c r="H66" s="11">
        <f t="shared" ref="H66" si="23">C66-E66</f>
        <v>-449.62040663126572</v>
      </c>
      <c r="I66" s="11">
        <f t="shared" ref="I66" si="24">D66-G66</f>
        <v>83.586584169283043</v>
      </c>
    </row>
    <row r="67" spans="1:9">
      <c r="A67" s="2">
        <v>43949</v>
      </c>
      <c r="B67" s="10">
        <v>65</v>
      </c>
      <c r="C67" s="3">
        <f>'Nuovi positivi'!C67</f>
        <v>7772</v>
      </c>
      <c r="D67">
        <f t="shared" ref="D67" si="25">C67-C66</f>
        <v>130</v>
      </c>
      <c r="E67" s="11">
        <f t="shared" ref="E67" si="26">E66+G67</f>
        <v>8156.6104364843222</v>
      </c>
      <c r="F67" s="11">
        <f t="shared" si="11"/>
        <v>649.90029853056512</v>
      </c>
      <c r="G67" s="11">
        <f t="shared" ref="G67" si="27">$L$5*B67^$L$6*EXP(-B67/$L$7)</f>
        <v>64.990029853056441</v>
      </c>
      <c r="H67" s="11">
        <f t="shared" ref="H67" si="28">C67-E67</f>
        <v>-384.61043648432224</v>
      </c>
      <c r="I67" s="11">
        <f t="shared" ref="I67" si="29">D67-G67</f>
        <v>65.009970146943559</v>
      </c>
    </row>
    <row r="68" spans="1:9">
      <c r="A68" s="2">
        <v>43950</v>
      </c>
      <c r="B68" s="10">
        <v>66</v>
      </c>
      <c r="C68" s="3">
        <f>'Nuovi positivi'!C68</f>
        <v>7889</v>
      </c>
      <c r="D68">
        <f t="shared" ref="D68" si="30">C68-C67</f>
        <v>117</v>
      </c>
      <c r="E68" s="11">
        <f t="shared" ref="E68" si="31">E67+G68</f>
        <v>8216.4954888530374</v>
      </c>
      <c r="F68" s="11">
        <f t="shared" ref="F68" si="32">(E68-E67)*10</f>
        <v>598.85052368715151</v>
      </c>
      <c r="G68" s="11">
        <f t="shared" ref="G68" si="33">$L$5*B68^$L$6*EXP(-B68/$L$7)</f>
        <v>59.885052368715449</v>
      </c>
      <c r="H68" s="11">
        <f t="shared" ref="H68" si="34">C68-E68</f>
        <v>-327.49548885303739</v>
      </c>
      <c r="I68" s="11">
        <f t="shared" ref="I68" si="35">D68-G68</f>
        <v>57.114947631284551</v>
      </c>
    </row>
    <row r="69" spans="1:9">
      <c r="A69" s="2">
        <v>43951</v>
      </c>
      <c r="B69" s="10">
        <v>67</v>
      </c>
      <c r="C69" s="3">
        <f>'Nuovi positivi'!C69</f>
        <v>7993</v>
      </c>
      <c r="D69">
        <f t="shared" ref="D69" si="36">C69-C68</f>
        <v>104</v>
      </c>
      <c r="E69" s="11">
        <f t="shared" ref="E69" si="37">E68+G69</f>
        <v>8271.5879467851973</v>
      </c>
      <c r="F69" s="11">
        <f t="shared" ref="F69" si="38">(E69-E68)*10</f>
        <v>550.92457932159959</v>
      </c>
      <c r="G69" s="11">
        <f t="shared" ref="G69" si="39">$L$5*B69^$L$6*EXP(-B69/$L$7)</f>
        <v>55.092457932160066</v>
      </c>
      <c r="H69" s="11">
        <f t="shared" ref="H69" si="40">C69-E69</f>
        <v>-278.58794678519735</v>
      </c>
      <c r="I69" s="11">
        <f t="shared" ref="I69" si="41">D69-G69</f>
        <v>48.907542067839934</v>
      </c>
    </row>
    <row r="70" spans="1:9">
      <c r="A70" s="2">
        <v>43952</v>
      </c>
      <c r="B70" s="10">
        <v>68</v>
      </c>
      <c r="C70" s="3">
        <f>'Nuovi positivi'!C70</f>
        <v>8126</v>
      </c>
      <c r="D70">
        <f t="shared" ref="D70" si="42">C70-C69</f>
        <v>133</v>
      </c>
      <c r="E70" s="11">
        <f t="shared" ref="E70" si="43">E69+G70</f>
        <v>8322.1923798467924</v>
      </c>
      <c r="F70" s="11">
        <f t="shared" ref="F70" si="44">(E70-E69)*10</f>
        <v>506.04433061595046</v>
      </c>
      <c r="G70" s="11">
        <f t="shared" ref="G70" si="45">$L$5*B70^$L$6*EXP(-B70/$L$7)</f>
        <v>50.604433061595167</v>
      </c>
      <c r="H70" s="11">
        <f t="shared" ref="H70" si="46">C70-E70</f>
        <v>-196.19237984679239</v>
      </c>
      <c r="I70" s="11">
        <f t="shared" ref="I70" si="47">D70-G70</f>
        <v>82.395566938404841</v>
      </c>
    </row>
    <row r="71" spans="1:9">
      <c r="A71" s="2">
        <v>43953</v>
      </c>
      <c r="B71" s="10">
        <v>69</v>
      </c>
      <c r="C71" s="3">
        <f>'Nuovi positivi'!C71</f>
        <v>8312</v>
      </c>
      <c r="D71">
        <f t="shared" ref="D71" si="48">C71-C70</f>
        <v>186</v>
      </c>
      <c r="E71" s="11">
        <f t="shared" ref="E71" si="49">E70+G71</f>
        <v>8368.6040775454694</v>
      </c>
      <c r="F71" s="11">
        <f t="shared" ref="F71" si="50">(E71-E70)*10</f>
        <v>464.11697698677017</v>
      </c>
      <c r="G71" s="11">
        <f t="shared" ref="G71" si="51">$L$5*B71^$L$6*EXP(-B71/$L$7)</f>
        <v>46.411697698677862</v>
      </c>
      <c r="H71" s="11">
        <f t="shared" ref="H71" si="52">C71-E71</f>
        <v>-56.604077545469409</v>
      </c>
      <c r="I71" s="11">
        <f t="shared" ref="I71" si="53">D71-G71</f>
        <v>139.58830230132213</v>
      </c>
    </row>
    <row r="72" spans="1:9">
      <c r="A72" s="2">
        <v>43954</v>
      </c>
      <c r="B72" s="10">
        <v>70</v>
      </c>
      <c r="C72" s="3">
        <f>'Nuovi positivi'!C72</f>
        <v>8359</v>
      </c>
      <c r="D72">
        <f t="shared" ref="D72" si="54">C72-C71</f>
        <v>47</v>
      </c>
      <c r="E72" s="11">
        <f t="shared" ref="E72" si="55">E71+G72</f>
        <v>8411.107876109585</v>
      </c>
      <c r="F72" s="11">
        <f t="shared" ref="F72" si="56">(E72-E71)*10</f>
        <v>425.03798564115641</v>
      </c>
      <c r="G72" s="11">
        <f t="shared" ref="G72" si="57">$L$5*B72^$L$6*EXP(-B72/$L$7)</f>
        <v>42.503798564114945</v>
      </c>
      <c r="H72" s="11">
        <f t="shared" ref="H72" si="58">C72-E72</f>
        <v>-52.10787610958505</v>
      </c>
      <c r="I72" s="11">
        <f t="shared" ref="I72" si="59">D72-G72</f>
        <v>4.4962014358850553</v>
      </c>
    </row>
    <row r="73" spans="1:9">
      <c r="A73" s="2">
        <v>43955</v>
      </c>
      <c r="B73" s="10">
        <v>71</v>
      </c>
      <c r="E73" s="11">
        <f t="shared" ref="E72:E96" si="60">E72+G73</f>
        <v>8449.9772504907796</v>
      </c>
      <c r="F73" s="11">
        <f t="shared" ref="F72:F96" si="61">(E73-E72)*10</f>
        <v>388.69374381194575</v>
      </c>
      <c r="G73" s="11">
        <f t="shared" ref="G72:G96" si="62">$L$5*B73^$L$6*EXP(-B73/$L$7)</f>
        <v>38.869374381194753</v>
      </c>
      <c r="I73" s="11"/>
    </row>
    <row r="74" spans="1:9">
      <c r="A74" s="2">
        <v>43956</v>
      </c>
      <c r="B74" s="10">
        <v>72</v>
      </c>
      <c r="E74" s="11">
        <f t="shared" si="60"/>
        <v>8485.4736439320368</v>
      </c>
      <c r="F74" s="11">
        <f t="shared" si="61"/>
        <v>354.96393441257169</v>
      </c>
      <c r="G74" s="11">
        <f t="shared" si="62"/>
        <v>35.496393441257204</v>
      </c>
      <c r="I74" s="11"/>
    </row>
    <row r="75" spans="1:9">
      <c r="A75" s="2">
        <v>43957</v>
      </c>
      <c r="B75" s="10">
        <v>73</v>
      </c>
      <c r="E75" s="11">
        <f t="shared" si="60"/>
        <v>8517.8460083174068</v>
      </c>
      <c r="F75" s="11">
        <f t="shared" si="61"/>
        <v>323.7236438537002</v>
      </c>
      <c r="G75" s="11">
        <f t="shared" si="62"/>
        <v>32.372364385370865</v>
      </c>
      <c r="I75" s="11"/>
    </row>
    <row r="76" spans="1:9">
      <c r="A76" s="2">
        <v>43958</v>
      </c>
      <c r="B76" s="10">
        <v>74</v>
      </c>
      <c r="E76" s="11">
        <f t="shared" si="60"/>
        <v>8547.3305297035131</v>
      </c>
      <c r="F76" s="11">
        <f t="shared" si="61"/>
        <v>294.8452138610628</v>
      </c>
      <c r="G76" s="11">
        <f t="shared" si="62"/>
        <v>29.484521386107115</v>
      </c>
      <c r="I76" s="11"/>
    </row>
    <row r="77" spans="1:9">
      <c r="A77" s="2">
        <v>43959</v>
      </c>
      <c r="B77" s="10">
        <v>75</v>
      </c>
      <c r="E77" s="11">
        <f t="shared" si="60"/>
        <v>8574.1505148467277</v>
      </c>
      <c r="F77" s="11">
        <f t="shared" si="61"/>
        <v>268.19985143214581</v>
      </c>
      <c r="G77" s="11">
        <f t="shared" si="62"/>
        <v>26.819985143215465</v>
      </c>
      <c r="I77" s="11"/>
    </row>
    <row r="78" spans="1:9">
      <c r="A78" s="2">
        <v>43960</v>
      </c>
      <c r="B78" s="10">
        <v>76</v>
      </c>
      <c r="E78" s="11">
        <f t="shared" si="60"/>
        <v>8598.5164161145331</v>
      </c>
      <c r="F78" s="11">
        <f t="shared" si="61"/>
        <v>243.65901267805384</v>
      </c>
      <c r="G78" s="11">
        <f t="shared" si="62"/>
        <v>24.365901267804702</v>
      </c>
      <c r="I78" s="11"/>
    </row>
    <row r="79" spans="1:9">
      <c r="A79" s="2">
        <v>43961</v>
      </c>
      <c r="B79" s="10">
        <v>77</v>
      </c>
      <c r="E79" s="11">
        <f t="shared" si="60"/>
        <v>8620.6259738458903</v>
      </c>
      <c r="F79" s="11">
        <f t="shared" si="61"/>
        <v>221.09557731357199</v>
      </c>
      <c r="G79" s="11">
        <f t="shared" si="62"/>
        <v>22.109557731357814</v>
      </c>
      <c r="I79" s="11"/>
    </row>
    <row r="80" spans="1:9">
      <c r="A80" s="2">
        <v>43962</v>
      </c>
      <c r="B80" s="10">
        <v>78</v>
      </c>
      <c r="E80" s="11">
        <f t="shared" si="60"/>
        <v>8640.6644569537875</v>
      </c>
      <c r="F80" s="11">
        <f t="shared" si="61"/>
        <v>200.38483107897264</v>
      </c>
      <c r="G80" s="11">
        <f t="shared" si="62"/>
        <v>20.038483107896489</v>
      </c>
      <c r="I80" s="11"/>
    </row>
    <row r="81" spans="1:9">
      <c r="A81" s="2">
        <v>43963</v>
      </c>
      <c r="B81" s="10">
        <v>79</v>
      </c>
      <c r="E81" s="11">
        <f t="shared" si="60"/>
        <v>8658.8049843022291</v>
      </c>
      <c r="F81" s="11">
        <f t="shared" si="61"/>
        <v>181.40527348441537</v>
      </c>
      <c r="G81" s="11">
        <f t="shared" si="62"/>
        <v>18.140527348440738</v>
      </c>
      <c r="I81" s="11"/>
    </row>
    <row r="82" spans="1:9">
      <c r="A82" s="2">
        <v>43964</v>
      </c>
      <c r="B82" s="10">
        <v>80</v>
      </c>
      <c r="E82" s="11">
        <f t="shared" si="60"/>
        <v>8675.2089111065507</v>
      </c>
      <c r="F82" s="11">
        <f t="shared" si="61"/>
        <v>164.039268043216</v>
      </c>
      <c r="G82" s="11">
        <f t="shared" si="62"/>
        <v>16.403926804321568</v>
      </c>
      <c r="I82" s="11"/>
    </row>
    <row r="83" spans="1:9">
      <c r="A83" s="2">
        <v>43965</v>
      </c>
      <c r="B83" s="10">
        <v>81</v>
      </c>
      <c r="E83" s="11">
        <f t="shared" si="60"/>
        <v>8690.0262662733694</v>
      </c>
      <c r="F83" s="11">
        <f t="shared" si="61"/>
        <v>148.17355166818743</v>
      </c>
      <c r="G83" s="11">
        <f t="shared" si="62"/>
        <v>14.817355166817995</v>
      </c>
      <c r="I83" s="11"/>
    </row>
    <row r="84" spans="1:9">
      <c r="A84" s="2">
        <v>43966</v>
      </c>
      <c r="B84" s="10">
        <v>82</v>
      </c>
      <c r="E84" s="11">
        <f t="shared" si="60"/>
        <v>8703.3962281944569</v>
      </c>
      <c r="F84" s="11">
        <f t="shared" si="61"/>
        <v>133.69961921087452</v>
      </c>
      <c r="G84" s="11">
        <f t="shared" si="62"/>
        <v>13.369961921087612</v>
      </c>
      <c r="I84" s="11"/>
    </row>
    <row r="85" spans="1:9">
      <c r="A85" s="2">
        <v>43967</v>
      </c>
      <c r="B85" s="10">
        <v>83</v>
      </c>
      <c r="E85" s="11">
        <f t="shared" si="60"/>
        <v>8715.4476280221988</v>
      </c>
      <c r="F85" s="11">
        <f t="shared" si="61"/>
        <v>120.51399827741989</v>
      </c>
      <c r="G85" s="11">
        <f t="shared" si="62"/>
        <v>12.051399827742021</v>
      </c>
      <c r="I85" s="11"/>
    </row>
    <row r="86" spans="1:9">
      <c r="A86" s="2">
        <v>43968</v>
      </c>
      <c r="B86" s="10">
        <v>84</v>
      </c>
      <c r="E86" s="11">
        <f t="shared" si="60"/>
        <v>8726.2994708724236</v>
      </c>
      <c r="F86" s="11">
        <f t="shared" si="61"/>
        <v>108.51842850224784</v>
      </c>
      <c r="G86" s="11">
        <f t="shared" si="62"/>
        <v>10.851842850225511</v>
      </c>
      <c r="I86" s="11"/>
    </row>
    <row r="87" spans="1:9">
      <c r="A87" s="2">
        <v>43969</v>
      </c>
      <c r="B87" s="10">
        <v>85</v>
      </c>
      <c r="E87" s="11">
        <f t="shared" si="60"/>
        <v>8736.0614667166628</v>
      </c>
      <c r="F87" s="11">
        <f t="shared" si="61"/>
        <v>97.61995844239209</v>
      </c>
      <c r="G87" s="11">
        <f t="shared" si="62"/>
        <v>9.7619958442397188</v>
      </c>
      <c r="I87" s="11"/>
    </row>
    <row r="88" spans="1:9">
      <c r="A88" s="2">
        <v>43970</v>
      </c>
      <c r="B88" s="10">
        <v>86</v>
      </c>
      <c r="E88" s="11">
        <f t="shared" si="60"/>
        <v>8744.8345639366926</v>
      </c>
      <c r="F88" s="11">
        <f t="shared" si="61"/>
        <v>87.730972200297401</v>
      </c>
      <c r="G88" s="11">
        <f t="shared" si="62"/>
        <v>8.7730972200301682</v>
      </c>
      <c r="I88" s="11"/>
    </row>
    <row r="89" spans="1:9">
      <c r="A89" s="2">
        <v>43971</v>
      </c>
      <c r="B89" s="10">
        <v>87</v>
      </c>
      <c r="E89" s="11">
        <f t="shared" si="60"/>
        <v>8752.7114796187398</v>
      </c>
      <c r="F89" s="11">
        <f t="shared" si="61"/>
        <v>78.769156820471835</v>
      </c>
      <c r="G89" s="11">
        <f t="shared" si="62"/>
        <v>7.8769156820471764</v>
      </c>
      <c r="I89" s="11"/>
    </row>
    <row r="90" spans="1:9">
      <c r="A90" s="2">
        <v>43972</v>
      </c>
      <c r="B90" s="10">
        <v>88</v>
      </c>
      <c r="E90" s="11">
        <f t="shared" si="60"/>
        <v>8759.7772216641824</v>
      </c>
      <c r="F90" s="11">
        <f t="shared" si="61"/>
        <v>70.657420454426756</v>
      </c>
      <c r="G90" s="11">
        <f t="shared" si="62"/>
        <v>7.0657420454425912</v>
      </c>
      <c r="I90" s="11"/>
    </row>
    <row r="91" spans="1:9">
      <c r="A91" s="2">
        <v>43973</v>
      </c>
      <c r="B91" s="10">
        <v>89</v>
      </c>
      <c r="E91" s="11">
        <f t="shared" si="60"/>
        <v>8766.1095986909113</v>
      </c>
      <c r="F91" s="11">
        <f t="shared" si="61"/>
        <v>63.323770267288637</v>
      </c>
      <c r="G91" s="11">
        <f t="shared" si="62"/>
        <v>6.3323770267289419</v>
      </c>
      <c r="I91" s="11"/>
    </row>
    <row r="92" spans="1:9">
      <c r="A92" s="2">
        <v>43974</v>
      </c>
      <c r="B92" s="10">
        <v>90</v>
      </c>
      <c r="E92" s="11">
        <f t="shared" si="60"/>
        <v>8771.7797144989054</v>
      </c>
      <c r="F92" s="11">
        <f t="shared" si="61"/>
        <v>56.701158079940797</v>
      </c>
      <c r="G92" s="11">
        <f t="shared" si="62"/>
        <v>5.6701158079948932</v>
      </c>
      <c r="I92" s="11"/>
    </row>
    <row r="93" spans="1:9">
      <c r="A93" s="2">
        <v>43975</v>
      </c>
      <c r="B93" s="10">
        <v>91</v>
      </c>
      <c r="E93" s="11">
        <f t="shared" si="60"/>
        <v>8776.8524445801777</v>
      </c>
      <c r="F93" s="11">
        <f t="shared" si="61"/>
        <v>50.727300812723115</v>
      </c>
      <c r="G93" s="11">
        <f t="shared" si="62"/>
        <v>5.0727300812725105</v>
      </c>
      <c r="I93" s="11"/>
    </row>
    <row r="94" spans="1:9">
      <c r="A94" s="2">
        <v>43976</v>
      </c>
      <c r="B94" s="10">
        <v>92</v>
      </c>
      <c r="E94" s="11">
        <f t="shared" si="60"/>
        <v>8781.3868927728199</v>
      </c>
      <c r="F94" s="11">
        <f t="shared" si="61"/>
        <v>45.344481926422304</v>
      </c>
      <c r="G94" s="11">
        <f t="shared" si="62"/>
        <v>4.5344481926423947</v>
      </c>
      <c r="I94" s="11"/>
    </row>
    <row r="95" spans="1:9">
      <c r="A95" s="2">
        <v>43977</v>
      </c>
      <c r="B95" s="10">
        <v>93</v>
      </c>
      <c r="E95" s="11">
        <f t="shared" si="60"/>
        <v>8785.4368266976689</v>
      </c>
      <c r="F95" s="11">
        <f t="shared" si="61"/>
        <v>40.499339248490287</v>
      </c>
      <c r="G95" s="11">
        <f t="shared" si="62"/>
        <v>4.0499339248496273</v>
      </c>
      <c r="I95" s="11"/>
    </row>
    <row r="96" spans="1:9">
      <c r="A96" s="2">
        <v>43978</v>
      </c>
      <c r="B96" s="10">
        <v>94</v>
      </c>
      <c r="E96" s="11">
        <f t="shared" si="60"/>
        <v>8789.051091080466</v>
      </c>
      <c r="F96" s="11">
        <f t="shared" si="61"/>
        <v>36.14264382797046</v>
      </c>
      <c r="G96" s="11">
        <f t="shared" si="62"/>
        <v>3.6142643827963217</v>
      </c>
      <c r="I96" s="11"/>
    </row>
    <row r="97" spans="1:7">
      <c r="A97" s="2">
        <v>43979</v>
      </c>
      <c r="B97" s="10">
        <v>95</v>
      </c>
      <c r="E97" s="11">
        <f t="shared" ref="E97:E103" si="63">E96+G97</f>
        <v>8792.2739984587879</v>
      </c>
      <c r="F97" s="11">
        <f t="shared" ref="F97:F103" si="64">(E97-E96)*10</f>
        <v>32.229073783219064</v>
      </c>
      <c r="G97" s="11">
        <f t="shared" ref="G97:G103" si="65">$L$5*B97^$L$6*EXP(-B97/$L$7)</f>
        <v>3.2229073783220263</v>
      </c>
    </row>
    <row r="98" spans="1:7">
      <c r="A98" s="2">
        <v>43980</v>
      </c>
      <c r="B98" s="10">
        <v>96</v>
      </c>
      <c r="E98" s="11">
        <f t="shared" si="63"/>
        <v>8795.145697107886</v>
      </c>
      <c r="F98" s="11">
        <f t="shared" si="64"/>
        <v>28.716986490981071</v>
      </c>
      <c r="G98" s="11">
        <f t="shared" si="65"/>
        <v>2.8716986490979375</v>
      </c>
    </row>
    <row r="99" spans="1:7">
      <c r="A99" s="2">
        <v>43981</v>
      </c>
      <c r="B99" s="10">
        <v>97</v>
      </c>
      <c r="E99" s="11">
        <f t="shared" si="63"/>
        <v>8797.7025162989466</v>
      </c>
      <c r="F99" s="11">
        <f t="shared" si="64"/>
        <v>25.568191910606402</v>
      </c>
      <c r="G99" s="11">
        <f t="shared" si="65"/>
        <v>2.5568191910610363</v>
      </c>
    </row>
    <row r="100" spans="1:7">
      <c r="A100" s="2">
        <v>43982</v>
      </c>
      <c r="B100" s="10">
        <v>98</v>
      </c>
      <c r="E100" s="11">
        <f t="shared" si="63"/>
        <v>8799.977289233284</v>
      </c>
      <c r="F100" s="11">
        <f t="shared" si="64"/>
        <v>22.747729343373067</v>
      </c>
      <c r="G100" s="11">
        <f t="shared" si="65"/>
        <v>2.274772934338174</v>
      </c>
    </row>
    <row r="101" spans="1:7">
      <c r="A101" s="2">
        <v>43983</v>
      </c>
      <c r="B101" s="10">
        <v>99</v>
      </c>
      <c r="E101" s="11">
        <f t="shared" si="63"/>
        <v>8801.9996541820274</v>
      </c>
      <c r="F101" s="11">
        <f t="shared" si="64"/>
        <v>20.223649487434159</v>
      </c>
      <c r="G101" s="11">
        <f t="shared" si="65"/>
        <v>2.0223649487429163</v>
      </c>
    </row>
    <row r="102" spans="1:7">
      <c r="A102" s="2">
        <v>43984</v>
      </c>
      <c r="B102" s="10">
        <v>100</v>
      </c>
      <c r="E102" s="11">
        <f t="shared" si="63"/>
        <v>8803.7963345083408</v>
      </c>
      <c r="F102" s="11">
        <f t="shared" si="64"/>
        <v>17.966803263134352</v>
      </c>
      <c r="G102" s="11">
        <f t="shared" si="65"/>
        <v>1.7966803263141189</v>
      </c>
    </row>
    <row r="103" spans="1:7">
      <c r="A103" s="2">
        <v>43985</v>
      </c>
      <c r="B103" s="10">
        <v>101</v>
      </c>
      <c r="E103" s="11">
        <f t="shared" si="63"/>
        <v>8805.39139836297</v>
      </c>
      <c r="F103" s="11">
        <f t="shared" si="64"/>
        <v>15.950638546291884</v>
      </c>
      <c r="G103" s="11">
        <f t="shared" si="65"/>
        <v>1.5950638546284799</v>
      </c>
    </row>
    <row r="104" spans="1:7">
      <c r="B104" s="10"/>
      <c r="E104" s="11"/>
      <c r="F104" s="11"/>
      <c r="G104" s="11"/>
    </row>
    <row r="105" spans="1:7">
      <c r="B105" s="10"/>
      <c r="E105" s="11"/>
      <c r="F105" s="11"/>
      <c r="G105" s="11"/>
    </row>
    <row r="106" spans="1:7">
      <c r="B106" s="10"/>
      <c r="E106" s="11"/>
      <c r="F106" s="11"/>
      <c r="G106" s="11"/>
    </row>
    <row r="107" spans="1:7">
      <c r="B107" s="10"/>
      <c r="E107" s="11"/>
      <c r="F107" s="11"/>
      <c r="G107" s="11"/>
    </row>
    <row r="108" spans="1:7">
      <c r="B108" s="10"/>
      <c r="E108" s="11"/>
      <c r="F108" s="11"/>
      <c r="G108" s="11"/>
    </row>
    <row r="109" spans="1:7">
      <c r="B109" s="10"/>
      <c r="E109" s="11"/>
      <c r="F109" s="11"/>
      <c r="G109" s="11"/>
    </row>
    <row r="110" spans="1:7">
      <c r="B110" s="10"/>
      <c r="E110" s="11"/>
      <c r="F110" s="11"/>
      <c r="G110" s="11"/>
    </row>
    <row r="111" spans="1:7">
      <c r="B111" s="10"/>
      <c r="E111" s="11"/>
      <c r="F111" s="11"/>
      <c r="G111" s="11"/>
    </row>
    <row r="112" spans="1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101"/>
  <sheetViews>
    <sheetView workbookViewId="0">
      <pane ySplit="1" topLeftCell="A35" activePane="bottomLeft" state="frozen"/>
      <selection pane="bottomLeft" activeCell="C71" sqref="C71:J72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1.9000000000000001E-7</v>
      </c>
      <c r="G3" s="11"/>
      <c r="I3" s="11">
        <f>C3-F3</f>
        <v>-1.9000000000000001E-7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1.7517866852018747E-5</v>
      </c>
      <c r="G4" s="11">
        <f t="shared" ref="G4:G64" si="0">(F4-F3)*10</f>
        <v>1.7327866852018747E-4</v>
      </c>
      <c r="H4" s="11">
        <f t="shared" ref="H4:H35" si="1">$M$4*B4^$M$5*EXP(-B4/$M$6)</f>
        <v>1.7327866852018747E-5</v>
      </c>
      <c r="I4" s="11">
        <f>C4-F4</f>
        <v>-1.7517866852018747E-5</v>
      </c>
      <c r="J4" s="11">
        <f>D4-H4</f>
        <v>-1.7327866852018747E-5</v>
      </c>
      <c r="K4" s="11"/>
      <c r="L4" s="4" t="s">
        <v>22</v>
      </c>
      <c r="M4" s="20">
        <f>0.00000019</f>
        <v>1.9000000000000001E-7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4" si="4">F4+H5</f>
        <v>2.6742271489482564E-4</v>
      </c>
      <c r="G5" s="11">
        <f t="shared" si="0"/>
        <v>2.4990484804280691E-3</v>
      </c>
      <c r="H5" s="11">
        <f t="shared" si="1"/>
        <v>2.4990484804280689E-4</v>
      </c>
      <c r="I5" s="11">
        <f t="shared" ref="I5:I53" si="5">C5-F5</f>
        <v>-2.6742271489482564E-4</v>
      </c>
      <c r="J5" s="11">
        <f t="shared" ref="J5:J53" si="6">D5-H5</f>
        <v>-2.4990484804280689E-4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1.8477120287963523E-3</v>
      </c>
      <c r="G6" s="11">
        <f t="shared" si="0"/>
        <v>1.5802893139015266E-2</v>
      </c>
      <c r="H6" s="11">
        <f t="shared" si="1"/>
        <v>1.5802893139015266E-3</v>
      </c>
      <c r="I6" s="11">
        <f t="shared" si="5"/>
        <v>-1.8477120287963523E-3</v>
      </c>
      <c r="J6" s="11">
        <f t="shared" si="6"/>
        <v>-1.5802893139015266E-3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8.2083028796605603E-3</v>
      </c>
      <c r="G7" s="11">
        <f t="shared" si="0"/>
        <v>6.3605908508642089E-2</v>
      </c>
      <c r="H7" s="11">
        <f t="shared" si="1"/>
        <v>6.3605908508642074E-3</v>
      </c>
      <c r="I7" s="11">
        <f t="shared" si="5"/>
        <v>-8.2083028796605603E-3</v>
      </c>
      <c r="J7" s="11">
        <f t="shared" si="6"/>
        <v>-6.3605908508642074E-3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2.7446171225238968E-2</v>
      </c>
      <c r="G8" s="11">
        <f t="shared" si="0"/>
        <v>0.19237868345578407</v>
      </c>
      <c r="H8" s="11">
        <f t="shared" si="1"/>
        <v>1.9237868345578408E-2</v>
      </c>
      <c r="I8" s="11">
        <f t="shared" si="5"/>
        <v>-2.7446171225238968E-2</v>
      </c>
      <c r="J8" s="11">
        <f t="shared" si="6"/>
        <v>-1.9237868345578408E-2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7.5218371190226452E-2</v>
      </c>
      <c r="G9" s="11">
        <f t="shared" si="0"/>
        <v>0.47772199964987483</v>
      </c>
      <c r="H9" s="11">
        <f t="shared" si="1"/>
        <v>4.777219996498748E-2</v>
      </c>
      <c r="I9" s="11">
        <f t="shared" si="5"/>
        <v>-7.5218371190226452E-2</v>
      </c>
      <c r="J9" s="11">
        <f t="shared" si="6"/>
        <v>-4.777219996498748E-2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0.17790399272112109</v>
      </c>
      <c r="G10" s="11">
        <f t="shared" si="0"/>
        <v>1.0268562153089464</v>
      </c>
      <c r="H10" s="11">
        <f t="shared" si="1"/>
        <v>0.10268562153089464</v>
      </c>
      <c r="I10" s="11">
        <f t="shared" si="5"/>
        <v>-0.17790399272112109</v>
      </c>
      <c r="J10" s="11">
        <f t="shared" si="6"/>
        <v>-0.10268562153089464</v>
      </c>
      <c r="K10" s="11"/>
      <c r="L10" s="4" t="s">
        <v>30</v>
      </c>
      <c r="M10" s="11">
        <f>AVERAGE(H3:H36)</f>
        <v>10.024166186109092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0.37558641729222708</v>
      </c>
      <c r="G11" s="11">
        <f t="shared" si="0"/>
        <v>1.9768242457110599</v>
      </c>
      <c r="H11" s="11">
        <f t="shared" si="1"/>
        <v>0.19768242457110596</v>
      </c>
      <c r="I11" s="11">
        <f t="shared" si="5"/>
        <v>0.62441358270777292</v>
      </c>
      <c r="J11" s="11">
        <f t="shared" si="6"/>
        <v>0.80231757542889404</v>
      </c>
      <c r="K11" s="11"/>
      <c r="L11" s="4" t="s">
        <v>31</v>
      </c>
      <c r="M11" s="5">
        <f>STDEVP(H3:H36)</f>
        <v>10.644082883910569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0.72445451628530333</v>
      </c>
      <c r="G12" s="11">
        <f t="shared" si="0"/>
        <v>3.4886809899307627</v>
      </c>
      <c r="H12" s="11">
        <f t="shared" si="1"/>
        <v>0.34886809899307625</v>
      </c>
      <c r="I12" s="11">
        <f t="shared" si="5"/>
        <v>0.27554548371469667</v>
      </c>
      <c r="J12" s="11">
        <f t="shared" si="6"/>
        <v>-0.34886809899307625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1.2983077332957631</v>
      </c>
      <c r="G13" s="11">
        <f t="shared" si="0"/>
        <v>5.7385321701045982</v>
      </c>
      <c r="H13" s="11">
        <f t="shared" si="1"/>
        <v>0.57385321701045977</v>
      </c>
      <c r="I13" s="11">
        <f t="shared" si="5"/>
        <v>1.7016922667042369</v>
      </c>
      <c r="J13" s="11">
        <f t="shared" si="6"/>
        <v>1.4261467829895402</v>
      </c>
      <c r="K13" s="11"/>
      <c r="L13" s="4" t="s">
        <v>42</v>
      </c>
      <c r="M13" s="11">
        <f>AVERAGE(I4:I39)</f>
        <v>1.7115922208412822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2.1889668396943569</v>
      </c>
      <c r="G14" s="11">
        <f t="shared" si="0"/>
        <v>8.9065910639859389</v>
      </c>
      <c r="H14" s="11">
        <f t="shared" si="1"/>
        <v>0.89065910639859391</v>
      </c>
      <c r="I14" s="11">
        <f t="shared" si="5"/>
        <v>0.8110331603056431</v>
      </c>
      <c r="J14" s="11">
        <f t="shared" si="6"/>
        <v>-0.89065910639859391</v>
      </c>
      <c r="K14" s="11"/>
      <c r="L14" s="4" t="s">
        <v>31</v>
      </c>
      <c r="M14" s="5">
        <f>STDEVP(I4:I39)</f>
        <v>10.813810183039063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3.5055158235975981</v>
      </c>
      <c r="G15" s="11">
        <f t="shared" si="0"/>
        <v>13.165489839032411</v>
      </c>
      <c r="H15" s="11">
        <f t="shared" si="1"/>
        <v>1.3165489839032409</v>
      </c>
      <c r="I15" s="11">
        <f t="shared" si="5"/>
        <v>0.49448417640240194</v>
      </c>
      <c r="J15" s="11">
        <f t="shared" si="6"/>
        <v>-0.31654898390324093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5.3724137426167369</v>
      </c>
      <c r="G16" s="11">
        <f t="shared" si="0"/>
        <v>18.668979190191386</v>
      </c>
      <c r="H16" s="11">
        <f t="shared" si="1"/>
        <v>1.8668979190191388</v>
      </c>
      <c r="I16" s="11">
        <f t="shared" si="5"/>
        <v>0.62758625738326312</v>
      </c>
      <c r="J16" s="11">
        <f t="shared" si="6"/>
        <v>0.13310208098086118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7.9266078641158266</v>
      </c>
      <c r="G17" s="11">
        <f t="shared" si="0"/>
        <v>25.541941214990899</v>
      </c>
      <c r="H17" s="11">
        <f t="shared" si="1"/>
        <v>2.5541941214990893</v>
      </c>
      <c r="I17" s="11">
        <f t="shared" si="5"/>
        <v>-0.92660786411582663</v>
      </c>
      <c r="J17" s="11">
        <f t="shared" si="6"/>
        <v>-1.5541941214990893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11.313846013396939</v>
      </c>
      <c r="G18" s="11">
        <f t="shared" si="0"/>
        <v>33.872381492811115</v>
      </c>
      <c r="H18" s="11">
        <f t="shared" si="1"/>
        <v>3.3872381492811123</v>
      </c>
      <c r="I18" s="11">
        <f t="shared" si="5"/>
        <v>-3.3138460133969385</v>
      </c>
      <c r="J18" s="11">
        <f t="shared" si="6"/>
        <v>-2.3872381492811123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15.684425960912847</v>
      </c>
      <c r="G19" s="11">
        <f t="shared" si="0"/>
        <v>43.705799475159083</v>
      </c>
      <c r="H19" s="11">
        <f t="shared" si="1"/>
        <v>4.3705799475159077</v>
      </c>
      <c r="I19" s="11">
        <f t="shared" si="5"/>
        <v>-7.6844259609128471</v>
      </c>
      <c r="J19" s="11">
        <f t="shared" si="6"/>
        <v>-4.3705799475159077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21.188635019071853</v>
      </c>
      <c r="G20" s="11">
        <f t="shared" si="0"/>
        <v>55.04209058159006</v>
      </c>
      <c r="H20" s="11">
        <f t="shared" si="1"/>
        <v>5.504209058159006</v>
      </c>
      <c r="I20" s="11">
        <f t="shared" si="5"/>
        <v>-10.188635019071853</v>
      </c>
      <c r="J20" s="11">
        <f t="shared" si="6"/>
        <v>-2.504209058159006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27.97212764802358</v>
      </c>
      <c r="G21" s="11">
        <f t="shared" si="0"/>
        <v>67.83492628951727</v>
      </c>
      <c r="H21" s="11">
        <f t="shared" si="1"/>
        <v>6.7834926289517261</v>
      </c>
      <c r="I21" s="11">
        <f t="shared" si="5"/>
        <v>-10.97212764802358</v>
      </c>
      <c r="J21" s="11">
        <f t="shared" si="6"/>
        <v>-0.78349262895172611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36.171467470847517</v>
      </c>
      <c r="G22" s="11">
        <f t="shared" si="0"/>
        <v>81.993398228239371</v>
      </c>
      <c r="H22" s="11">
        <f t="shared" si="1"/>
        <v>8.1993398228239389</v>
      </c>
      <c r="I22" s="11">
        <f t="shared" si="5"/>
        <v>-9.1714674708475172</v>
      </c>
      <c r="J22" s="11">
        <f t="shared" si="6"/>
        <v>1.8006601771760611</v>
      </c>
      <c r="K22" s="11"/>
      <c r="L22" t="s">
        <v>55</v>
      </c>
      <c r="M22" s="11">
        <f>MAX(F3:F115)</f>
        <v>1397.743898958498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45.910027496146206</v>
      </c>
      <c r="G23" s="11">
        <f t="shared" si="0"/>
        <v>97.38560025298689</v>
      </c>
      <c r="H23" s="11">
        <f t="shared" si="1"/>
        <v>9.738560025298689</v>
      </c>
      <c r="I23" s="11">
        <f t="shared" si="5"/>
        <v>-12.910027496146206</v>
      </c>
      <c r="J23" s="11">
        <f t="shared" si="6"/>
        <v>-3.738560025298689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57.294403044707572</v>
      </c>
      <c r="G24" s="11">
        <f t="shared" si="0"/>
        <v>113.84375548561366</v>
      </c>
      <c r="H24" s="11">
        <f t="shared" si="1"/>
        <v>11.384375548561367</v>
      </c>
      <c r="I24" s="11">
        <f t="shared" si="5"/>
        <v>-7.2944030447075718</v>
      </c>
      <c r="J24" s="11">
        <f t="shared" si="6"/>
        <v>5.6156244514386326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70.411449782489711</v>
      </c>
      <c r="G25" s="11">
        <f t="shared" si="0"/>
        <v>131.17046737782141</v>
      </c>
      <c r="H25" s="11">
        <f t="shared" si="1"/>
        <v>13.117046737782143</v>
      </c>
      <c r="I25" s="11">
        <f t="shared" si="5"/>
        <v>-10.411449782489711</v>
      </c>
      <c r="J25" s="11">
        <f t="shared" si="6"/>
        <v>-3.1170467377821431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85.326017544796684</v>
      </c>
      <c r="G26" s="11">
        <f t="shared" si="0"/>
        <v>149.14567762306973</v>
      </c>
      <c r="H26" s="11">
        <f t="shared" si="1"/>
        <v>14.91456776230698</v>
      </c>
      <c r="I26" s="11">
        <f t="shared" si="5"/>
        <v>-12.326017544796684</v>
      </c>
      <c r="J26" s="11">
        <f t="shared" si="6"/>
        <v>-1.9145677623069801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102.07941169704422</v>
      </c>
      <c r="G27" s="11">
        <f t="shared" si="0"/>
        <v>167.53394152247537</v>
      </c>
      <c r="H27" s="11">
        <f t="shared" si="1"/>
        <v>16.753394152247541</v>
      </c>
      <c r="I27" s="11">
        <f t="shared" si="5"/>
        <v>-11.079411697044222</v>
      </c>
      <c r="J27" s="11">
        <f t="shared" si="6"/>
        <v>1.2466058477524591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120.68857928465447</v>
      </c>
      <c r="G28" s="11">
        <f t="shared" si="0"/>
        <v>186.09167587610244</v>
      </c>
      <c r="H28" s="11">
        <f t="shared" si="1"/>
        <v>18.609167587610244</v>
      </c>
      <c r="I28" s="11">
        <f t="shared" si="5"/>
        <v>-1.6885792846544661</v>
      </c>
      <c r="J28" s="11">
        <f t="shared" si="6"/>
        <v>9.3908324123897557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141.1459881954716</v>
      </c>
      <c r="G29" s="11">
        <f t="shared" si="0"/>
        <v>204.57408910817136</v>
      </c>
      <c r="H29" s="11">
        <f t="shared" si="1"/>
        <v>20.457408910817144</v>
      </c>
      <c r="I29" s="11">
        <f t="shared" si="5"/>
        <v>10.854011804528398</v>
      </c>
      <c r="J29" s="11">
        <f t="shared" si="6"/>
        <v>12.542591089182856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163.42014446160971</v>
      </c>
      <c r="G30" s="11">
        <f t="shared" si="0"/>
        <v>222.74156266138107</v>
      </c>
      <c r="H30" s="11">
        <f t="shared" si="1"/>
        <v>22.274156266138093</v>
      </c>
      <c r="I30" s="11">
        <f t="shared" si="5"/>
        <v>7.5798555383902908</v>
      </c>
      <c r="J30" s="11">
        <f t="shared" si="6"/>
        <v>-3.2741562661380925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187.45667569575897</v>
      </c>
      <c r="G31" s="11">
        <f t="shared" si="0"/>
        <v>240.36531234149265</v>
      </c>
      <c r="H31" s="11">
        <f t="shared" si="1"/>
        <v>24.036531234149265</v>
      </c>
      <c r="I31" s="11">
        <f t="shared" si="5"/>
        <v>24.543324304241025</v>
      </c>
      <c r="J31" s="11">
        <f t="shared" si="6"/>
        <v>16.963468765850735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213.17989719292245</v>
      </c>
      <c r="G32" s="11">
        <f t="shared" si="0"/>
        <v>257.23221497163479</v>
      </c>
      <c r="H32" s="11">
        <f t="shared" si="1"/>
        <v>25.72322149716349</v>
      </c>
      <c r="I32" s="11">
        <f t="shared" si="5"/>
        <v>17.820102807077546</v>
      </c>
      <c r="J32" s="11">
        <f t="shared" si="6"/>
        <v>-6.7232214971634896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240.49477090577614</v>
      </c>
      <c r="G33" s="11">
        <f t="shared" si="0"/>
        <v>273.14873712853682</v>
      </c>
      <c r="H33" s="11">
        <f t="shared" si="1"/>
        <v>27.314873712853668</v>
      </c>
      <c r="I33" s="11">
        <f t="shared" si="5"/>
        <v>13.505229094223864</v>
      </c>
      <c r="J33" s="11">
        <f t="shared" si="6"/>
        <v>-4.3148737128536681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269.28916564970888</v>
      </c>
      <c r="G34" s="11">
        <f t="shared" si="0"/>
        <v>287.94394743932742</v>
      </c>
      <c r="H34" s="11">
        <f t="shared" si="1"/>
        <v>28.794394743932759</v>
      </c>
      <c r="I34" s="11">
        <f t="shared" si="5"/>
        <v>10.710834350291123</v>
      </c>
      <c r="J34" s="11">
        <f t="shared" si="6"/>
        <v>-2.7943947439327594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299.43632876837574</v>
      </c>
      <c r="G35" s="11">
        <f t="shared" si="0"/>
        <v>301.47163118666867</v>
      </c>
      <c r="H35" s="11">
        <f t="shared" si="1"/>
        <v>30.147163118666889</v>
      </c>
      <c r="I35" s="11">
        <f t="shared" si="5"/>
        <v>31.563671231624255</v>
      </c>
      <c r="J35" s="11">
        <f t="shared" si="6"/>
        <v>20.852836881333111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330.7974843316</v>
      </c>
      <c r="G36" s="11">
        <f t="shared" si="0"/>
        <v>313.61155563224258</v>
      </c>
      <c r="H36" s="11">
        <f t="shared" ref="H36:H64" si="7">$M$4*B36^$M$5*EXP(-B36/$M$6)</f>
        <v>31.36115556322428</v>
      </c>
      <c r="I36" s="11">
        <f t="shared" si="5"/>
        <v>27.202515668399997</v>
      </c>
      <c r="J36" s="11">
        <f t="shared" si="6"/>
        <v>-4.3611555632242798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363.22448000931752</v>
      </c>
      <c r="G37" s="11">
        <f t="shared" si="0"/>
        <v>324.26995677717514</v>
      </c>
      <c r="H37" s="11">
        <f t="shared" si="7"/>
        <v>32.4269956777175</v>
      </c>
      <c r="I37" s="11">
        <f t="shared" si="5"/>
        <v>13.775519990682483</v>
      </c>
      <c r="J37" s="11">
        <f t="shared" si="6"/>
        <v>-13.4269956777175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396.5624133877821</v>
      </c>
      <c r="G38" s="11">
        <f t="shared" si="0"/>
        <v>333.37933378464584</v>
      </c>
      <c r="H38" s="11">
        <f t="shared" si="7"/>
        <v>33.337933378464577</v>
      </c>
      <c r="I38" s="11">
        <f t="shared" si="5"/>
        <v>0.43758661221789907</v>
      </c>
      <c r="J38" s="11">
        <f t="shared" si="6"/>
        <v>-13.337933378464577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430.65217806177452</v>
      </c>
      <c r="G39" s="11">
        <f t="shared" si="0"/>
        <v>340.8976467399242</v>
      </c>
      <c r="H39" s="11">
        <f t="shared" si="7"/>
        <v>34.089764673992413</v>
      </c>
      <c r="I39" s="11">
        <f t="shared" si="5"/>
        <v>-2.6521780617745208</v>
      </c>
      <c r="J39" s="11">
        <f t="shared" si="6"/>
        <v>-3.0897646739924127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465.33287982854949</v>
      </c>
      <c r="G40" s="11">
        <f t="shared" si="0"/>
        <v>346.80701766774973</v>
      </c>
      <c r="H40" s="11">
        <f t="shared" si="7"/>
        <v>34.680701766774973</v>
      </c>
      <c r="I40" s="11">
        <f t="shared" si="5"/>
        <v>-5.3328798285494941</v>
      </c>
      <c r="J40" s="11">
        <f t="shared" si="6"/>
        <v>-2.6807017667749733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500.4440832941346</v>
      </c>
      <c r="G41" s="11">
        <f t="shared" si="0"/>
        <v>351.11203465585106</v>
      </c>
      <c r="H41" s="11">
        <f t="shared" si="7"/>
        <v>35.111203465585128</v>
      </c>
      <c r="I41" s="11">
        <f t="shared" si="5"/>
        <v>-12.4440832941346</v>
      </c>
      <c r="J41" s="11">
        <f t="shared" si="6"/>
        <v>-7.1112034655851275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535.82785883631698</v>
      </c>
      <c r="G42" s="11">
        <f t="shared" si="0"/>
        <v>353.83775542182377</v>
      </c>
      <c r="H42" s="11">
        <f t="shared" si="7"/>
        <v>35.383775542182356</v>
      </c>
      <c r="I42" s="11">
        <f t="shared" si="5"/>
        <v>-16.827858836316977</v>
      </c>
      <c r="J42" s="11">
        <f t="shared" si="6"/>
        <v>-4.3837755421823559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571.33060888962393</v>
      </c>
      <c r="G43" s="11">
        <f t="shared" si="0"/>
        <v>355.02750053306954</v>
      </c>
      <c r="H43" s="11">
        <f t="shared" si="7"/>
        <v>35.502750053306968</v>
      </c>
      <c r="I43" s="11">
        <f t="shared" si="5"/>
        <v>-29.330608889623932</v>
      </c>
      <c r="J43" s="11">
        <f t="shared" si="6"/>
        <v>-12.502750053306968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606.80466073908633</v>
      </c>
      <c r="G44" s="11">
        <f t="shared" si="0"/>
        <v>354.74051849462398</v>
      </c>
      <c r="H44" s="11">
        <f t="shared" si="7"/>
        <v>35.474051849462356</v>
      </c>
      <c r="I44" s="11">
        <f t="shared" si="5"/>
        <v>-50.80466073908633</v>
      </c>
      <c r="J44" s="11">
        <f t="shared" si="6"/>
        <v>-21.474051849462356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642.10962031066072</v>
      </c>
      <c r="G45" s="11">
        <f t="shared" si="0"/>
        <v>353.04959571574386</v>
      </c>
      <c r="H45" s="11">
        <f t="shared" si="7"/>
        <v>35.304959571574386</v>
      </c>
      <c r="I45" s="11">
        <f t="shared" si="5"/>
        <v>-47.109620310660716</v>
      </c>
      <c r="J45" s="11">
        <f t="shared" si="6"/>
        <v>3.6950404284256138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677.11348776211378</v>
      </c>
      <c r="G46" s="11">
        <f t="shared" si="0"/>
        <v>350.03867451453061</v>
      </c>
      <c r="H46" s="11">
        <f t="shared" si="7"/>
        <v>35.00386745145304</v>
      </c>
      <c r="I46" s="11">
        <f t="shared" si="5"/>
        <v>-57.113487762113778</v>
      </c>
      <c r="J46" s="11">
        <f t="shared" si="6"/>
        <v>-10.00386745145304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711.69354099057375</v>
      </c>
      <c r="G47" s="11">
        <f t="shared" si="0"/>
        <v>345.80053228459974</v>
      </c>
      <c r="H47" s="11">
        <f t="shared" si="7"/>
        <v>34.580053228460002</v>
      </c>
      <c r="I47" s="11">
        <f t="shared" si="5"/>
        <v>-57.693540990573752</v>
      </c>
      <c r="J47" s="11">
        <f t="shared" si="6"/>
        <v>-0.5800532284600024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745.73699750054641</v>
      </c>
      <c r="G48" s="11">
        <f t="shared" si="0"/>
        <v>340.43456509972657</v>
      </c>
      <c r="H48" s="11">
        <f t="shared" si="7"/>
        <v>34.043456509972671</v>
      </c>
      <c r="I48" s="11">
        <f t="shared" si="5"/>
        <v>-63.736997500546408</v>
      </c>
      <c r="J48" s="11">
        <f t="shared" si="6"/>
        <v>-6.0434565099726711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779.14146846613585</v>
      </c>
      <c r="G49" s="11">
        <f t="shared" si="0"/>
        <v>334.04470965589439</v>
      </c>
      <c r="H49" s="11">
        <f t="shared" si="7"/>
        <v>33.404470965589482</v>
      </c>
      <c r="I49" s="11">
        <f t="shared" si="5"/>
        <v>-70.141468466135848</v>
      </c>
      <c r="J49" s="11">
        <f t="shared" si="6"/>
        <v>-6.404470965589482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811.81522134138868</v>
      </c>
      <c r="G50" s="11">
        <f t="shared" si="0"/>
        <v>326.73752875252831</v>
      </c>
      <c r="H50" s="11">
        <f t="shared" si="7"/>
        <v>32.673752875252866</v>
      </c>
      <c r="I50" s="11">
        <f t="shared" si="5"/>
        <v>-77.815221341388678</v>
      </c>
      <c r="J50" s="11">
        <f t="shared" si="6"/>
        <v>-7.6737528752528661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843.67726910495367</v>
      </c>
      <c r="G51" s="11">
        <f t="shared" si="0"/>
        <v>318.62047763564988</v>
      </c>
      <c r="H51" s="11">
        <f t="shared" si="7"/>
        <v>31.862047763564956</v>
      </c>
      <c r="I51" s="11">
        <f t="shared" si="5"/>
        <v>-94.677269104953666</v>
      </c>
      <c r="J51" s="11">
        <f t="shared" si="6"/>
        <v>-16.862047763564956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874.657305259748</v>
      </c>
      <c r="G52" s="11">
        <f t="shared" si="0"/>
        <v>309.80036154794334</v>
      </c>
      <c r="H52" s="11">
        <f t="shared" si="7"/>
        <v>30.980036154794377</v>
      </c>
      <c r="I52" s="11">
        <f t="shared" si="5"/>
        <v>-114.657305259748</v>
      </c>
      <c r="J52" s="11">
        <f t="shared" si="6"/>
        <v>-19.980036154794377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904.69550413872412</v>
      </c>
      <c r="G53" s="11">
        <f t="shared" si="0"/>
        <v>300.38198878976118</v>
      </c>
      <c r="H53" s="11">
        <f t="shared" si="7"/>
        <v>30.038198878976132</v>
      </c>
      <c r="I53" s="11">
        <f t="shared" si="5"/>
        <v>-111.69550413872412</v>
      </c>
      <c r="J53" s="11">
        <f t="shared" si="6"/>
        <v>2.9618011210238677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:D62" si="8">C54-C53</f>
        <v>14</v>
      </c>
      <c r="E54">
        <f t="shared" ref="E54:E62" si="9">10*(C54-C53)</f>
        <v>140</v>
      </c>
      <c r="F54" s="11">
        <f t="shared" si="4"/>
        <v>933.74220598757665</v>
      </c>
      <c r="G54" s="11">
        <f t="shared" si="0"/>
        <v>290.46701848852535</v>
      </c>
      <c r="H54" s="11">
        <f t="shared" si="7"/>
        <v>29.046701848852479</v>
      </c>
      <c r="I54" s="11">
        <f t="shared" ref="I54:I62" si="10">C54-F54</f>
        <v>-126.74220598757665</v>
      </c>
      <c r="J54" s="11">
        <f t="shared" ref="J54:J62" si="11">D54-H54</f>
        <v>-15.046701848852479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8"/>
        <v>21</v>
      </c>
      <c r="E55">
        <f t="shared" si="9"/>
        <v>210</v>
      </c>
      <c r="F55" s="11">
        <f t="shared" si="4"/>
        <v>961.7575057946184</v>
      </c>
      <c r="G55" s="11">
        <f t="shared" si="0"/>
        <v>280.15299807041742</v>
      </c>
      <c r="H55" s="11">
        <f t="shared" si="7"/>
        <v>28.015299807041771</v>
      </c>
      <c r="I55" s="11">
        <f t="shared" si="10"/>
        <v>-133.7575057946184</v>
      </c>
      <c r="J55" s="11">
        <f t="shared" si="11"/>
        <v>-7.0152998070417709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8"/>
        <v>38</v>
      </c>
      <c r="E56">
        <f t="shared" si="9"/>
        <v>380</v>
      </c>
      <c r="F56" s="11">
        <f t="shared" si="4"/>
        <v>988.710764002058</v>
      </c>
      <c r="G56" s="11">
        <f t="shared" si="0"/>
        <v>269.53258207439603</v>
      </c>
      <c r="H56" s="11">
        <f t="shared" si="7"/>
        <v>26.953258207439657</v>
      </c>
      <c r="I56" s="11">
        <f t="shared" si="10"/>
        <v>-122.710764002058</v>
      </c>
      <c r="J56" s="11">
        <f t="shared" si="11"/>
        <v>11.046741792560343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8"/>
        <v>31</v>
      </c>
      <c r="E57">
        <f t="shared" si="9"/>
        <v>310</v>
      </c>
      <c r="F57" s="11">
        <f t="shared" si="4"/>
        <v>1014.5800561396857</v>
      </c>
      <c r="G57" s="11">
        <f t="shared" si="0"/>
        <v>258.69292137627667</v>
      </c>
      <c r="H57" s="11">
        <f t="shared" si="7"/>
        <v>25.869292137627625</v>
      </c>
      <c r="I57" s="11">
        <f t="shared" si="10"/>
        <v>-117.58005613968567</v>
      </c>
      <c r="J57" s="11">
        <f t="shared" si="11"/>
        <v>5.1307078623723754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8"/>
        <v>31</v>
      </c>
      <c r="E58">
        <f t="shared" si="9"/>
        <v>310</v>
      </c>
      <c r="F58" s="11">
        <f t="shared" si="4"/>
        <v>1039.3515771419134</v>
      </c>
      <c r="G58" s="11">
        <f t="shared" si="0"/>
        <v>247.71521002227701</v>
      </c>
      <c r="H58" s="11">
        <f t="shared" si="7"/>
        <v>24.771521002227718</v>
      </c>
      <c r="I58" s="11">
        <f t="shared" si="10"/>
        <v>-111.35157714191337</v>
      </c>
      <c r="J58" s="11">
        <f t="shared" si="11"/>
        <v>6.2284789977722816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8"/>
        <v>29</v>
      </c>
      <c r="E59">
        <f t="shared" si="9"/>
        <v>290</v>
      </c>
      <c r="F59" s="11">
        <f t="shared" si="4"/>
        <v>1063.0190147043493</v>
      </c>
      <c r="G59" s="11">
        <f t="shared" si="0"/>
        <v>236.67437562435907</v>
      </c>
      <c r="H59" s="11">
        <f t="shared" si="7"/>
        <v>23.667437562435847</v>
      </c>
      <c r="I59" s="11">
        <f t="shared" si="10"/>
        <v>-106.01901470434927</v>
      </c>
      <c r="J59" s="11">
        <f t="shared" si="11"/>
        <v>5.3325624375641532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8"/>
        <v>33</v>
      </c>
      <c r="E60">
        <f t="shared" si="9"/>
        <v>330</v>
      </c>
      <c r="F60" s="11">
        <f t="shared" si="4"/>
        <v>1085.5829045603703</v>
      </c>
      <c r="G60" s="11">
        <f t="shared" si="0"/>
        <v>225.63889856020978</v>
      </c>
      <c r="H60" s="11">
        <f t="shared" si="7"/>
        <v>22.563889856021014</v>
      </c>
      <c r="I60" s="11">
        <f t="shared" si="10"/>
        <v>-95.582904560370253</v>
      </c>
      <c r="J60" s="11">
        <f t="shared" si="11"/>
        <v>10.436110143978986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8"/>
        <v>32</v>
      </c>
      <c r="E61">
        <f t="shared" si="9"/>
        <v>320</v>
      </c>
      <c r="F61" s="11">
        <f>F60+H61</f>
        <v>1107.0499790570466</v>
      </c>
      <c r="G61" s="11">
        <f>(F61-F60)*10</f>
        <v>214.67074496676332</v>
      </c>
      <c r="H61" s="11">
        <f>$M$4*B61^$M$5*EXP(-B61/$M$6)</f>
        <v>21.467074496676386</v>
      </c>
      <c r="I61" s="11">
        <f t="shared" si="10"/>
        <v>-85.049979057046585</v>
      </c>
      <c r="J61" s="11">
        <f t="shared" si="11"/>
        <v>10.532925503323614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8"/>
        <v>25</v>
      </c>
      <c r="E62">
        <f t="shared" si="9"/>
        <v>250</v>
      </c>
      <c r="F62" s="11">
        <f>F61+H62</f>
        <v>1127.4325189209778</v>
      </c>
      <c r="G62" s="11">
        <f>(F62-F61)*10</f>
        <v>203.82539863931243</v>
      </c>
      <c r="H62" s="11">
        <f>$M$4*B62^$M$5*EXP(-B62/$M$6)</f>
        <v>20.382539863931157</v>
      </c>
      <c r="I62" s="11">
        <f t="shared" si="10"/>
        <v>-80.432518920977827</v>
      </c>
      <c r="J62" s="11">
        <f t="shared" si="11"/>
        <v>4.6174601360688428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" si="12">C63-C62</f>
        <v>29</v>
      </c>
      <c r="E63">
        <f t="shared" ref="E63" si="13">10*(C63-C62)</f>
        <v>290</v>
      </c>
      <c r="F63" s="11">
        <f>F62+H63</f>
        <v>1146.74771665856</v>
      </c>
      <c r="G63" s="11">
        <f>(F63-F62)*10</f>
        <v>193.15197737582139</v>
      </c>
      <c r="H63" s="11">
        <f>$M$4*B63^$M$5*EXP(-B63/$M$6)</f>
        <v>19.31519773758205</v>
      </c>
      <c r="I63" s="11">
        <f t="shared" ref="I63" si="14">C63-F63</f>
        <v>-70.747716658559966</v>
      </c>
      <c r="J63" s="11">
        <f t="shared" ref="J63" si="15">D63-H63</f>
        <v>9.6848022624179499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ref="D64" si="16">C64-C63</f>
        <v>17</v>
      </c>
      <c r="E64">
        <f t="shared" ref="E64" si="17">10*(C64-C63)</f>
        <v>170</v>
      </c>
      <c r="F64" s="11">
        <f t="shared" si="4"/>
        <v>1165.017058655689</v>
      </c>
      <c r="G64" s="11">
        <f t="shared" si="0"/>
        <v>182.69341997129004</v>
      </c>
      <c r="H64" s="11">
        <f t="shared" si="7"/>
        <v>18.269341997129036</v>
      </c>
      <c r="I64" s="11">
        <f t="shared" ref="I64" si="18">C64-F64</f>
        <v>-72.01705865568897</v>
      </c>
      <c r="J64" s="11">
        <f t="shared" ref="J64" si="19">D64-H64</f>
        <v>-1.2693419971290361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ref="D65" si="20">C65-C64</f>
        <v>21</v>
      </c>
      <c r="E65">
        <f t="shared" ref="E65" si="21">10*(C65-C64)</f>
        <v>210</v>
      </c>
      <c r="F65" s="11">
        <f t="shared" ref="F65" si="22">F64+H65</f>
        <v>1182.2657317467244</v>
      </c>
      <c r="G65" s="11">
        <f t="shared" ref="G65" si="23">(F65-F64)*10</f>
        <v>172.48673091035471</v>
      </c>
      <c r="H65" s="11">
        <f t="shared" ref="H65" si="24">$M$4*B65^$M$5*EXP(-B65/$M$6)</f>
        <v>17.248673091035503</v>
      </c>
      <c r="I65" s="11">
        <f t="shared" ref="I65" si="25">C65-F65</f>
        <v>-68.265731746724441</v>
      </c>
      <c r="J65" s="11">
        <f t="shared" ref="J65" si="26">D65-H65</f>
        <v>3.7513269089644972</v>
      </c>
      <c r="K65" s="11"/>
    </row>
    <row r="66" spans="1:11">
      <c r="A66" s="2">
        <v>43948</v>
      </c>
      <c r="B66" s="10">
        <v>64</v>
      </c>
      <c r="C66" s="3">
        <f>Dati!K66</f>
        <v>1128</v>
      </c>
      <c r="D66">
        <f t="shared" ref="D66" si="27">C66-C65</f>
        <v>14</v>
      </c>
      <c r="E66">
        <f t="shared" ref="E66" si="28">10*(C66-C65)</f>
        <v>140</v>
      </c>
      <c r="F66" s="11">
        <f t="shared" ref="F66" si="29">F65+H66</f>
        <v>1198.5220588242635</v>
      </c>
      <c r="G66" s="11">
        <f t="shared" ref="G66" si="30">(F66-F65)*10</f>
        <v>162.56327077539027</v>
      </c>
      <c r="H66" s="11">
        <f t="shared" ref="H66" si="31">$M$4*B66^$M$5*EXP(-B66/$M$6)</f>
        <v>16.256327077539002</v>
      </c>
      <c r="I66" s="11">
        <f t="shared" ref="I66" si="32">C66-F66</f>
        <v>-70.522058824263468</v>
      </c>
      <c r="J66" s="11">
        <f t="shared" ref="J66" si="33">D66-H66</f>
        <v>-2.2563270775390016</v>
      </c>
      <c r="K66" s="11"/>
    </row>
    <row r="67" spans="1:11">
      <c r="A67" s="2">
        <v>43949</v>
      </c>
      <c r="B67" s="10">
        <v>65</v>
      </c>
      <c r="C67" s="3">
        <f>Dati!K67</f>
        <v>1141</v>
      </c>
      <c r="D67">
        <f t="shared" ref="D67" si="34">C67-C66</f>
        <v>13</v>
      </c>
      <c r="E67">
        <f t="shared" ref="E67" si="35">10*(C67-C66)</f>
        <v>130</v>
      </c>
      <c r="F67" s="11">
        <f t="shared" ref="F67" si="36">F66+H67</f>
        <v>1213.8169669679435</v>
      </c>
      <c r="G67" s="11">
        <f t="shared" ref="G67" si="37">(F67-F66)*10</f>
        <v>152.94908143680004</v>
      </c>
      <c r="H67" s="11">
        <f t="shared" ref="H67" si="38">$M$4*B67^$M$5*EXP(-B67/$M$6)</f>
        <v>15.294908143680068</v>
      </c>
      <c r="I67" s="11">
        <f t="shared" ref="I67" si="39">C67-F67</f>
        <v>-72.816966967943472</v>
      </c>
      <c r="J67" s="11">
        <f t="shared" ref="J67" si="40">D67-H67</f>
        <v>-2.2949081436800682</v>
      </c>
      <c r="K67" s="11"/>
    </row>
    <row r="68" spans="1:11">
      <c r="A68" s="2">
        <v>43950</v>
      </c>
      <c r="B68" s="10">
        <v>66</v>
      </c>
      <c r="C68" s="3">
        <f>Dati!K68</f>
        <v>1152</v>
      </c>
      <c r="D68">
        <f t="shared" ref="D68" si="41">C68-C67</f>
        <v>11</v>
      </c>
      <c r="E68">
        <f t="shared" ref="E68" si="42">10*(C68-C67)</f>
        <v>110</v>
      </c>
      <c r="F68" s="11">
        <f t="shared" ref="F68" si="43">F67+H68</f>
        <v>1228.1834905862981</v>
      </c>
      <c r="G68" s="11">
        <f t="shared" ref="G68" si="44">(F68-F67)*10</f>
        <v>143.66523618354677</v>
      </c>
      <c r="H68" s="11">
        <f t="shared" ref="H68" si="45">$M$4*B68^$M$5*EXP(-B68/$M$6)</f>
        <v>14.366523618354723</v>
      </c>
      <c r="I68" s="11">
        <f t="shared" ref="I68" si="46">C68-F68</f>
        <v>-76.183490586298149</v>
      </c>
      <c r="J68" s="11">
        <f t="shared" ref="J68" si="47">D68-H68</f>
        <v>-3.3665236183547229</v>
      </c>
    </row>
    <row r="69" spans="1:11">
      <c r="A69" s="2">
        <v>43951</v>
      </c>
      <c r="B69" s="10">
        <v>67</v>
      </c>
      <c r="C69" s="3">
        <f>Dati!K69</f>
        <v>1167</v>
      </c>
      <c r="D69">
        <f t="shared" ref="D69" si="48">C69-C68</f>
        <v>15</v>
      </c>
      <c r="E69">
        <f t="shared" ref="E69" si="49">10*(C69-C68)</f>
        <v>150</v>
      </c>
      <c r="F69" s="11">
        <f t="shared" ref="F69" si="50">F68+H69</f>
        <v>1241.6563111916316</v>
      </c>
      <c r="G69" s="11">
        <f t="shared" ref="G69" si="51">(F69-F68)*10</f>
        <v>134.72820605333482</v>
      </c>
      <c r="H69" s="11">
        <f t="shared" ref="H69" si="52">$M$4*B69^$M$5*EXP(-B69/$M$6)</f>
        <v>13.472820605333586</v>
      </c>
      <c r="I69" s="11">
        <f t="shared" ref="I69" si="53">C69-F69</f>
        <v>-74.65631119163163</v>
      </c>
      <c r="J69" s="11">
        <f t="shared" ref="J69" si="54">D69-H69</f>
        <v>1.5271793946664136</v>
      </c>
    </row>
    <row r="70" spans="1:11">
      <c r="A70" s="2">
        <v>43952</v>
      </c>
      <c r="B70" s="10">
        <v>68</v>
      </c>
      <c r="C70" s="3">
        <f>Dati!K70</f>
        <v>1184</v>
      </c>
      <c r="D70">
        <f t="shared" ref="D70" si="55">C70-C69</f>
        <v>17</v>
      </c>
      <c r="E70">
        <f t="shared" ref="E70" si="56">10*(C70-C69)</f>
        <v>170</v>
      </c>
      <c r="F70" s="11">
        <f t="shared" ref="F70" si="57">F69+H70</f>
        <v>1254.2713346623686</v>
      </c>
      <c r="G70" s="11">
        <f t="shared" ref="G70" si="58">(F70-F69)*10</f>
        <v>126.15023470737015</v>
      </c>
      <c r="H70" s="11">
        <f t="shared" ref="H70" si="59">$M$4*B70^$M$5*EXP(-B70/$M$6)</f>
        <v>12.615023470736986</v>
      </c>
      <c r="I70" s="11">
        <f t="shared" ref="I70" si="60">C70-F70</f>
        <v>-70.271334662368645</v>
      </c>
      <c r="J70" s="11">
        <f t="shared" ref="J70" si="61">D70-H70</f>
        <v>4.3849765292630138</v>
      </c>
    </row>
    <row r="71" spans="1:11">
      <c r="A71" s="2">
        <v>43953</v>
      </c>
      <c r="B71" s="10">
        <v>69</v>
      </c>
      <c r="C71" s="3">
        <f>Dati!K71</f>
        <v>1195</v>
      </c>
      <c r="D71">
        <f t="shared" ref="D71" si="62">C71-C70</f>
        <v>11</v>
      </c>
      <c r="E71">
        <f t="shared" ref="E71" si="63">10*(C71-C70)</f>
        <v>110</v>
      </c>
      <c r="F71" s="11">
        <f t="shared" ref="F71" si="64">F70+H71</f>
        <v>1266.0653061867251</v>
      </c>
      <c r="G71" s="11">
        <f t="shared" ref="G71" si="65">(F71-F70)*10</f>
        <v>117.93971524356493</v>
      </c>
      <c r="H71" s="11">
        <f t="shared" ref="H71" si="66">$M$4*B71^$M$5*EXP(-B71/$M$6)</f>
        <v>11.793971524356536</v>
      </c>
      <c r="I71" s="11">
        <f t="shared" ref="I71" si="67">C71-F71</f>
        <v>-71.065306186725138</v>
      </c>
      <c r="J71" s="11">
        <f t="shared" ref="J71" si="68">D71-H71</f>
        <v>-0.79397152435653595</v>
      </c>
    </row>
    <row r="72" spans="1:11">
      <c r="A72" s="2">
        <v>43954</v>
      </c>
      <c r="B72" s="10">
        <v>70</v>
      </c>
      <c r="C72" s="3">
        <f>Dati!K72</f>
        <v>1209</v>
      </c>
      <c r="D72">
        <f t="shared" ref="D72" si="69">C72-C71</f>
        <v>14</v>
      </c>
      <c r="E72">
        <f t="shared" ref="E72" si="70">10*(C72-C71)</f>
        <v>140</v>
      </c>
      <c r="F72" s="11">
        <f t="shared" ref="F72" si="71">F71+H72</f>
        <v>1277.0754625206305</v>
      </c>
      <c r="G72" s="11">
        <f t="shared" ref="G72" si="72">(F72-F71)*10</f>
        <v>110.10156333905343</v>
      </c>
      <c r="H72" s="11">
        <f t="shared" ref="H72" si="73">$M$4*B72^$M$5*EXP(-B72/$M$6)</f>
        <v>11.010156333905364</v>
      </c>
      <c r="I72" s="11">
        <f t="shared" ref="I72" si="74">C72-F72</f>
        <v>-68.075462520630481</v>
      </c>
      <c r="J72" s="11">
        <f t="shared" ref="J72" si="75">D72-H72</f>
        <v>2.9898436660946359</v>
      </c>
    </row>
    <row r="73" spans="1:11">
      <c r="A73" s="2">
        <v>43955</v>
      </c>
      <c r="B73" s="10">
        <v>71</v>
      </c>
      <c r="C73" s="3"/>
      <c r="F73" s="11">
        <f t="shared" ref="F72:F84" si="76">F72+H73</f>
        <v>1287.3392207252464</v>
      </c>
      <c r="G73" s="11">
        <f t="shared" ref="G72:G84" si="77">(F73-F72)*10</f>
        <v>102.63758204615897</v>
      </c>
      <c r="H73" s="11">
        <f t="shared" ref="H72:H99" si="78">$M$4*B73^$M$5*EXP(-B73/$M$6)</f>
        <v>10.263758204615899</v>
      </c>
    </row>
    <row r="74" spans="1:11">
      <c r="A74" s="2">
        <v>43956</v>
      </c>
      <c r="B74" s="10">
        <v>72</v>
      </c>
      <c r="C74" s="3"/>
      <c r="F74" s="11">
        <f t="shared" si="76"/>
        <v>1296.8939021680583</v>
      </c>
      <c r="G74" s="11">
        <f t="shared" si="77"/>
        <v>95.546814428118978</v>
      </c>
      <c r="H74" s="11">
        <f t="shared" si="78"/>
        <v>9.5546814428119173</v>
      </c>
    </row>
    <row r="75" spans="1:11">
      <c r="A75" s="2">
        <v>43957</v>
      </c>
      <c r="B75" s="10">
        <v>73</v>
      </c>
      <c r="C75" s="3"/>
      <c r="F75" s="11">
        <f t="shared" si="76"/>
        <v>1305.7764902687504</v>
      </c>
      <c r="G75" s="11">
        <f t="shared" si="77"/>
        <v>88.825881006921463</v>
      </c>
      <c r="H75" s="11">
        <f t="shared" si="78"/>
        <v>8.882588100692109</v>
      </c>
    </row>
    <row r="76" spans="1:11">
      <c r="A76" s="2">
        <v>43958</v>
      </c>
      <c r="B76" s="10">
        <v>74</v>
      </c>
      <c r="C76" s="3"/>
      <c r="F76" s="11">
        <f t="shared" si="76"/>
        <v>1314.0234202391205</v>
      </c>
      <c r="G76" s="11">
        <f t="shared" si="77"/>
        <v>82.469299703700472</v>
      </c>
      <c r="H76" s="11">
        <f t="shared" si="78"/>
        <v>8.2469299703699637</v>
      </c>
    </row>
    <row r="77" spans="1:11">
      <c r="A77" s="2">
        <v>43959</v>
      </c>
      <c r="B77" s="10">
        <v>75</v>
      </c>
      <c r="C77" s="3"/>
      <c r="F77" s="11">
        <f t="shared" si="76"/>
        <v>1321.6703988973406</v>
      </c>
      <c r="G77" s="11">
        <f t="shared" si="77"/>
        <v>76.469786582201777</v>
      </c>
      <c r="H77" s="11">
        <f t="shared" si="78"/>
        <v>7.64697865822012</v>
      </c>
    </row>
    <row r="78" spans="1:11">
      <c r="A78" s="2">
        <v>43960</v>
      </c>
      <c r="B78" s="10">
        <v>76</v>
      </c>
      <c r="C78" s="3"/>
      <c r="F78" s="11">
        <f t="shared" si="76"/>
        <v>1328.7522525232991</v>
      </c>
      <c r="G78" s="11">
        <f t="shared" si="77"/>
        <v>70.818536259585017</v>
      </c>
      <c r="H78" s="11">
        <f t="shared" si="78"/>
        <v>7.081853625958396</v>
      </c>
    </row>
    <row r="79" spans="1:11">
      <c r="A79" s="2">
        <v>43961</v>
      </c>
      <c r="B79" s="10">
        <v>77</v>
      </c>
      <c r="C79" s="3"/>
      <c r="F79" s="11">
        <f t="shared" si="76"/>
        <v>1335.3028006562301</v>
      </c>
      <c r="G79" s="11">
        <f t="shared" si="77"/>
        <v>65.505481329309987</v>
      </c>
      <c r="H79" s="11">
        <f t="shared" si="78"/>
        <v>6.5505481329308859</v>
      </c>
    </row>
    <row r="80" spans="1:11">
      <c r="A80" s="2">
        <v>43962</v>
      </c>
      <c r="B80" s="10">
        <v>78</v>
      </c>
      <c r="C80" s="3"/>
      <c r="F80" s="11">
        <f t="shared" si="76"/>
        <v>1341.3547537114371</v>
      </c>
      <c r="G80" s="11">
        <f t="shared" si="77"/>
        <v>60.519530552069227</v>
      </c>
      <c r="H80" s="11">
        <f t="shared" si="78"/>
        <v>6.0519530552069858</v>
      </c>
    </row>
    <row r="81" spans="1:8">
      <c r="A81" s="2">
        <v>43963</v>
      </c>
      <c r="B81" s="10">
        <v>79</v>
      </c>
      <c r="C81" s="3"/>
      <c r="F81" s="11">
        <f t="shared" si="76"/>
        <v>1346.9396323031642</v>
      </c>
      <c r="G81" s="11">
        <f t="shared" si="77"/>
        <v>55.848785917271471</v>
      </c>
      <c r="H81" s="11">
        <f t="shared" si="78"/>
        <v>5.5848785917272279</v>
      </c>
    </row>
    <row r="82" spans="1:8">
      <c r="A82" s="2">
        <v>43964</v>
      </c>
      <c r="B82" s="10">
        <v>80</v>
      </c>
      <c r="C82" s="3"/>
      <c r="F82" s="11">
        <f t="shared" si="76"/>
        <v>1352.0877061996262</v>
      </c>
      <c r="G82" s="11">
        <f t="shared" si="77"/>
        <v>51.480738964619377</v>
      </c>
      <c r="H82" s="11">
        <f t="shared" si="78"/>
        <v>5.1480738964619341</v>
      </c>
    </row>
    <row r="83" spans="1:8">
      <c r="A83" s="2">
        <v>43965</v>
      </c>
      <c r="B83" s="10">
        <v>81</v>
      </c>
      <c r="C83" s="3"/>
      <c r="F83" s="11">
        <f t="shared" si="76"/>
        <v>1356.8279508984508</v>
      </c>
      <c r="G83" s="11">
        <f t="shared" si="77"/>
        <v>47.402446988246538</v>
      </c>
      <c r="H83" s="11">
        <f t="shared" si="78"/>
        <v>4.7402446988246645</v>
      </c>
    </row>
    <row r="84" spans="1:8">
      <c r="A84" s="2">
        <v>43966</v>
      </c>
      <c r="B84" s="10">
        <v>82</v>
      </c>
      <c r="C84" s="3"/>
      <c r="F84" s="11">
        <f t="shared" si="76"/>
        <v>1361.1880198914498</v>
      </c>
      <c r="G84" s="11">
        <f t="shared" si="77"/>
        <v>43.60068992999004</v>
      </c>
      <c r="H84" s="11">
        <f t="shared" si="78"/>
        <v>4.360068992999012</v>
      </c>
    </row>
    <row r="85" spans="1:8">
      <c r="A85" s="2">
        <v>43967</v>
      </c>
      <c r="B85" s="10">
        <v>83</v>
      </c>
      <c r="C85" s="3"/>
      <c r="F85" s="11">
        <f t="shared" ref="F85:F99" si="79">F84+H85</f>
        <v>1365.1942307823635</v>
      </c>
      <c r="G85" s="11">
        <f t="shared" ref="G85:G99" si="80">(F85-F84)*10</f>
        <v>40.062108909137351</v>
      </c>
      <c r="H85" s="11">
        <f t="shared" si="78"/>
        <v>4.0062108909136835</v>
      </c>
    </row>
    <row r="86" spans="1:8">
      <c r="A86" s="2">
        <v>43968</v>
      </c>
      <c r="B86" s="10">
        <v>84</v>
      </c>
      <c r="C86" s="3"/>
      <c r="F86" s="11">
        <f t="shared" si="79"/>
        <v>1368.8715635262247</v>
      </c>
      <c r="G86" s="11">
        <f t="shared" si="80"/>
        <v>36.773327438611432</v>
      </c>
      <c r="H86" s="11">
        <f t="shared" si="78"/>
        <v>3.6773327438611112</v>
      </c>
    </row>
    <row r="87" spans="1:8">
      <c r="A87" s="2">
        <v>43969</v>
      </c>
      <c r="B87" s="10">
        <v>85</v>
      </c>
      <c r="C87" s="3"/>
      <c r="F87" s="11">
        <f t="shared" si="79"/>
        <v>1372.243669170919</v>
      </c>
      <c r="G87" s="11">
        <f t="shared" si="80"/>
        <v>33.721056446943294</v>
      </c>
      <c r="H87" s="11">
        <f t="shared" si="78"/>
        <v>3.3721056446942685</v>
      </c>
    </row>
    <row r="88" spans="1:8">
      <c r="A88" s="2">
        <v>43970</v>
      </c>
      <c r="B88" s="10">
        <v>86</v>
      </c>
      <c r="C88" s="3"/>
      <c r="F88" s="11">
        <f t="shared" si="79"/>
        <v>1375.3328875975421</v>
      </c>
      <c r="G88" s="11">
        <f t="shared" si="80"/>
        <v>30.892184266231197</v>
      </c>
      <c r="H88" s="11">
        <f t="shared" si="78"/>
        <v>3.0892184266231792</v>
      </c>
    </row>
    <row r="89" spans="1:8">
      <c r="A89" s="2">
        <v>43971</v>
      </c>
      <c r="B89" s="10">
        <v>87</v>
      </c>
      <c r="C89" s="3"/>
      <c r="F89" s="11">
        <f t="shared" si="79"/>
        <v>1378.1602728738412</v>
      </c>
      <c r="G89" s="11">
        <f t="shared" si="80"/>
        <v>28.273852762990828</v>
      </c>
      <c r="H89" s="11">
        <f t="shared" si="78"/>
        <v>2.8273852762990015</v>
      </c>
    </row>
    <row r="90" spans="1:8">
      <c r="A90" s="2">
        <v>43972</v>
      </c>
      <c r="B90" s="10">
        <v>88</v>
      </c>
      <c r="C90" s="3"/>
      <c r="F90" s="11">
        <f t="shared" si="79"/>
        <v>1380.7456249523598</v>
      </c>
      <c r="G90" s="11">
        <f t="shared" si="80"/>
        <v>25.853520785185538</v>
      </c>
      <c r="H90" s="11">
        <f t="shared" si="78"/>
        <v>2.5853520785185604</v>
      </c>
    </row>
    <row r="91" spans="1:8">
      <c r="A91" s="2">
        <v>43973</v>
      </c>
      <c r="B91" s="10">
        <v>89</v>
      </c>
      <c r="C91" s="3"/>
      <c r="F91" s="11">
        <f t="shared" si="79"/>
        <v>1383.1075265602256</v>
      </c>
      <c r="G91" s="11">
        <f t="shared" si="80"/>
        <v>23.619016078657751</v>
      </c>
      <c r="H91" s="11">
        <f t="shared" si="78"/>
        <v>2.3619016078658532</v>
      </c>
    </row>
    <row r="92" spans="1:8">
      <c r="A92" s="2">
        <v>43974</v>
      </c>
      <c r="B92" s="10">
        <v>90</v>
      </c>
      <c r="C92" s="3"/>
      <c r="F92" s="11">
        <f t="shared" si="79"/>
        <v>1385.26338423948</v>
      </c>
      <c r="G92" s="11">
        <f t="shared" si="80"/>
        <v>21.558576792544955</v>
      </c>
      <c r="H92" s="11">
        <f t="shared" si="78"/>
        <v>2.155857679254384</v>
      </c>
    </row>
    <row r="93" spans="1:8">
      <c r="A93" s="2">
        <v>43975</v>
      </c>
      <c r="B93" s="10">
        <v>91</v>
      </c>
      <c r="C93" s="3"/>
      <c r="F93" s="11">
        <f t="shared" si="79"/>
        <v>1387.2294726044126</v>
      </c>
      <c r="G93" s="11">
        <f t="shared" si="80"/>
        <v>19.660883649326024</v>
      </c>
      <c r="H93" s="11">
        <f t="shared" si="78"/>
        <v>1.9660883649326248</v>
      </c>
    </row>
    <row r="94" spans="1:8">
      <c r="A94" s="2">
        <v>43976</v>
      </c>
      <c r="B94" s="10">
        <v>92</v>
      </c>
      <c r="C94" s="3"/>
      <c r="F94" s="11">
        <f t="shared" si="79"/>
        <v>1389.0209809847315</v>
      </c>
      <c r="G94" s="11">
        <f t="shared" si="80"/>
        <v>17.915083803188736</v>
      </c>
      <c r="H94" s="11">
        <f t="shared" si="78"/>
        <v>1.7915083803187877</v>
      </c>
    </row>
    <row r="95" spans="1:8">
      <c r="A95" s="2">
        <v>43977</v>
      </c>
      <c r="B95" s="10">
        <v>93</v>
      </c>
      <c r="C95" s="3"/>
      <c r="F95" s="11">
        <f t="shared" si="79"/>
        <v>1390.6520617199922</v>
      </c>
      <c r="G95" s="11">
        <f t="shared" si="80"/>
        <v>16.310807352606389</v>
      </c>
      <c r="H95" s="11">
        <f t="shared" si="78"/>
        <v>1.6310807352605661</v>
      </c>
    </row>
    <row r="96" spans="1:8">
      <c r="A96" s="2">
        <v>43978</v>
      </c>
      <c r="B96" s="10">
        <v>94</v>
      </c>
      <c r="C96" s="3"/>
      <c r="F96" s="11">
        <f t="shared" si="79"/>
        <v>1392.1358794611533</v>
      </c>
      <c r="G96" s="11">
        <f t="shared" si="80"/>
        <v>14.838177411611468</v>
      </c>
      <c r="H96" s="11">
        <f t="shared" si="78"/>
        <v>1.4838177411612163</v>
      </c>
    </row>
    <row r="97" spans="1:8">
      <c r="A97" s="2">
        <v>43979</v>
      </c>
      <c r="B97" s="10">
        <v>95</v>
      </c>
      <c r="C97" s="3"/>
      <c r="F97" s="11">
        <f t="shared" si="79"/>
        <v>1393.4846609191898</v>
      </c>
      <c r="G97" s="11">
        <f t="shared" si="80"/>
        <v>13.487814580364557</v>
      </c>
      <c r="H97" s="11">
        <f t="shared" si="78"/>
        <v>1.3487814580365034</v>
      </c>
    </row>
    <row r="98" spans="1:8">
      <c r="A98" s="2">
        <v>43980</v>
      </c>
      <c r="B98" s="10">
        <v>96</v>
      </c>
      <c r="C98" s="3"/>
      <c r="F98" s="11">
        <f t="shared" si="79"/>
        <v>1394.7097445782938</v>
      </c>
      <c r="G98" s="11">
        <f t="shared" si="80"/>
        <v>12.250836591040297</v>
      </c>
      <c r="H98" s="11">
        <f t="shared" si="78"/>
        <v>1.2250836591040259</v>
      </c>
    </row>
    <row r="99" spans="1:8">
      <c r="A99" s="2">
        <v>43981</v>
      </c>
      <c r="B99" s="10">
        <v>97</v>
      </c>
      <c r="C99" s="3"/>
      <c r="F99" s="11">
        <f t="shared" si="79"/>
        <v>1395.8216299623632</v>
      </c>
      <c r="G99" s="11">
        <f t="shared" si="80"/>
        <v>11.118853840694101</v>
      </c>
      <c r="H99" s="11">
        <f t="shared" si="78"/>
        <v>1.1118853840693732</v>
      </c>
    </row>
    <row r="100" spans="1:8">
      <c r="A100" s="2">
        <v>43982</v>
      </c>
      <c r="B100" s="10">
        <v>98</v>
      </c>
      <c r="C100" s="3"/>
      <c r="F100" s="11">
        <f t="shared" ref="F100:F101" si="81">F99+H100</f>
        <v>1396.8300261083173</v>
      </c>
      <c r="G100" s="11">
        <f t="shared" ref="G100:G101" si="82">(F100-F99)*10</f>
        <v>10.08396145954066</v>
      </c>
      <c r="H100" s="11">
        <f t="shared" ref="H100:H101" si="83">$M$4*B100^$M$5*EXP(-B100/$M$6)</f>
        <v>1.0083961459540223</v>
      </c>
    </row>
    <row r="101" spans="1:8">
      <c r="A101" s="2">
        <v>43983</v>
      </c>
      <c r="B101" s="10">
        <v>99</v>
      </c>
      <c r="C101" s="3"/>
      <c r="F101" s="11">
        <f t="shared" si="81"/>
        <v>1397.743898958498</v>
      </c>
      <c r="G101" s="11">
        <f t="shared" si="82"/>
        <v>9.1387285018072362</v>
      </c>
      <c r="H101" s="11">
        <f t="shared" si="83"/>
        <v>0.91387285018078013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A1:E72"/>
  <sheetViews>
    <sheetView workbookViewId="0">
      <pane ySplit="1" topLeftCell="A62" activePane="bottomLeft" state="frozen"/>
      <selection pane="bottomLeft" activeCell="A72" sqref="A72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1:5">
      <c r="A1" s="1" t="s">
        <v>58</v>
      </c>
      <c r="B1" s="1" t="s">
        <v>10</v>
      </c>
      <c r="C1" s="1" t="s">
        <v>34</v>
      </c>
      <c r="D1" s="1" t="s">
        <v>54</v>
      </c>
      <c r="E1" s="1" t="s">
        <v>53</v>
      </c>
    </row>
    <row r="3" spans="1:5">
      <c r="B3" s="3"/>
      <c r="D3" s="17"/>
    </row>
    <row r="4" spans="1:5">
      <c r="A4">
        <v>1</v>
      </c>
      <c r="B4" s="3">
        <f>Dati!L4</f>
        <v>1</v>
      </c>
      <c r="C4">
        <f>B4-B3</f>
        <v>1</v>
      </c>
      <c r="D4" s="17"/>
    </row>
    <row r="5" spans="1:5">
      <c r="A5">
        <v>2</v>
      </c>
      <c r="B5" s="3">
        <f>Dati!L5</f>
        <v>11</v>
      </c>
      <c r="C5">
        <f t="shared" ref="C5:C53" si="0">B5-B4</f>
        <v>10</v>
      </c>
      <c r="D5" s="17"/>
    </row>
    <row r="6" spans="1:5">
      <c r="A6">
        <v>3</v>
      </c>
      <c r="B6" s="3">
        <f>Dati!L6</f>
        <v>19</v>
      </c>
      <c r="C6">
        <f t="shared" si="0"/>
        <v>8</v>
      </c>
      <c r="D6" s="17"/>
    </row>
    <row r="7" spans="1:5">
      <c r="A7">
        <v>4</v>
      </c>
      <c r="B7" s="3">
        <f>Dati!L7</f>
        <v>19</v>
      </c>
      <c r="C7">
        <f t="shared" si="0"/>
        <v>0</v>
      </c>
      <c r="D7" s="17"/>
      <c r="E7" s="11">
        <f>SUM(C4:C7)/4</f>
        <v>4.75</v>
      </c>
    </row>
    <row r="8" spans="1:5">
      <c r="A8">
        <v>5</v>
      </c>
      <c r="B8" s="3">
        <f>Dati!L8</f>
        <v>42</v>
      </c>
      <c r="C8">
        <f t="shared" si="0"/>
        <v>23</v>
      </c>
      <c r="D8" s="17"/>
      <c r="E8" s="11">
        <f t="shared" ref="E8:E62" si="1">SUM(C5:C8)/4</f>
        <v>10.25</v>
      </c>
    </row>
    <row r="9" spans="1:5">
      <c r="A9">
        <v>6</v>
      </c>
      <c r="B9" s="3">
        <f>Dati!L9</f>
        <v>25</v>
      </c>
      <c r="C9">
        <f t="shared" si="0"/>
        <v>-17</v>
      </c>
      <c r="D9" s="17"/>
      <c r="E9" s="11">
        <f t="shared" si="1"/>
        <v>3.5</v>
      </c>
    </row>
    <row r="10" spans="1:5">
      <c r="A10">
        <v>7</v>
      </c>
      <c r="B10" s="3">
        <f>Dati!L10</f>
        <v>22</v>
      </c>
      <c r="C10">
        <f t="shared" si="0"/>
        <v>-3</v>
      </c>
      <c r="D10" s="25">
        <f>SUM(C4:C10)/7</f>
        <v>3.1428571428571428</v>
      </c>
      <c r="E10" s="11">
        <f t="shared" si="1"/>
        <v>0.75</v>
      </c>
    </row>
    <row r="11" spans="1:5">
      <c r="A11">
        <v>8</v>
      </c>
      <c r="B11" s="3">
        <f>Dati!L11</f>
        <v>24</v>
      </c>
      <c r="C11">
        <f t="shared" si="0"/>
        <v>2</v>
      </c>
      <c r="D11" s="25">
        <f t="shared" ref="D11:D62" si="2">SUM(C5:C11)/7</f>
        <v>3.2857142857142856</v>
      </c>
      <c r="E11" s="11">
        <f t="shared" si="1"/>
        <v>1.25</v>
      </c>
    </row>
    <row r="12" spans="1:5">
      <c r="A12">
        <v>9</v>
      </c>
      <c r="B12" s="3">
        <f>Dati!L12</f>
        <v>26</v>
      </c>
      <c r="C12">
        <f t="shared" si="0"/>
        <v>2</v>
      </c>
      <c r="D12" s="25">
        <f t="shared" si="2"/>
        <v>2.1428571428571428</v>
      </c>
      <c r="E12" s="11">
        <f t="shared" si="1"/>
        <v>-4</v>
      </c>
    </row>
    <row r="13" spans="1:5">
      <c r="A13">
        <v>10</v>
      </c>
      <c r="B13" s="3">
        <f>Dati!L13</f>
        <v>28</v>
      </c>
      <c r="C13">
        <f t="shared" si="0"/>
        <v>2</v>
      </c>
      <c r="D13" s="25">
        <f t="shared" si="2"/>
        <v>1.2857142857142858</v>
      </c>
      <c r="E13" s="11">
        <f t="shared" si="1"/>
        <v>0.75</v>
      </c>
    </row>
    <row r="14" spans="1:5">
      <c r="A14">
        <v>11</v>
      </c>
      <c r="B14" s="3">
        <f>Dati!L14</f>
        <v>32</v>
      </c>
      <c r="C14">
        <f t="shared" si="0"/>
        <v>4</v>
      </c>
      <c r="D14" s="25">
        <f t="shared" si="2"/>
        <v>1.8571428571428572</v>
      </c>
      <c r="E14" s="11">
        <f t="shared" si="1"/>
        <v>2.5</v>
      </c>
    </row>
    <row r="15" spans="1:5">
      <c r="A15">
        <v>12</v>
      </c>
      <c r="B15" s="3">
        <f>Dati!L15</f>
        <v>51</v>
      </c>
      <c r="C15">
        <f t="shared" si="0"/>
        <v>19</v>
      </c>
      <c r="D15" s="25">
        <f t="shared" si="2"/>
        <v>1.2857142857142858</v>
      </c>
      <c r="E15" s="11">
        <f t="shared" si="1"/>
        <v>6.75</v>
      </c>
    </row>
    <row r="16" spans="1:5">
      <c r="A16">
        <v>13</v>
      </c>
      <c r="B16" s="3">
        <f>Dati!L16</f>
        <v>78</v>
      </c>
      <c r="C16">
        <f t="shared" si="0"/>
        <v>27</v>
      </c>
      <c r="D16" s="25">
        <f t="shared" si="2"/>
        <v>7.5714285714285712</v>
      </c>
      <c r="E16" s="11">
        <f t="shared" si="1"/>
        <v>13</v>
      </c>
    </row>
    <row r="17" spans="1:5">
      <c r="A17">
        <v>14</v>
      </c>
      <c r="B17" s="3">
        <f>Dati!L17</f>
        <v>109</v>
      </c>
      <c r="C17">
        <f t="shared" si="0"/>
        <v>31</v>
      </c>
      <c r="D17" s="25">
        <f t="shared" si="2"/>
        <v>12.428571428571429</v>
      </c>
      <c r="E17" s="11">
        <f t="shared" si="1"/>
        <v>20.25</v>
      </c>
    </row>
    <row r="18" spans="1:5">
      <c r="A18">
        <v>15</v>
      </c>
      <c r="B18" s="3">
        <f>Dati!L18</f>
        <v>141</v>
      </c>
      <c r="C18">
        <f t="shared" si="0"/>
        <v>32</v>
      </c>
      <c r="D18" s="25">
        <f t="shared" si="2"/>
        <v>16.714285714285715</v>
      </c>
      <c r="E18" s="11">
        <f t="shared" si="1"/>
        <v>27.25</v>
      </c>
    </row>
    <row r="19" spans="1:5">
      <c r="A19">
        <v>16</v>
      </c>
      <c r="B19" s="3">
        <f>Dati!L19</f>
        <v>194</v>
      </c>
      <c r="C19">
        <f t="shared" si="0"/>
        <v>53</v>
      </c>
      <c r="D19" s="25">
        <f t="shared" si="2"/>
        <v>24</v>
      </c>
      <c r="E19" s="11">
        <f t="shared" si="1"/>
        <v>35.75</v>
      </c>
    </row>
    <row r="20" spans="1:5">
      <c r="A20">
        <v>17</v>
      </c>
      <c r="B20" s="3">
        <f>Dati!L20</f>
        <v>274</v>
      </c>
      <c r="C20">
        <f t="shared" si="0"/>
        <v>80</v>
      </c>
      <c r="D20" s="25">
        <f t="shared" si="2"/>
        <v>35.142857142857146</v>
      </c>
      <c r="E20" s="11">
        <f t="shared" si="1"/>
        <v>49</v>
      </c>
    </row>
    <row r="21" spans="1:5">
      <c r="A21">
        <v>18</v>
      </c>
      <c r="B21" s="3">
        <f>Dati!L21</f>
        <v>345</v>
      </c>
      <c r="C21">
        <f t="shared" si="0"/>
        <v>71</v>
      </c>
      <c r="D21" s="25">
        <f t="shared" si="2"/>
        <v>44.714285714285715</v>
      </c>
      <c r="E21" s="11">
        <f t="shared" si="1"/>
        <v>59</v>
      </c>
    </row>
    <row r="22" spans="1:5">
      <c r="A22">
        <v>19</v>
      </c>
      <c r="B22" s="3">
        <f>Dati!L22</f>
        <v>463</v>
      </c>
      <c r="C22">
        <f t="shared" si="0"/>
        <v>118</v>
      </c>
      <c r="D22" s="25">
        <f t="shared" si="2"/>
        <v>58.857142857142854</v>
      </c>
      <c r="E22" s="11">
        <f t="shared" si="1"/>
        <v>80.5</v>
      </c>
    </row>
    <row r="23" spans="1:5">
      <c r="A23">
        <v>20</v>
      </c>
      <c r="B23" s="3">
        <f>Dati!L23</f>
        <v>559</v>
      </c>
      <c r="C23">
        <f t="shared" si="0"/>
        <v>96</v>
      </c>
      <c r="D23" s="25">
        <f t="shared" si="2"/>
        <v>68.714285714285708</v>
      </c>
      <c r="E23" s="11">
        <f t="shared" si="1"/>
        <v>91.25</v>
      </c>
    </row>
    <row r="24" spans="1:5">
      <c r="A24">
        <v>21</v>
      </c>
      <c r="B24" s="3">
        <f>Dati!L24</f>
        <v>667</v>
      </c>
      <c r="C24">
        <f t="shared" si="0"/>
        <v>108</v>
      </c>
      <c r="D24" s="25">
        <f t="shared" si="2"/>
        <v>79.714285714285708</v>
      </c>
      <c r="E24" s="11">
        <f t="shared" si="1"/>
        <v>98.25</v>
      </c>
    </row>
    <row r="25" spans="1:5">
      <c r="A25">
        <v>22</v>
      </c>
      <c r="B25" s="3">
        <f>Dati!L25</f>
        <v>778</v>
      </c>
      <c r="C25">
        <f t="shared" si="0"/>
        <v>111</v>
      </c>
      <c r="D25" s="25">
        <f t="shared" si="2"/>
        <v>91</v>
      </c>
      <c r="E25" s="11">
        <f t="shared" si="1"/>
        <v>108.25</v>
      </c>
    </row>
    <row r="26" spans="1:5">
      <c r="A26">
        <v>23</v>
      </c>
      <c r="B26" s="3">
        <f>Dati!L26</f>
        <v>887</v>
      </c>
      <c r="C26">
        <f t="shared" si="0"/>
        <v>109</v>
      </c>
      <c r="D26" s="25">
        <f t="shared" si="2"/>
        <v>99</v>
      </c>
      <c r="E26" s="11">
        <f t="shared" si="1"/>
        <v>106</v>
      </c>
    </row>
    <row r="27" spans="1:5">
      <c r="A27">
        <v>24</v>
      </c>
      <c r="B27" s="3">
        <f>Dati!L27</f>
        <v>1059</v>
      </c>
      <c r="C27">
        <f t="shared" si="0"/>
        <v>172</v>
      </c>
      <c r="D27" s="25">
        <f t="shared" si="2"/>
        <v>112.14285714285714</v>
      </c>
      <c r="E27" s="11">
        <f t="shared" si="1"/>
        <v>125</v>
      </c>
    </row>
    <row r="28" spans="1:5">
      <c r="A28">
        <v>25</v>
      </c>
      <c r="B28" s="3">
        <f>Dati!L28</f>
        <v>1221</v>
      </c>
      <c r="C28">
        <f t="shared" si="0"/>
        <v>162</v>
      </c>
      <c r="D28" s="25">
        <f t="shared" si="2"/>
        <v>125.14285714285714</v>
      </c>
      <c r="E28" s="11">
        <f t="shared" si="1"/>
        <v>138.5</v>
      </c>
    </row>
    <row r="29" spans="1:5">
      <c r="A29">
        <v>26</v>
      </c>
      <c r="B29" s="3">
        <f>Dati!L29</f>
        <v>1436</v>
      </c>
      <c r="C29">
        <f t="shared" si="0"/>
        <v>215</v>
      </c>
      <c r="D29" s="25">
        <f t="shared" si="2"/>
        <v>139</v>
      </c>
      <c r="E29" s="11">
        <f t="shared" si="1"/>
        <v>164.5</v>
      </c>
    </row>
    <row r="30" spans="1:5">
      <c r="A30">
        <v>27</v>
      </c>
      <c r="B30" s="3">
        <f>Dati!L30</f>
        <v>1665</v>
      </c>
      <c r="C30">
        <f t="shared" si="0"/>
        <v>229</v>
      </c>
      <c r="D30" s="25">
        <f t="shared" si="2"/>
        <v>158</v>
      </c>
      <c r="E30" s="11">
        <f t="shared" si="1"/>
        <v>194.5</v>
      </c>
    </row>
    <row r="31" spans="1:5">
      <c r="A31">
        <v>28</v>
      </c>
      <c r="B31" s="3">
        <f>Dati!L31</f>
        <v>1924</v>
      </c>
      <c r="C31">
        <f t="shared" si="0"/>
        <v>259</v>
      </c>
      <c r="D31" s="25">
        <f t="shared" si="2"/>
        <v>179.57142857142858</v>
      </c>
      <c r="E31" s="11">
        <f t="shared" si="1"/>
        <v>216.25</v>
      </c>
    </row>
    <row r="32" spans="1:5">
      <c r="A32">
        <v>29</v>
      </c>
      <c r="B32" s="3">
        <f>Dati!L32</f>
        <v>2116</v>
      </c>
      <c r="C32">
        <f t="shared" si="0"/>
        <v>192</v>
      </c>
      <c r="D32" s="25">
        <f t="shared" si="2"/>
        <v>191.14285714285714</v>
      </c>
      <c r="E32" s="11">
        <f t="shared" si="1"/>
        <v>223.75</v>
      </c>
    </row>
    <row r="33" spans="1:5">
      <c r="A33">
        <v>30</v>
      </c>
      <c r="B33" s="3">
        <f>Dati!L33</f>
        <v>2305</v>
      </c>
      <c r="C33">
        <f t="shared" si="0"/>
        <v>189</v>
      </c>
      <c r="D33" s="25">
        <f t="shared" si="2"/>
        <v>202.57142857142858</v>
      </c>
      <c r="E33" s="11">
        <f t="shared" si="1"/>
        <v>217.25</v>
      </c>
    </row>
    <row r="34" spans="1:5">
      <c r="A34">
        <v>31</v>
      </c>
      <c r="B34" s="3">
        <f>Dati!L34</f>
        <v>2567</v>
      </c>
      <c r="C34">
        <f t="shared" si="0"/>
        <v>262</v>
      </c>
      <c r="D34" s="25">
        <f t="shared" si="2"/>
        <v>215.42857142857142</v>
      </c>
      <c r="E34" s="11">
        <f t="shared" si="1"/>
        <v>225.5</v>
      </c>
    </row>
    <row r="35" spans="1:5">
      <c r="A35">
        <v>32</v>
      </c>
      <c r="B35" s="3">
        <f>Dati!L35</f>
        <v>2696</v>
      </c>
      <c r="C35">
        <f t="shared" si="0"/>
        <v>129</v>
      </c>
      <c r="D35" s="25">
        <f t="shared" si="2"/>
        <v>210.71428571428572</v>
      </c>
      <c r="E35" s="11">
        <f t="shared" si="1"/>
        <v>193</v>
      </c>
    </row>
    <row r="36" spans="1:5">
      <c r="A36">
        <v>33</v>
      </c>
      <c r="B36" s="3">
        <f>Dati!L36</f>
        <v>2822</v>
      </c>
      <c r="C36">
        <f t="shared" si="0"/>
        <v>126</v>
      </c>
      <c r="D36" s="25">
        <f t="shared" si="2"/>
        <v>198</v>
      </c>
      <c r="E36" s="11">
        <f t="shared" si="1"/>
        <v>176.5</v>
      </c>
    </row>
    <row r="37" spans="1:5">
      <c r="A37">
        <v>34</v>
      </c>
      <c r="B37" s="3">
        <f>Dati!L37</f>
        <v>3076</v>
      </c>
      <c r="C37">
        <f t="shared" si="0"/>
        <v>254</v>
      </c>
      <c r="D37" s="25">
        <f t="shared" si="2"/>
        <v>201.57142857142858</v>
      </c>
      <c r="E37" s="11">
        <f t="shared" si="1"/>
        <v>192.75</v>
      </c>
    </row>
    <row r="38" spans="1:5">
      <c r="A38">
        <v>35</v>
      </c>
      <c r="B38" s="3">
        <f>Dati!L38</f>
        <v>3217</v>
      </c>
      <c r="C38">
        <f t="shared" si="0"/>
        <v>141</v>
      </c>
      <c r="D38" s="25">
        <f t="shared" si="2"/>
        <v>184.71428571428572</v>
      </c>
      <c r="E38" s="11">
        <f t="shared" si="1"/>
        <v>162.5</v>
      </c>
    </row>
    <row r="39" spans="1:5">
      <c r="A39">
        <v>36</v>
      </c>
      <c r="B39" s="3">
        <f>Dati!L39</f>
        <v>3416</v>
      </c>
      <c r="C39">
        <f t="shared" si="0"/>
        <v>199</v>
      </c>
      <c r="D39" s="25">
        <f t="shared" si="2"/>
        <v>185.71428571428572</v>
      </c>
      <c r="E39" s="11">
        <f t="shared" si="1"/>
        <v>180</v>
      </c>
    </row>
    <row r="40" spans="1:5">
      <c r="A40">
        <v>37</v>
      </c>
      <c r="B40" s="3">
        <f>Dati!L40</f>
        <v>3660</v>
      </c>
      <c r="C40">
        <f t="shared" si="0"/>
        <v>244</v>
      </c>
      <c r="D40" s="25">
        <f t="shared" si="2"/>
        <v>193.57142857142858</v>
      </c>
      <c r="E40" s="11">
        <f t="shared" si="1"/>
        <v>209.5</v>
      </c>
    </row>
    <row r="41" spans="1:5">
      <c r="A41">
        <v>38</v>
      </c>
      <c r="B41" s="3">
        <f>Dati!L41</f>
        <v>3782</v>
      </c>
      <c r="C41">
        <f t="shared" si="0"/>
        <v>122</v>
      </c>
      <c r="D41" s="25">
        <f t="shared" si="2"/>
        <v>173.57142857142858</v>
      </c>
      <c r="E41" s="11">
        <f t="shared" si="1"/>
        <v>176.5</v>
      </c>
    </row>
    <row r="42" spans="1:5">
      <c r="A42">
        <v>39</v>
      </c>
      <c r="B42" s="3">
        <f>Dati!L42</f>
        <v>3965</v>
      </c>
      <c r="C42">
        <f t="shared" si="0"/>
        <v>183</v>
      </c>
      <c r="D42" s="25">
        <f t="shared" si="2"/>
        <v>181.28571428571428</v>
      </c>
      <c r="E42" s="11">
        <f t="shared" si="1"/>
        <v>187</v>
      </c>
    </row>
    <row r="43" spans="1:5">
      <c r="A43">
        <v>40</v>
      </c>
      <c r="B43" s="3">
        <f>Dati!L43</f>
        <v>4203</v>
      </c>
      <c r="C43">
        <f t="shared" si="0"/>
        <v>238</v>
      </c>
      <c r="D43" s="25">
        <f t="shared" si="2"/>
        <v>197.28571428571428</v>
      </c>
      <c r="E43" s="11">
        <f t="shared" si="1"/>
        <v>196.75</v>
      </c>
    </row>
    <row r="44" spans="1:5">
      <c r="A44">
        <v>41</v>
      </c>
      <c r="B44" s="3">
        <f>Dati!L44</f>
        <v>4449</v>
      </c>
      <c r="C44">
        <f t="shared" si="0"/>
        <v>246</v>
      </c>
      <c r="D44" s="25">
        <f t="shared" si="2"/>
        <v>196.14285714285714</v>
      </c>
      <c r="E44" s="11">
        <f t="shared" si="1"/>
        <v>197.25</v>
      </c>
    </row>
    <row r="45" spans="1:5">
      <c r="A45">
        <v>42</v>
      </c>
      <c r="B45" s="3">
        <f>Dati!L45</f>
        <v>4549</v>
      </c>
      <c r="C45">
        <f t="shared" si="0"/>
        <v>100</v>
      </c>
      <c r="D45" s="25">
        <f t="shared" si="2"/>
        <v>190.28571428571428</v>
      </c>
      <c r="E45" s="11">
        <f t="shared" si="1"/>
        <v>191.75</v>
      </c>
    </row>
    <row r="46" spans="1:5">
      <c r="A46">
        <v>43</v>
      </c>
      <c r="B46" s="3">
        <f>Dati!L46</f>
        <v>4757</v>
      </c>
      <c r="C46">
        <f t="shared" si="0"/>
        <v>208</v>
      </c>
      <c r="D46" s="25">
        <f t="shared" si="2"/>
        <v>191.57142857142858</v>
      </c>
      <c r="E46" s="11">
        <f t="shared" si="1"/>
        <v>198</v>
      </c>
    </row>
    <row r="47" spans="1:5">
      <c r="A47">
        <v>44</v>
      </c>
      <c r="B47" s="3">
        <f>Dati!L47</f>
        <v>4906</v>
      </c>
      <c r="C47">
        <f t="shared" si="0"/>
        <v>149</v>
      </c>
      <c r="D47" s="25">
        <f t="shared" si="2"/>
        <v>178</v>
      </c>
      <c r="E47" s="11">
        <f t="shared" si="1"/>
        <v>175.75</v>
      </c>
    </row>
    <row r="48" spans="1:5">
      <c r="A48">
        <v>45</v>
      </c>
      <c r="B48" s="3">
        <f>Dati!L48</f>
        <v>5020</v>
      </c>
      <c r="C48">
        <f t="shared" si="0"/>
        <v>114</v>
      </c>
      <c r="D48" s="25">
        <f t="shared" si="2"/>
        <v>176.85714285714286</v>
      </c>
      <c r="E48" s="11">
        <f t="shared" si="1"/>
        <v>142.75</v>
      </c>
    </row>
    <row r="49" spans="1:5">
      <c r="A49">
        <v>46</v>
      </c>
      <c r="B49" s="3">
        <f>Dati!L49</f>
        <v>5191</v>
      </c>
      <c r="C49">
        <f t="shared" si="0"/>
        <v>171</v>
      </c>
      <c r="D49" s="25">
        <f t="shared" si="2"/>
        <v>175.14285714285714</v>
      </c>
      <c r="E49" s="11">
        <f t="shared" si="1"/>
        <v>160.5</v>
      </c>
    </row>
    <row r="50" spans="1:5">
      <c r="A50">
        <v>47</v>
      </c>
      <c r="B50" s="3">
        <f>Dati!L50</f>
        <v>5376</v>
      </c>
      <c r="C50">
        <f t="shared" si="0"/>
        <v>185</v>
      </c>
      <c r="D50" s="25">
        <f t="shared" si="2"/>
        <v>167.57142857142858</v>
      </c>
      <c r="E50" s="11">
        <f t="shared" si="1"/>
        <v>154.75</v>
      </c>
    </row>
    <row r="51" spans="1:5">
      <c r="A51">
        <v>48</v>
      </c>
      <c r="B51" s="3">
        <f>Dati!L51</f>
        <v>5494</v>
      </c>
      <c r="C51">
        <f t="shared" si="0"/>
        <v>118</v>
      </c>
      <c r="D51" s="25">
        <f t="shared" si="2"/>
        <v>149.28571428571428</v>
      </c>
      <c r="E51" s="11">
        <f t="shared" si="1"/>
        <v>147</v>
      </c>
    </row>
    <row r="52" spans="1:5">
      <c r="A52">
        <v>49</v>
      </c>
      <c r="B52" s="3">
        <f>Dati!L52</f>
        <v>5596</v>
      </c>
      <c r="C52">
        <f t="shared" si="0"/>
        <v>102</v>
      </c>
      <c r="D52" s="25">
        <f t="shared" si="2"/>
        <v>149.57142857142858</v>
      </c>
      <c r="E52" s="11">
        <f t="shared" si="1"/>
        <v>144</v>
      </c>
    </row>
    <row r="53" spans="1:5">
      <c r="A53">
        <v>50</v>
      </c>
      <c r="B53" s="3">
        <f>Dati!L53</f>
        <v>5808</v>
      </c>
      <c r="C53">
        <f t="shared" si="0"/>
        <v>212</v>
      </c>
      <c r="D53" s="25">
        <f t="shared" si="2"/>
        <v>150.14285714285714</v>
      </c>
      <c r="E53" s="11">
        <f t="shared" si="1"/>
        <v>154.25</v>
      </c>
    </row>
    <row r="54" spans="1:5">
      <c r="A54">
        <v>51</v>
      </c>
      <c r="B54" s="3">
        <f>Dati!L54</f>
        <v>5936</v>
      </c>
      <c r="C54">
        <f t="shared" ref="C54:C62" si="3">B54-B53</f>
        <v>128</v>
      </c>
      <c r="D54" s="25">
        <f t="shared" si="2"/>
        <v>147.14285714285714</v>
      </c>
      <c r="E54" s="11">
        <f t="shared" si="1"/>
        <v>140</v>
      </c>
    </row>
    <row r="55" spans="1:5">
      <c r="A55">
        <v>52</v>
      </c>
      <c r="B55" s="3">
        <f>Dati!L55</f>
        <v>6039</v>
      </c>
      <c r="C55">
        <f t="shared" si="3"/>
        <v>103</v>
      </c>
      <c r="D55" s="25">
        <f t="shared" si="2"/>
        <v>145.57142857142858</v>
      </c>
      <c r="E55" s="11">
        <f t="shared" si="1"/>
        <v>136.25</v>
      </c>
    </row>
    <row r="56" spans="1:5">
      <c r="A56">
        <v>53</v>
      </c>
      <c r="B56" s="3">
        <f>Dati!L56</f>
        <v>6188</v>
      </c>
      <c r="C56">
        <f t="shared" si="3"/>
        <v>149</v>
      </c>
      <c r="D56" s="25">
        <f t="shared" si="2"/>
        <v>142.42857142857142</v>
      </c>
      <c r="E56" s="11">
        <f t="shared" si="1"/>
        <v>148</v>
      </c>
    </row>
    <row r="57" spans="1:5">
      <c r="A57">
        <v>54</v>
      </c>
      <c r="B57" s="3">
        <f>Dati!L57</f>
        <v>6301</v>
      </c>
      <c r="C57">
        <f t="shared" si="3"/>
        <v>113</v>
      </c>
      <c r="D57" s="25">
        <f t="shared" si="2"/>
        <v>132.14285714285714</v>
      </c>
      <c r="E57" s="11">
        <f t="shared" si="1"/>
        <v>123.25</v>
      </c>
    </row>
    <row r="58" spans="1:5">
      <c r="A58">
        <v>55</v>
      </c>
      <c r="B58" s="3">
        <f>Dati!L58</f>
        <v>6528</v>
      </c>
      <c r="C58">
        <f t="shared" si="3"/>
        <v>227</v>
      </c>
      <c r="D58" s="25">
        <f t="shared" si="2"/>
        <v>147.71428571428572</v>
      </c>
      <c r="E58" s="11">
        <f t="shared" si="1"/>
        <v>148</v>
      </c>
    </row>
    <row r="59" spans="1:5">
      <c r="A59">
        <v>56</v>
      </c>
      <c r="B59" s="3">
        <f>Dati!L59</f>
        <v>6669</v>
      </c>
      <c r="C59">
        <f t="shared" si="3"/>
        <v>141</v>
      </c>
      <c r="D59" s="25">
        <f t="shared" si="2"/>
        <v>153.28571428571428</v>
      </c>
      <c r="E59" s="11">
        <f t="shared" si="1"/>
        <v>157.5</v>
      </c>
    </row>
    <row r="60" spans="1:5">
      <c r="A60">
        <v>57</v>
      </c>
      <c r="B60" s="3">
        <f>Dati!L60</f>
        <v>6764</v>
      </c>
      <c r="C60">
        <f t="shared" si="3"/>
        <v>95</v>
      </c>
      <c r="D60" s="25">
        <f t="shared" si="2"/>
        <v>136.57142857142858</v>
      </c>
      <c r="E60" s="11">
        <f t="shared" si="1"/>
        <v>144</v>
      </c>
    </row>
    <row r="61" spans="1:5">
      <c r="A61">
        <v>58</v>
      </c>
      <c r="B61" s="3">
        <f>Dati!L61</f>
        <v>6918</v>
      </c>
      <c r="C61">
        <f t="shared" si="3"/>
        <v>154</v>
      </c>
      <c r="D61" s="25">
        <f t="shared" si="2"/>
        <v>140.28571428571428</v>
      </c>
      <c r="E61" s="11">
        <f t="shared" si="1"/>
        <v>154.25</v>
      </c>
    </row>
    <row r="62" spans="1:5">
      <c r="A62">
        <v>59</v>
      </c>
      <c r="B62" s="3">
        <f>Dati!L62</f>
        <v>7049</v>
      </c>
      <c r="C62">
        <f t="shared" si="3"/>
        <v>131</v>
      </c>
      <c r="D62" s="25">
        <f t="shared" si="2"/>
        <v>144.28571428571428</v>
      </c>
      <c r="E62" s="11">
        <f t="shared" si="1"/>
        <v>130.25</v>
      </c>
    </row>
    <row r="63" spans="1:5">
      <c r="A63">
        <v>60</v>
      </c>
      <c r="B63" s="3">
        <f>Dati!L63</f>
        <v>7173</v>
      </c>
      <c r="C63">
        <f t="shared" ref="C63" si="4">B63-B62</f>
        <v>124</v>
      </c>
      <c r="D63" s="25">
        <f t="shared" ref="D63" si="5">SUM(C57:C63)/7</f>
        <v>140.71428571428572</v>
      </c>
      <c r="E63" s="11">
        <f t="shared" ref="E63" si="6">SUM(C60:C63)/4</f>
        <v>126</v>
      </c>
    </row>
    <row r="64" spans="1:5">
      <c r="A64">
        <v>61</v>
      </c>
      <c r="B64" s="3">
        <f>Dati!L64</f>
        <v>7301</v>
      </c>
      <c r="C64">
        <f t="shared" ref="C64" si="7">B64-B63</f>
        <v>128</v>
      </c>
      <c r="D64" s="25">
        <f t="shared" ref="D64" si="8">SUM(C58:C64)/7</f>
        <v>142.85714285714286</v>
      </c>
      <c r="E64" s="11">
        <f t="shared" ref="E64" si="9">SUM(C61:C64)/4</f>
        <v>134.25</v>
      </c>
    </row>
    <row r="65" spans="1:5">
      <c r="A65">
        <v>62</v>
      </c>
      <c r="B65" s="3">
        <f>Dati!L65</f>
        <v>7488</v>
      </c>
      <c r="C65">
        <f t="shared" ref="C65" si="10">B65-B64</f>
        <v>187</v>
      </c>
      <c r="D65" s="25">
        <f t="shared" ref="D65" si="11">SUM(C59:C65)/7</f>
        <v>137.14285714285714</v>
      </c>
      <c r="E65" s="11">
        <f t="shared" ref="E65" si="12">SUM(C62:C65)/4</f>
        <v>142.5</v>
      </c>
    </row>
    <row r="66" spans="1:5">
      <c r="A66">
        <v>63</v>
      </c>
      <c r="B66" s="3">
        <f>Dati!L66</f>
        <v>7642</v>
      </c>
      <c r="C66">
        <f t="shared" ref="C66" si="13">B66-B65</f>
        <v>154</v>
      </c>
      <c r="D66" s="25">
        <f t="shared" ref="D66" si="14">SUM(C60:C66)/7</f>
        <v>139</v>
      </c>
      <c r="E66" s="11">
        <f t="shared" ref="E66" si="15">SUM(C63:C66)/4</f>
        <v>148.25</v>
      </c>
    </row>
    <row r="67" spans="1:5">
      <c r="A67">
        <v>64</v>
      </c>
      <c r="B67" s="3">
        <f>Dati!L67</f>
        <v>7772</v>
      </c>
      <c r="C67">
        <f t="shared" ref="C67" si="16">B67-B66</f>
        <v>130</v>
      </c>
      <c r="D67" s="25">
        <f t="shared" ref="D67" si="17">SUM(C61:C67)/7</f>
        <v>144</v>
      </c>
      <c r="E67" s="11">
        <f t="shared" ref="E67" si="18">SUM(C64:C67)/4</f>
        <v>149.75</v>
      </c>
    </row>
    <row r="68" spans="1:5">
      <c r="A68">
        <v>65</v>
      </c>
      <c r="B68" s="3">
        <f>Dati!L68</f>
        <v>7889</v>
      </c>
      <c r="C68">
        <f t="shared" ref="C68" si="19">B68-B67</f>
        <v>117</v>
      </c>
      <c r="D68" s="25">
        <f t="shared" ref="D68" si="20">SUM(C62:C68)/7</f>
        <v>138.71428571428572</v>
      </c>
      <c r="E68" s="11">
        <f t="shared" ref="E68" si="21">SUM(C65:C68)/4</f>
        <v>147</v>
      </c>
    </row>
    <row r="69" spans="1:5">
      <c r="A69">
        <v>66</v>
      </c>
      <c r="B69" s="3">
        <f>Dati!L69</f>
        <v>7993</v>
      </c>
      <c r="C69">
        <f t="shared" ref="C69" si="22">B69-B68</f>
        <v>104</v>
      </c>
      <c r="D69" s="25">
        <f t="shared" ref="D69" si="23">SUM(C63:C69)/7</f>
        <v>134.85714285714286</v>
      </c>
      <c r="E69" s="11">
        <f t="shared" ref="E69" si="24">SUM(C66:C69)/4</f>
        <v>126.25</v>
      </c>
    </row>
    <row r="70" spans="1:5">
      <c r="A70">
        <v>67</v>
      </c>
      <c r="B70" s="3">
        <f>Dati!L70</f>
        <v>8126</v>
      </c>
      <c r="C70">
        <f t="shared" ref="C70" si="25">B70-B69</f>
        <v>133</v>
      </c>
      <c r="D70" s="25">
        <f t="shared" ref="D70" si="26">SUM(C64:C70)/7</f>
        <v>136.14285714285714</v>
      </c>
      <c r="E70" s="11">
        <f t="shared" ref="E70" si="27">SUM(C67:C70)/4</f>
        <v>121</v>
      </c>
    </row>
    <row r="71" spans="1:5">
      <c r="A71">
        <v>68</v>
      </c>
      <c r="B71" s="3">
        <f>Dati!L71</f>
        <v>8312</v>
      </c>
      <c r="C71">
        <f t="shared" ref="C71" si="28">B71-B70</f>
        <v>186</v>
      </c>
      <c r="D71" s="25">
        <f t="shared" ref="D71" si="29">SUM(C65:C71)/7</f>
        <v>144.42857142857142</v>
      </c>
      <c r="E71" s="11">
        <f t="shared" ref="E71" si="30">SUM(C68:C71)/4</f>
        <v>135</v>
      </c>
    </row>
    <row r="72" spans="1:5">
      <c r="A72">
        <v>69</v>
      </c>
      <c r="B72" s="3">
        <f>Dati!L72</f>
        <v>8359</v>
      </c>
      <c r="C72">
        <f t="shared" ref="C72" si="31">B72-B71</f>
        <v>47</v>
      </c>
      <c r="D72" s="25">
        <f t="shared" ref="D72" si="32">SUM(C66:C72)/7</f>
        <v>124.42857142857143</v>
      </c>
      <c r="E72" s="11">
        <f t="shared" ref="E72" si="33">SUM(C69:C72)/4</f>
        <v>117.5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O124"/>
  <sheetViews>
    <sheetView tabSelected="1" workbookViewId="0">
      <pane ySplit="1" topLeftCell="A56" activePane="bottomLeft" state="frozen"/>
      <selection pane="bottomLeft" activeCell="C72" sqref="C72"/>
    </sheetView>
  </sheetViews>
  <sheetFormatPr defaultRowHeight="13.8"/>
  <cols>
    <col min="3" max="3" width="12.3984375" customWidth="1"/>
    <col min="4" max="4" width="17.69921875" customWidth="1"/>
    <col min="6" max="6" width="12.8984375" customWidth="1"/>
    <col min="7" max="7" width="8.796875" style="27"/>
    <col min="10" max="10" width="8.796875" style="27"/>
  </cols>
  <sheetData>
    <row r="1" spans="1:15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28" t="s">
        <v>49</v>
      </c>
      <c r="H1" s="1" t="s">
        <v>50</v>
      </c>
      <c r="I1" s="1" t="s">
        <v>46</v>
      </c>
      <c r="J1" s="28" t="s">
        <v>45</v>
      </c>
      <c r="K1" s="26" t="s">
        <v>45</v>
      </c>
      <c r="L1" s="26" t="s">
        <v>56</v>
      </c>
    </row>
    <row r="2" spans="1:15">
      <c r="H2" s="21"/>
      <c r="I2" s="21"/>
      <c r="J2" s="30"/>
      <c r="N2" t="s">
        <v>49</v>
      </c>
      <c r="O2" t="s">
        <v>45</v>
      </c>
    </row>
    <row r="3" spans="1:15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9"/>
      <c r="H3" s="22"/>
      <c r="I3" s="22"/>
      <c r="J3" s="31"/>
      <c r="M3" t="s">
        <v>47</v>
      </c>
      <c r="N3" s="27">
        <v>12.5</v>
      </c>
      <c r="O3" s="27">
        <v>12.5</v>
      </c>
    </row>
    <row r="4" spans="1:15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9"/>
      <c r="H4" s="22"/>
      <c r="I4" s="22"/>
      <c r="J4" s="31"/>
      <c r="M4" s="23" t="s">
        <v>48</v>
      </c>
      <c r="N4" s="27">
        <v>-3.2000000000000001E-2</v>
      </c>
      <c r="O4" s="27">
        <v>-4.4999999999999998E-2</v>
      </c>
    </row>
    <row r="5" spans="1:15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9"/>
      <c r="H5" s="22"/>
      <c r="I5" s="22"/>
      <c r="J5" s="31"/>
    </row>
    <row r="6" spans="1:15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9"/>
      <c r="H6" s="22"/>
      <c r="I6" s="22"/>
      <c r="J6" s="31"/>
    </row>
    <row r="7" spans="1:15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9"/>
      <c r="H7" s="22"/>
      <c r="I7" s="22"/>
      <c r="J7" s="31"/>
      <c r="M7" s="4" t="s">
        <v>30</v>
      </c>
      <c r="N7" s="24">
        <f>AVERAGE(I25:I35)</f>
        <v>0.22474873130989026</v>
      </c>
      <c r="O7" s="24">
        <f>AVERAGE(L25:L35)</f>
        <v>0.48459516087005011</v>
      </c>
    </row>
    <row r="8" spans="1:15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9">
        <f t="shared" ref="G8:G54" si="0">C8/(E8+F8)</f>
        <v>10.5</v>
      </c>
      <c r="H8" s="22">
        <f>$N$3*EXP($N$4*B8)</f>
        <v>10.316335856146029</v>
      </c>
      <c r="I8" s="22">
        <f t="shared" ref="I8:I56" si="1">G8-H8</f>
        <v>0.18366414385397078</v>
      </c>
      <c r="J8" s="31"/>
      <c r="K8" s="22">
        <f>$O$3*EXP($O$4*B8)</f>
        <v>9.5422436792106637</v>
      </c>
      <c r="L8" s="22"/>
      <c r="M8" s="4" t="s">
        <v>31</v>
      </c>
      <c r="N8" s="24">
        <f>STDEVP(I25:I35)</f>
        <v>0.20870041381927401</v>
      </c>
      <c r="O8" s="24">
        <f>STDEVP(L25:L35)</f>
        <v>1.0165088158838338</v>
      </c>
    </row>
    <row r="9" spans="1:15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9">
        <f t="shared" si="0"/>
        <v>6.25</v>
      </c>
      <c r="H9" s="22">
        <f t="shared" ref="H9:H72" si="2">$N$3*EXP($N$4*B9)</f>
        <v>9.9914391796170641</v>
      </c>
      <c r="I9" s="22">
        <f t="shared" si="1"/>
        <v>-3.7414391796170641</v>
      </c>
      <c r="J9" s="31"/>
      <c r="K9" s="22">
        <f t="shared" ref="K9:K72" si="3">$O$3*EXP($O$4*B9)</f>
        <v>9.1223609283632108</v>
      </c>
      <c r="L9" s="22"/>
    </row>
    <row r="10" spans="1:15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9">
        <f t="shared" si="0"/>
        <v>5.5</v>
      </c>
      <c r="H10" s="22">
        <f t="shared" si="2"/>
        <v>9.6767746099031058</v>
      </c>
      <c r="I10" s="22">
        <f t="shared" si="1"/>
        <v>-4.1767746099031058</v>
      </c>
      <c r="J10" s="31"/>
      <c r="K10" s="22">
        <f t="shared" si="3"/>
        <v>8.7209540758878887</v>
      </c>
      <c r="L10" s="22"/>
    </row>
    <row r="11" spans="1:15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9">
        <f t="shared" si="0"/>
        <v>4.8</v>
      </c>
      <c r="H11" s="22">
        <f t="shared" si="2"/>
        <v>9.3720199029880149</v>
      </c>
      <c r="I11" s="22">
        <f t="shared" si="1"/>
        <v>-4.5720199029880151</v>
      </c>
      <c r="J11" s="31"/>
      <c r="K11" s="22">
        <f t="shared" si="3"/>
        <v>8.3372101357309294</v>
      </c>
      <c r="L11" s="22"/>
    </row>
    <row r="12" spans="1:15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9">
        <f t="shared" si="0"/>
        <v>5.2</v>
      </c>
      <c r="H12" s="22">
        <f t="shared" si="2"/>
        <v>9.0768629634211369</v>
      </c>
      <c r="I12" s="22">
        <f t="shared" si="1"/>
        <v>-3.8768629634211367</v>
      </c>
      <c r="J12" s="31"/>
      <c r="K12" s="22">
        <f t="shared" si="3"/>
        <v>7.9703518952721666</v>
      </c>
      <c r="L12" s="22"/>
      <c r="M12" t="s">
        <v>51</v>
      </c>
    </row>
    <row r="13" spans="1:15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9">
        <f t="shared" si="0"/>
        <v>4</v>
      </c>
      <c r="H13" s="22">
        <f t="shared" si="2"/>
        <v>8.7910015247042619</v>
      </c>
      <c r="I13" s="22">
        <f t="shared" si="1"/>
        <v>-4.7910015247042619</v>
      </c>
      <c r="J13" s="31"/>
      <c r="K13" s="22">
        <f t="shared" si="3"/>
        <v>7.6196363412038659</v>
      </c>
      <c r="L13" s="22"/>
      <c r="M13" t="s">
        <v>57</v>
      </c>
    </row>
    <row r="14" spans="1:15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9">
        <f t="shared" si="0"/>
        <v>4</v>
      </c>
      <c r="H14" s="22">
        <f t="shared" si="2"/>
        <v>8.5141428397443395</v>
      </c>
      <c r="I14" s="22">
        <f t="shared" si="1"/>
        <v>-4.5141428397443395</v>
      </c>
      <c r="J14" s="31"/>
      <c r="K14" s="22">
        <f t="shared" si="3"/>
        <v>7.2843531546748705</v>
      </c>
      <c r="L14" s="22"/>
    </row>
    <row r="15" spans="1:15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9">
        <f t="shared" si="0"/>
        <v>5.666666666666667</v>
      </c>
      <c r="H15" s="22">
        <f t="shared" si="2"/>
        <v>8.2460033810548623</v>
      </c>
      <c r="I15" s="22">
        <f t="shared" si="1"/>
        <v>-2.5793367143881953</v>
      </c>
      <c r="J15" s="31"/>
      <c r="K15" s="22">
        <f t="shared" si="3"/>
        <v>6.9638232726521743</v>
      </c>
      <c r="L15" s="22"/>
    </row>
    <row r="16" spans="1:15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9">
        <f t="shared" si="0"/>
        <v>7.0909090909090908</v>
      </c>
      <c r="H16" s="22">
        <f t="shared" si="2"/>
        <v>7.9863085503989533</v>
      </c>
      <c r="I16" s="22">
        <f t="shared" si="1"/>
        <v>-0.89539945948986244</v>
      </c>
      <c r="J16" s="31"/>
      <c r="K16" s="22">
        <f t="shared" si="3"/>
        <v>6.6573975125862148</v>
      </c>
      <c r="L16" s="22"/>
    </row>
    <row r="17" spans="1:12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9">
        <f t="shared" si="0"/>
        <v>9.0833333333333339</v>
      </c>
      <c r="H17" s="22">
        <f t="shared" si="2"/>
        <v>7.7347923975767605</v>
      </c>
      <c r="I17" s="22">
        <f t="shared" si="1"/>
        <v>1.3485409357565734</v>
      </c>
      <c r="J17" s="31"/>
      <c r="K17" s="22">
        <f t="shared" si="3"/>
        <v>6.3644552575943649</v>
      </c>
      <c r="L17" s="22"/>
    </row>
    <row r="18" spans="1:12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9">
        <f t="shared" si="0"/>
        <v>10.846153846153847</v>
      </c>
      <c r="H18" s="22">
        <f t="shared" si="2"/>
        <v>7.49119734806923</v>
      </c>
      <c r="I18" s="22">
        <f t="shared" si="1"/>
        <v>3.3549564980846167</v>
      </c>
      <c r="J18" s="31"/>
      <c r="K18" s="22">
        <f t="shared" si="3"/>
        <v>6.0844031994996461</v>
      </c>
      <c r="L18" s="22"/>
    </row>
    <row r="19" spans="1:12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9">
        <f t="shared" si="0"/>
        <v>14.923076923076923</v>
      </c>
      <c r="H19" s="22">
        <f t="shared" si="2"/>
        <v>7.25527393925928</v>
      </c>
      <c r="I19" s="22">
        <f t="shared" si="1"/>
        <v>7.6678029838176434</v>
      </c>
      <c r="J19" s="31"/>
      <c r="K19" s="22">
        <f t="shared" si="3"/>
        <v>5.8166741371789179</v>
      </c>
      <c r="L19" s="22"/>
    </row>
    <row r="20" spans="1:12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9">
        <f t="shared" si="0"/>
        <v>8.8387096774193541</v>
      </c>
      <c r="H20" s="22">
        <f t="shared" si="2"/>
        <v>7.0267805649602808</v>
      </c>
      <c r="I20" s="22">
        <f t="shared" si="1"/>
        <v>1.8119291124590733</v>
      </c>
      <c r="J20" s="31">
        <f t="shared" ref="J20:J59" si="4">(C20-C19)/(E20-E19+F20-F19)</f>
        <v>4.4444444444444446</v>
      </c>
      <c r="K20" s="22">
        <f t="shared" si="3"/>
        <v>5.5607258277867642</v>
      </c>
      <c r="L20" s="22">
        <f t="shared" ref="L20:L72" si="5">J20-K20</f>
        <v>-1.1162813833423195</v>
      </c>
    </row>
    <row r="21" spans="1:12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9">
        <f t="shared" si="0"/>
        <v>8.4146341463414629</v>
      </c>
      <c r="H21" s="22">
        <f t="shared" si="2"/>
        <v>6.805483227990214</v>
      </c>
      <c r="I21" s="22">
        <f t="shared" si="1"/>
        <v>1.6091509183512489</v>
      </c>
      <c r="J21" s="31">
        <f t="shared" si="4"/>
        <v>7.1</v>
      </c>
      <c r="K21" s="22">
        <f t="shared" si="3"/>
        <v>5.3160398885284268</v>
      </c>
      <c r="L21" s="22">
        <f t="shared" si="5"/>
        <v>1.7839601114715729</v>
      </c>
    </row>
    <row r="22" spans="1:12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9">
        <f t="shared" si="0"/>
        <v>5.8607594936708862</v>
      </c>
      <c r="H22" s="22">
        <f t="shared" si="2"/>
        <v>6.5911553005381069</v>
      </c>
      <c r="I22" s="22">
        <f t="shared" si="1"/>
        <v>-0.73039580686722072</v>
      </c>
      <c r="J22" s="31">
        <f t="shared" si="4"/>
        <v>3.1052631578947367</v>
      </c>
      <c r="K22" s="22">
        <f t="shared" si="3"/>
        <v>5.0821207467574894</v>
      </c>
      <c r="L22" s="22">
        <f t="shared" si="5"/>
        <v>-1.9768575888627526</v>
      </c>
    </row>
    <row r="23" spans="1:12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9">
        <f t="shared" si="0"/>
        <v>8.4696969696969688</v>
      </c>
      <c r="H23" s="22">
        <f t="shared" si="2"/>
        <v>6.3835772920773488</v>
      </c>
      <c r="I23" s="22">
        <f t="shared" si="1"/>
        <v>2.08611967761962</v>
      </c>
      <c r="J23" s="31">
        <f t="shared" si="4"/>
        <v>-7.384615384615385</v>
      </c>
      <c r="K23" s="22">
        <f t="shared" si="3"/>
        <v>4.8584946362719128</v>
      </c>
      <c r="L23" s="22">
        <f t="shared" si="5"/>
        <v>-12.243110020887297</v>
      </c>
    </row>
    <row r="24" spans="1:12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9">
        <f t="shared" si="0"/>
        <v>7.25</v>
      </c>
      <c r="H24" s="22">
        <f t="shared" si="2"/>
        <v>6.182536624588213</v>
      </c>
      <c r="I24" s="22">
        <f t="shared" si="1"/>
        <v>1.067463375411787</v>
      </c>
      <c r="J24" s="31">
        <f t="shared" si="4"/>
        <v>4.1538461538461542</v>
      </c>
      <c r="K24" s="22">
        <f t="shared" si="3"/>
        <v>4.6447086377755715</v>
      </c>
      <c r="L24" s="22">
        <f t="shared" si="5"/>
        <v>-0.49086248392941734</v>
      </c>
    </row>
    <row r="25" spans="1:12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9">
        <f t="shared" si="0"/>
        <v>6.6495726495726499</v>
      </c>
      <c r="H25" s="22">
        <f t="shared" si="2"/>
        <v>5.9878274148593889</v>
      </c>
      <c r="I25" s="22">
        <f t="shared" si="1"/>
        <v>0.66174523471326108</v>
      </c>
      <c r="J25" s="31">
        <f t="shared" si="4"/>
        <v>4.4400000000000004</v>
      </c>
      <c r="K25" s="22">
        <f t="shared" si="3"/>
        <v>4.4403297615618937</v>
      </c>
      <c r="L25" s="22">
        <f t="shared" si="5"/>
        <v>-3.2976156189334915E-4</v>
      </c>
    </row>
    <row r="26" spans="1:12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9">
        <f t="shared" si="0"/>
        <v>6.2027972027972025</v>
      </c>
      <c r="H26" s="22">
        <f t="shared" si="2"/>
        <v>5.7992502636455843</v>
      </c>
      <c r="I26" s="22">
        <f t="shared" si="1"/>
        <v>0.40354693915161821</v>
      </c>
      <c r="J26" s="31">
        <f t="shared" si="4"/>
        <v>4.1923076923076925</v>
      </c>
      <c r="K26" s="22">
        <f t="shared" si="3"/>
        <v>4.2449440705617389</v>
      </c>
      <c r="L26" s="22">
        <f t="shared" si="5"/>
        <v>-5.2636378254046434E-2</v>
      </c>
    </row>
    <row r="27" spans="1:12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9">
        <f t="shared" si="0"/>
        <v>6.0170454545454541</v>
      </c>
      <c r="H27" s="22">
        <f t="shared" si="2"/>
        <v>5.6166120514652693</v>
      </c>
      <c r="I27" s="22">
        <f t="shared" si="1"/>
        <v>0.40043340308018482</v>
      </c>
      <c r="J27" s="31">
        <f t="shared" si="4"/>
        <v>5.2121212121212119</v>
      </c>
      <c r="K27" s="22">
        <f t="shared" si="3"/>
        <v>4.0581558419793717</v>
      </c>
      <c r="L27" s="22">
        <f t="shared" si="5"/>
        <v>1.1539653701418402</v>
      </c>
    </row>
    <row r="28" spans="1:12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9">
        <f t="shared" si="0"/>
        <v>5.55</v>
      </c>
      <c r="H28" s="22">
        <f t="shared" si="2"/>
        <v>5.4397257408294584</v>
      </c>
      <c r="I28" s="22">
        <f t="shared" si="1"/>
        <v>0.11027425917054146</v>
      </c>
      <c r="J28" s="31">
        <f t="shared" si="4"/>
        <v>3.6818181818181817</v>
      </c>
      <c r="K28" s="22">
        <f t="shared" si="3"/>
        <v>3.879586765818563</v>
      </c>
      <c r="L28" s="22">
        <f t="shared" si="5"/>
        <v>-0.19776858400038133</v>
      </c>
    </row>
    <row r="29" spans="1:12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9">
        <f t="shared" si="0"/>
        <v>5.1841155234657039</v>
      </c>
      <c r="H29" s="22">
        <f t="shared" si="2"/>
        <v>5.2684101846989702</v>
      </c>
      <c r="I29" s="22">
        <f t="shared" si="1"/>
        <v>-8.4294661233266233E-2</v>
      </c>
      <c r="J29" s="31">
        <f t="shared" si="4"/>
        <v>3.7719298245614037</v>
      </c>
      <c r="K29" s="22">
        <f t="shared" si="3"/>
        <v>3.7088751786755663</v>
      </c>
      <c r="L29" s="22">
        <f t="shared" si="5"/>
        <v>6.3054645885837424E-2</v>
      </c>
    </row>
    <row r="30" spans="1:12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9">
        <f t="shared" si="0"/>
        <v>5.3025477707006372</v>
      </c>
      <c r="H30" s="22">
        <f t="shared" si="2"/>
        <v>5.1024899409740341</v>
      </c>
      <c r="I30" s="22">
        <f t="shared" si="1"/>
        <v>0.20005782972660313</v>
      </c>
      <c r="J30" s="31">
        <f t="shared" si="4"/>
        <v>6.1891891891891895</v>
      </c>
      <c r="K30" s="22">
        <f t="shared" si="3"/>
        <v>3.5456753312471299</v>
      </c>
      <c r="L30" s="22">
        <f t="shared" si="5"/>
        <v>2.6435138579420596</v>
      </c>
    </row>
    <row r="31" spans="1:12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9">
        <f t="shared" si="0"/>
        <v>5.1859838274932617</v>
      </c>
      <c r="H31" s="22">
        <f t="shared" si="2"/>
        <v>4.941795092826248</v>
      </c>
      <c r="I31" s="22">
        <f t="shared" si="1"/>
        <v>0.24418873466701374</v>
      </c>
      <c r="J31" s="31">
        <f t="shared" si="4"/>
        <v>4.5438596491228074</v>
      </c>
      <c r="K31" s="22">
        <f t="shared" si="3"/>
        <v>3.3896566880699988</v>
      </c>
      <c r="L31" s="22">
        <f t="shared" si="5"/>
        <v>1.1542029610528086</v>
      </c>
    </row>
    <row r="32" spans="1:12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9">
        <f t="shared" si="0"/>
        <v>4.9905660377358494</v>
      </c>
      <c r="H32" s="22">
        <f t="shared" si="2"/>
        <v>4.7861610746889012</v>
      </c>
      <c r="I32" s="22">
        <f t="shared" si="1"/>
        <v>0.20440496304694822</v>
      </c>
      <c r="J32" s="31">
        <f t="shared" si="4"/>
        <v>3.6226415094339623</v>
      </c>
      <c r="K32" s="22">
        <f t="shared" si="3"/>
        <v>3.2405032580736446</v>
      </c>
      <c r="L32" s="22">
        <f t="shared" si="5"/>
        <v>0.38213825136031776</v>
      </c>
    </row>
    <row r="33" spans="1:12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9">
        <f t="shared" si="0"/>
        <v>4.8121085594989559</v>
      </c>
      <c r="H33" s="22">
        <f t="shared" si="2"/>
        <v>4.6354285037274456</v>
      </c>
      <c r="I33" s="22">
        <f t="shared" si="1"/>
        <v>0.17668005577151025</v>
      </c>
      <c r="J33" s="31">
        <f t="shared" si="4"/>
        <v>3.4363636363636365</v>
      </c>
      <c r="K33" s="22">
        <f t="shared" si="3"/>
        <v>3.0979129545903596</v>
      </c>
      <c r="L33" s="22">
        <f t="shared" si="5"/>
        <v>0.33845068177327686</v>
      </c>
    </row>
    <row r="34" spans="1:12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9">
        <f t="shared" si="0"/>
        <v>4.753703703703704</v>
      </c>
      <c r="H34" s="22">
        <f t="shared" si="2"/>
        <v>4.4894430166175576</v>
      </c>
      <c r="I34" s="22">
        <f t="shared" si="1"/>
        <v>0.26426068708614636</v>
      </c>
      <c r="J34" s="31">
        <f t="shared" si="4"/>
        <v>4.2950819672131146</v>
      </c>
      <c r="K34" s="22">
        <f t="shared" si="3"/>
        <v>2.9615969835265221</v>
      </c>
      <c r="L34" s="22">
        <f t="shared" si="5"/>
        <v>1.3334849836865925</v>
      </c>
    </row>
    <row r="35" spans="1:12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9">
        <f t="shared" si="0"/>
        <v>4.2389937106918243</v>
      </c>
      <c r="H35" s="22">
        <f t="shared" si="2"/>
        <v>4.3480551114635926</v>
      </c>
      <c r="I35" s="22">
        <f t="shared" si="1"/>
        <v>-0.10906140077176829</v>
      </c>
      <c r="J35" s="31">
        <f t="shared" si="4"/>
        <v>1.34375</v>
      </c>
      <c r="K35" s="22">
        <f t="shared" si="3"/>
        <v>2.8312792584558597</v>
      </c>
      <c r="L35" s="22">
        <f t="shared" si="5"/>
        <v>-1.4875292584558597</v>
      </c>
    </row>
    <row r="36" spans="1:12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9">
        <f t="shared" si="0"/>
        <v>3.8342391304347827</v>
      </c>
      <c r="H36" s="22">
        <f t="shared" si="2"/>
        <v>4.2111199946955882</v>
      </c>
      <c r="I36" s="22">
        <f t="shared" si="1"/>
        <v>-0.37688086426080547</v>
      </c>
      <c r="J36" s="31">
        <f t="shared" si="4"/>
        <v>1.26</v>
      </c>
      <c r="K36" s="22">
        <f t="shared" si="3"/>
        <v>2.7066958414500886</v>
      </c>
      <c r="L36" s="22">
        <f t="shared" si="5"/>
        <v>-1.4466958414500886</v>
      </c>
    </row>
    <row r="37" spans="1:12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9">
        <f t="shared" si="0"/>
        <v>3.8594730238393979</v>
      </c>
      <c r="H37" s="22">
        <f t="shared" si="2"/>
        <v>4.0784974327879935</v>
      </c>
      <c r="I37" s="22">
        <f t="shared" si="1"/>
        <v>-0.21902440894859554</v>
      </c>
      <c r="J37" s="31">
        <f t="shared" si="4"/>
        <v>4.1639344262295079</v>
      </c>
      <c r="K37" s="22">
        <f t="shared" si="3"/>
        <v>2.5875944085144083</v>
      </c>
      <c r="L37" s="22">
        <f t="shared" si="5"/>
        <v>1.5763400177150997</v>
      </c>
    </row>
    <row r="38" spans="1:12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9">
        <f t="shared" si="0"/>
        <v>3.8573141486810552</v>
      </c>
      <c r="H38" s="22">
        <f t="shared" si="2"/>
        <v>3.9500516086482804</v>
      </c>
      <c r="I38" s="22">
        <f t="shared" si="1"/>
        <v>-9.2737459967225266E-2</v>
      </c>
      <c r="J38" s="31">
        <f t="shared" si="4"/>
        <v>3.810810810810811</v>
      </c>
      <c r="K38" s="22">
        <f t="shared" si="3"/>
        <v>2.4737337385451839</v>
      </c>
      <c r="L38" s="22">
        <f t="shared" si="5"/>
        <v>1.3370770722656271</v>
      </c>
    </row>
    <row r="39" spans="1:12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9">
        <f t="shared" si="0"/>
        <v>3.7621145374449338</v>
      </c>
      <c r="H39" s="22">
        <f t="shared" si="2"/>
        <v>3.8256509825283835</v>
      </c>
      <c r="I39" s="22">
        <f t="shared" si="1"/>
        <v>-6.3536445083449689E-2</v>
      </c>
      <c r="J39" s="31">
        <f t="shared" si="4"/>
        <v>2.689189189189189</v>
      </c>
      <c r="K39" s="22">
        <f t="shared" si="3"/>
        <v>2.3648832247747755</v>
      </c>
      <c r="L39" s="22">
        <f t="shared" si="5"/>
        <v>0.32430596441441351</v>
      </c>
    </row>
    <row r="40" spans="1:12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9">
        <f t="shared" si="0"/>
        <v>3.6059113300492611</v>
      </c>
      <c r="H40" s="22">
        <f t="shared" si="2"/>
        <v>3.7051681573164887</v>
      </c>
      <c r="I40" s="22">
        <f t="shared" si="1"/>
        <v>-9.9256827267227621E-2</v>
      </c>
      <c r="J40" s="31">
        <f t="shared" si="4"/>
        <v>2.2803738317757007</v>
      </c>
      <c r="K40" s="22">
        <f t="shared" si="3"/>
        <v>2.2608224077140262</v>
      </c>
      <c r="L40" s="22">
        <f t="shared" si="5"/>
        <v>1.9551424061674538E-2</v>
      </c>
    </row>
    <row r="41" spans="1:12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9">
        <f t="shared" si="0"/>
        <v>3.3707664884135471</v>
      </c>
      <c r="H41" s="22">
        <f t="shared" si="2"/>
        <v>3.5884797480712707</v>
      </c>
      <c r="I41" s="22">
        <f t="shared" si="1"/>
        <v>-0.21771325965772359</v>
      </c>
      <c r="J41" s="31">
        <f t="shared" si="4"/>
        <v>1.1401869158878504</v>
      </c>
      <c r="K41" s="22">
        <f t="shared" si="3"/>
        <v>2.1613405286464547</v>
      </c>
      <c r="L41" s="22">
        <f t="shared" si="5"/>
        <v>-1.0211536127586043</v>
      </c>
    </row>
    <row r="42" spans="1:12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9">
        <f t="shared" si="0"/>
        <v>3.2526661197703035</v>
      </c>
      <c r="H42" s="22">
        <f t="shared" si="2"/>
        <v>3.4754662556649265</v>
      </c>
      <c r="I42" s="22">
        <f t="shared" si="1"/>
        <v>-0.222800135894623</v>
      </c>
      <c r="J42" s="31">
        <f t="shared" si="4"/>
        <v>1.8865979381443299</v>
      </c>
      <c r="K42" s="22">
        <f t="shared" si="3"/>
        <v>2.0662361027698322</v>
      </c>
      <c r="L42" s="22">
        <f t="shared" si="5"/>
        <v>-0.17963816462550231</v>
      </c>
    </row>
    <row r="43" spans="1:12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9">
        <f t="shared" si="0"/>
        <v>3.2108479755538579</v>
      </c>
      <c r="H43" s="22">
        <f t="shared" si="2"/>
        <v>3.3660119444056247</v>
      </c>
      <c r="I43" s="22">
        <f t="shared" si="1"/>
        <v>-0.15516396885176675</v>
      </c>
      <c r="J43" s="31">
        <f t="shared" si="4"/>
        <v>2.6444444444444444</v>
      </c>
      <c r="K43" s="22">
        <f t="shared" si="3"/>
        <v>1.9753165111205975</v>
      </c>
      <c r="L43" s="22">
        <f t="shared" si="5"/>
        <v>0.6691279333238469</v>
      </c>
    </row>
    <row r="44" spans="1:12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9">
        <f t="shared" si="0"/>
        <v>3.2809734513274336</v>
      </c>
      <c r="H44" s="22">
        <f t="shared" si="2"/>
        <v>3.2600047235140455</v>
      </c>
      <c r="I44" s="22">
        <f t="shared" si="1"/>
        <v>2.0968727813388099E-2</v>
      </c>
      <c r="J44" s="31">
        <f t="shared" si="4"/>
        <v>5.2340425531914896</v>
      </c>
      <c r="K44" s="22">
        <f t="shared" si="3"/>
        <v>1.8883976104546358</v>
      </c>
      <c r="L44" s="22">
        <f t="shared" si="5"/>
        <v>3.345644942736854</v>
      </c>
    </row>
    <row r="45" spans="1:12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9">
        <f t="shared" si="0"/>
        <v>3.1766759776536313</v>
      </c>
      <c r="H45" s="22">
        <f t="shared" si="2"/>
        <v>3.1573360323326276</v>
      </c>
      <c r="I45" s="22">
        <f t="shared" si="1"/>
        <v>1.9339945321003693E-2</v>
      </c>
      <c r="J45" s="31">
        <f t="shared" si="4"/>
        <v>1.3157894736842106</v>
      </c>
      <c r="K45" s="22">
        <f t="shared" si="3"/>
        <v>1.8053033602942752</v>
      </c>
      <c r="L45" s="22">
        <f t="shared" si="5"/>
        <v>-0.48951388661006456</v>
      </c>
    </row>
    <row r="46" spans="1:12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9">
        <f t="shared" si="0"/>
        <v>3.0789644012944986</v>
      </c>
      <c r="H46" s="22">
        <f t="shared" si="2"/>
        <v>3.0579007291499689</v>
      </c>
      <c r="I46" s="22">
        <f t="shared" si="1"/>
        <v>2.1063672144529644E-2</v>
      </c>
      <c r="J46" s="31">
        <f t="shared" si="4"/>
        <v>1.8407079646017699</v>
      </c>
      <c r="K46" s="22">
        <f t="shared" si="3"/>
        <v>1.7258654663861603</v>
      </c>
      <c r="L46" s="22">
        <f t="shared" si="5"/>
        <v>0.11484249821560955</v>
      </c>
    </row>
    <row r="47" spans="1:12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9">
        <f t="shared" si="0"/>
        <v>2.9536423841059603</v>
      </c>
      <c r="H47" s="22">
        <f t="shared" si="2"/>
        <v>2.9615969835265221</v>
      </c>
      <c r="I47" s="22">
        <f t="shared" si="1"/>
        <v>-7.9545994205618697E-3</v>
      </c>
      <c r="J47" s="31">
        <f t="shared" si="4"/>
        <v>1.2844827586206897</v>
      </c>
      <c r="K47" s="22">
        <f t="shared" si="3"/>
        <v>1.6499230398478777</v>
      </c>
      <c r="L47" s="22">
        <f t="shared" si="5"/>
        <v>-0.36544028122718797</v>
      </c>
    </row>
    <row r="48" spans="1:12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9">
        <f t="shared" si="0"/>
        <v>2.8409734012450483</v>
      </c>
      <c r="H48" s="22">
        <f t="shared" si="2"/>
        <v>2.8683261720113333</v>
      </c>
      <c r="I48" s="22">
        <f t="shared" si="1"/>
        <v>-2.7352770766285062E-2</v>
      </c>
      <c r="J48" s="31">
        <f t="shared" si="4"/>
        <v>1.0754716981132075</v>
      </c>
      <c r="K48" s="22">
        <f t="shared" si="3"/>
        <v>1.5773222713129846</v>
      </c>
      <c r="L48" s="22">
        <f t="shared" si="5"/>
        <v>-0.50185057319977711</v>
      </c>
    </row>
    <row r="49" spans="1:12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9">
        <f t="shared" si="0"/>
        <v>2.7465608465608464</v>
      </c>
      <c r="H49" s="22">
        <f t="shared" si="2"/>
        <v>2.7779927771430053</v>
      </c>
      <c r="I49" s="22">
        <f t="shared" si="1"/>
        <v>-3.1431930582158873E-2</v>
      </c>
      <c r="J49" s="31">
        <f t="shared" si="4"/>
        <v>1.3902439024390243</v>
      </c>
      <c r="K49" s="22">
        <f t="shared" si="3"/>
        <v>1.507916119414479</v>
      </c>
      <c r="L49" s="22">
        <f t="shared" si="5"/>
        <v>-0.11767221697545471</v>
      </c>
    </row>
    <row r="50" spans="1:12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9">
        <f t="shared" si="0"/>
        <v>2.631424375917768</v>
      </c>
      <c r="H50" s="22">
        <f t="shared" si="2"/>
        <v>2.6905042896314697</v>
      </c>
      <c r="I50" s="22">
        <f t="shared" si="1"/>
        <v>-5.9079913713701693E-2</v>
      </c>
      <c r="J50" s="31">
        <f t="shared" si="4"/>
        <v>1.2091503267973855</v>
      </c>
      <c r="K50" s="22">
        <f t="shared" si="3"/>
        <v>1.4415640129757814</v>
      </c>
      <c r="L50" s="22">
        <f t="shared" si="5"/>
        <v>-0.23241368617839586</v>
      </c>
    </row>
    <row r="51" spans="1:12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9">
        <f t="shared" si="0"/>
        <v>2.5423415085608516</v>
      </c>
      <c r="H51" s="22">
        <f t="shared" si="2"/>
        <v>2.6057711136203943</v>
      </c>
      <c r="I51" s="22">
        <f t="shared" si="1"/>
        <v>-6.3429605059542649E-2</v>
      </c>
      <c r="J51" s="31">
        <f t="shared" si="4"/>
        <v>1</v>
      </c>
      <c r="K51" s="22">
        <f t="shared" si="3"/>
        <v>1.3781315663060651</v>
      </c>
      <c r="L51" s="22">
        <f t="shared" si="5"/>
        <v>-0.37813156630606515</v>
      </c>
    </row>
    <row r="52" spans="1:12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9">
        <f t="shared" si="0"/>
        <v>2.5082922456297623</v>
      </c>
      <c r="H52" s="22">
        <f t="shared" si="2"/>
        <v>2.5237064749331921</v>
      </c>
      <c r="I52" s="22">
        <f t="shared" si="1"/>
        <v>-1.5414229303429838E-2</v>
      </c>
      <c r="J52" s="31">
        <f t="shared" si="4"/>
        <v>1.4571428571428571</v>
      </c>
      <c r="K52" s="22">
        <f t="shared" si="3"/>
        <v>1.3174903070233042</v>
      </c>
      <c r="L52" s="22">
        <f t="shared" si="5"/>
        <v>0.13965255011955291</v>
      </c>
    </row>
    <row r="53" spans="1:12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9">
        <f t="shared" si="0"/>
        <v>2.479931682322801</v>
      </c>
      <c r="H53" s="22">
        <f t="shared" si="2"/>
        <v>2.4442263322086863</v>
      </c>
      <c r="I53" s="22">
        <f t="shared" si="1"/>
        <v>3.5705350114114687E-2</v>
      </c>
      <c r="J53" s="31">
        <f t="shared" si="4"/>
        <v>1.9099099099099099</v>
      </c>
      <c r="K53" s="22">
        <f t="shared" si="3"/>
        <v>1.2595174158537967</v>
      </c>
      <c r="L53" s="22">
        <f t="shared" si="5"/>
        <v>0.65039249405611321</v>
      </c>
    </row>
    <row r="54" spans="1:12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9">
        <f t="shared" si="0"/>
        <v>2.4012944983818771</v>
      </c>
      <c r="H54" s="22">
        <f t="shared" si="2"/>
        <v>2.3672492908354079</v>
      </c>
      <c r="I54" s="22">
        <f t="shared" si="1"/>
        <v>3.4045207546469225E-2</v>
      </c>
      <c r="J54" s="31">
        <f t="shared" si="4"/>
        <v>0.98461538461538467</v>
      </c>
      <c r="K54" s="22">
        <f t="shared" si="3"/>
        <v>1.204095477881163</v>
      </c>
      <c r="L54" s="22">
        <f t="shared" si="5"/>
        <v>-0.21948009326577833</v>
      </c>
    </row>
    <row r="55" spans="1:12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9">
        <f t="shared" ref="G55:G61" si="6">C55/(E55+F55)</f>
        <v>2.3209069946195235</v>
      </c>
      <c r="H55" s="22">
        <f t="shared" si="2"/>
        <v>2.2926965195964057</v>
      </c>
      <c r="I55" s="22">
        <f t="shared" si="1"/>
        <v>2.8210475023117798E-2</v>
      </c>
      <c r="J55" s="31">
        <f t="shared" si="4"/>
        <v>0.79230769230769227</v>
      </c>
      <c r="K55" s="22">
        <f t="shared" si="3"/>
        <v>1.1511122447410149</v>
      </c>
      <c r="L55" s="22">
        <f t="shared" si="5"/>
        <v>-0.35880455243332265</v>
      </c>
    </row>
    <row r="56" spans="1:12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9">
        <f t="shared" si="6"/>
        <v>2.2674972517405645</v>
      </c>
      <c r="H56" s="22">
        <f t="shared" si="2"/>
        <v>2.2204916699391868</v>
      </c>
      <c r="I56" s="22">
        <f t="shared" si="1"/>
        <v>4.7005581801377705E-2</v>
      </c>
      <c r="J56" s="31">
        <f t="shared" si="4"/>
        <v>1.1732283464566928</v>
      </c>
      <c r="K56" s="22">
        <f t="shared" si="3"/>
        <v>1.1004604072796573</v>
      </c>
      <c r="L56" s="22">
        <f t="shared" si="5"/>
        <v>7.2767939177035501E-2</v>
      </c>
    </row>
    <row r="57" spans="1:12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9">
        <f t="shared" si="6"/>
        <v>2.1810314987885082</v>
      </c>
      <c r="H57" s="22">
        <f t="shared" ref="H57:H62" si="7">$N$3*EXP($N$4*B57)</f>
        <v>2.1505607977881316</v>
      </c>
      <c r="I57" s="22">
        <f t="shared" ref="I57:I62" si="8">G57-H57</f>
        <v>3.0470701000376632E-2</v>
      </c>
      <c r="J57" s="31">
        <f t="shared" si="4"/>
        <v>0.70625000000000004</v>
      </c>
      <c r="K57" s="22">
        <f t="shared" si="3"/>
        <v>1.0520373782163794</v>
      </c>
      <c r="L57" s="22">
        <f t="shared" si="5"/>
        <v>-0.34578737821637939</v>
      </c>
    </row>
    <row r="58" spans="1:12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9">
        <f t="shared" si="6"/>
        <v>2.1487820934825543</v>
      </c>
      <c r="H58" s="22">
        <f t="shared" si="7"/>
        <v>2.0828322878192957</v>
      </c>
      <c r="I58" s="22">
        <f t="shared" si="8"/>
        <v>6.5949805663258587E-2</v>
      </c>
      <c r="J58" s="31">
        <f t="shared" si="4"/>
        <v>1.523489932885906</v>
      </c>
      <c r="K58" s="22">
        <f t="shared" si="3"/>
        <v>1.0057450843691556</v>
      </c>
      <c r="L58" s="22">
        <f t="shared" si="5"/>
        <v>0.5177448485167504</v>
      </c>
    </row>
    <row r="59" spans="1:12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9">
        <f t="shared" si="6"/>
        <v>2.1017964071856285</v>
      </c>
      <c r="H59" s="22">
        <f t="shared" si="7"/>
        <v>2.0172367801200615</v>
      </c>
      <c r="I59" s="22">
        <f t="shared" si="8"/>
        <v>8.4559627065567078E-2</v>
      </c>
      <c r="J59" s="31">
        <f t="shared" si="4"/>
        <v>1.0444444444444445</v>
      </c>
      <c r="K59" s="22">
        <f t="shared" si="3"/>
        <v>0.96148976802293129</v>
      </c>
      <c r="L59" s="22">
        <f t="shared" si="5"/>
        <v>8.2954676421513218E-2</v>
      </c>
    </row>
    <row r="60" spans="1:12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9">
        <f t="shared" si="6"/>
        <v>2.0490760375643746</v>
      </c>
      <c r="H60" s="22">
        <f t="shared" si="7"/>
        <v>1.9537070991585266</v>
      </c>
      <c r="I60" s="22">
        <f t="shared" si="8"/>
        <v>9.5368938405848036E-2</v>
      </c>
      <c r="J60" s="31">
        <f t="shared" ref="J60:J65" si="9">(C60-C59)/(E60-E59+F60-F59)</f>
        <v>0.7421875</v>
      </c>
      <c r="K60" s="22">
        <f t="shared" si="3"/>
        <v>0.91918179703821368</v>
      </c>
      <c r="L60" s="22">
        <f t="shared" si="5"/>
        <v>-0.17699429703821368</v>
      </c>
    </row>
    <row r="61" spans="1:12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29">
        <f t="shared" si="6"/>
        <v>2.0098779779198139</v>
      </c>
      <c r="H61" s="22">
        <f t="shared" si="7"/>
        <v>1.8921781849898887</v>
      </c>
      <c r="I61" s="22">
        <f t="shared" si="8"/>
        <v>0.11769979292992527</v>
      </c>
      <c r="J61" s="31">
        <f t="shared" si="9"/>
        <v>1.0921985815602837</v>
      </c>
      <c r="K61" s="22">
        <f t="shared" si="3"/>
        <v>0.87873548331535589</v>
      </c>
      <c r="L61" s="22">
        <f t="shared" si="5"/>
        <v>0.21346309824492782</v>
      </c>
    </row>
    <row r="62" spans="1:12">
      <c r="A62" s="2">
        <v>43944</v>
      </c>
      <c r="B62" s="3">
        <v>60</v>
      </c>
      <c r="C62" s="3">
        <f>Dati!L62</f>
        <v>7049</v>
      </c>
      <c r="D62" s="3">
        <f>Dati!G62</f>
        <v>3466</v>
      </c>
      <c r="E62" s="3">
        <f>Dati!K62</f>
        <v>1047</v>
      </c>
      <c r="F62" s="3">
        <f>Dati!J62</f>
        <v>2536</v>
      </c>
      <c r="G62" s="29">
        <f t="shared" ref="G62" si="10">C62/(E62+F62)</f>
        <v>1.967345799609266</v>
      </c>
      <c r="H62" s="22">
        <f t="shared" si="7"/>
        <v>1.8325870266293769</v>
      </c>
      <c r="I62" s="22">
        <f t="shared" si="8"/>
        <v>0.13475877297988914</v>
      </c>
      <c r="J62" s="31">
        <f t="shared" si="9"/>
        <v>0.92907801418439717</v>
      </c>
      <c r="K62" s="22">
        <f t="shared" si="3"/>
        <v>0.84006890924687228</v>
      </c>
      <c r="L62" s="22">
        <f t="shared" si="5"/>
        <v>8.9009104937524897E-2</v>
      </c>
    </row>
    <row r="63" spans="1:12">
      <c r="A63" s="2">
        <v>43945</v>
      </c>
      <c r="B63" s="3">
        <v>61</v>
      </c>
      <c r="C63" s="3">
        <f>Dati!L63</f>
        <v>7173</v>
      </c>
      <c r="D63" s="3">
        <f>Dati!G63</f>
        <v>3437</v>
      </c>
      <c r="E63" s="3">
        <f>Dati!K63</f>
        <v>1076</v>
      </c>
      <c r="F63" s="3">
        <f>Dati!J63</f>
        <v>2660</v>
      </c>
      <c r="G63" s="29">
        <f t="shared" ref="G63" si="11">C63/(E63+F63)</f>
        <v>1.919967880085653</v>
      </c>
      <c r="H63" s="22">
        <f t="shared" ref="H63" si="12">$N$3*EXP($N$4*B63)</f>
        <v>1.7748725975234974</v>
      </c>
      <c r="I63" s="22">
        <f t="shared" ref="I63" si="13">G63-H63</f>
        <v>0.14509528256215565</v>
      </c>
      <c r="J63" s="31">
        <f t="shared" si="9"/>
        <v>0.81045751633986929</v>
      </c>
      <c r="K63" s="22">
        <f t="shared" si="3"/>
        <v>0.80310376180628851</v>
      </c>
      <c r="L63" s="22">
        <f t="shared" si="5"/>
        <v>7.3537545335807808E-3</v>
      </c>
    </row>
    <row r="64" spans="1:12">
      <c r="A64" s="2">
        <v>43946</v>
      </c>
      <c r="B64" s="3">
        <v>62</v>
      </c>
      <c r="C64" s="3">
        <f>Dati!L64</f>
        <v>7301</v>
      </c>
      <c r="D64" s="3">
        <f>Dati!G64</f>
        <v>3433</v>
      </c>
      <c r="E64" s="3">
        <f>Dati!K64</f>
        <v>1093</v>
      </c>
      <c r="F64" s="3">
        <f>Dati!J64</f>
        <v>2775</v>
      </c>
      <c r="G64" s="29">
        <f t="shared" ref="G64" si="14">C64/(E64+F64)</f>
        <v>1.8875387797311272</v>
      </c>
      <c r="H64" s="22">
        <f t="shared" ref="H64" si="15">$N$3*EXP($N$4*B64)</f>
        <v>1.7189757930535094</v>
      </c>
      <c r="I64" s="22">
        <f t="shared" ref="I64" si="16">G64-H64</f>
        <v>0.16856298667761771</v>
      </c>
      <c r="J64" s="31">
        <f t="shared" si="9"/>
        <v>0.96969696969696972</v>
      </c>
      <c r="K64" s="22">
        <f t="shared" si="3"/>
        <v>0.76776517393750154</v>
      </c>
      <c r="L64" s="22">
        <f t="shared" si="5"/>
        <v>0.20193179575946818</v>
      </c>
    </row>
    <row r="65" spans="1:12">
      <c r="A65" s="2">
        <v>43947</v>
      </c>
      <c r="B65" s="3">
        <v>63</v>
      </c>
      <c r="C65" s="3">
        <f>Dati!L65</f>
        <v>7488</v>
      </c>
      <c r="D65" s="3">
        <f>Dati!G65</f>
        <v>3480</v>
      </c>
      <c r="E65" s="3">
        <f>Dati!K65</f>
        <v>1114</v>
      </c>
      <c r="F65" s="3">
        <f>Dati!J65</f>
        <v>2894</v>
      </c>
      <c r="G65" s="29">
        <f t="shared" ref="G65" si="17">C65/(E65+F65)</f>
        <v>1.8682634730538923</v>
      </c>
      <c r="H65" s="22">
        <f t="shared" ref="H65" si="18">$N$3*EXP($N$4*B65)</f>
        <v>1.6648393700071324</v>
      </c>
      <c r="I65" s="22">
        <f t="shared" ref="I65" si="19">G65-H65</f>
        <v>0.20342410304675984</v>
      </c>
      <c r="J65" s="31">
        <f t="shared" si="9"/>
        <v>1.3357142857142856</v>
      </c>
      <c r="K65" s="22">
        <f t="shared" ref="K65" si="20">$O$3*EXP($O$4*B65)</f>
        <v>0.7339815729234036</v>
      </c>
      <c r="L65" s="22">
        <f t="shared" ref="L65" si="21">J65-K65</f>
        <v>0.60173271279088203</v>
      </c>
    </row>
    <row r="66" spans="1:12">
      <c r="A66" s="2">
        <v>43948</v>
      </c>
      <c r="B66" s="3">
        <v>64</v>
      </c>
      <c r="C66" s="3">
        <f>Dati!L66</f>
        <v>7642</v>
      </c>
      <c r="D66" s="3">
        <f>Dati!G66</f>
        <v>3580</v>
      </c>
      <c r="E66" s="3">
        <f>Dati!K66</f>
        <v>1128</v>
      </c>
      <c r="F66" s="3">
        <f>Dati!J66</f>
        <v>2934</v>
      </c>
      <c r="G66" s="29">
        <f t="shared" ref="G66" si="22">C66/(E66+F66)</f>
        <v>1.8813392417528312</v>
      </c>
      <c r="H66" s="22">
        <f t="shared" ref="H66" si="23">$N$3*EXP($N$4*B66)</f>
        <v>1.6124078879564925</v>
      </c>
      <c r="I66" s="22">
        <f t="shared" ref="I66" si="24">G66-H66</f>
        <v>0.2689313537963387</v>
      </c>
      <c r="J66" s="31">
        <f t="shared" ref="J66" si="25">(C66-C65)/(E66-E65+F66-F65)</f>
        <v>2.8518518518518516</v>
      </c>
      <c r="K66" s="22">
        <f t="shared" si="3"/>
        <v>0.70168453542667153</v>
      </c>
      <c r="L66" s="22">
        <f t="shared" si="5"/>
        <v>2.15016731642518</v>
      </c>
    </row>
    <row r="67" spans="1:12">
      <c r="A67" s="2">
        <v>43949</v>
      </c>
      <c r="B67" s="3">
        <v>65</v>
      </c>
      <c r="C67" s="3">
        <f>Dati!L67</f>
        <v>7772</v>
      </c>
      <c r="D67" s="3">
        <f>Dati!G67</f>
        <v>3571</v>
      </c>
      <c r="E67" s="3">
        <f>Dati!K67</f>
        <v>1141</v>
      </c>
      <c r="F67" s="3">
        <f>Dati!J67</f>
        <v>3060</v>
      </c>
      <c r="G67" s="29">
        <f t="shared" ref="G67" si="26">C67/(E67+F67)</f>
        <v>1.8500357057843371</v>
      </c>
      <c r="H67" s="22">
        <f t="shared" ref="H67" si="27">$N$3*EXP($N$4*B67)</f>
        <v>1.5616276524822801</v>
      </c>
      <c r="I67" s="22">
        <f t="shared" ref="I67" si="28">G67-H67</f>
        <v>0.28840805330205699</v>
      </c>
      <c r="J67" s="31">
        <f t="shared" ref="J67" si="29">(C67-C66)/(E67-E66+F67-F66)</f>
        <v>0.93525179856115104</v>
      </c>
      <c r="K67" s="22">
        <f t="shared" si="3"/>
        <v>0.67080864890912673</v>
      </c>
      <c r="L67" s="22">
        <f t="shared" si="5"/>
        <v>0.26444314965202431</v>
      </c>
    </row>
    <row r="68" spans="1:12">
      <c r="A68" s="2">
        <v>43950</v>
      </c>
      <c r="B68" s="3">
        <v>66</v>
      </c>
      <c r="C68" s="3">
        <f>Dati!L68</f>
        <v>7889</v>
      </c>
      <c r="D68" s="3">
        <f>Dati!G68</f>
        <v>3576</v>
      </c>
      <c r="E68" s="3">
        <f>Dati!K68</f>
        <v>1152</v>
      </c>
      <c r="F68" s="3">
        <f>Dati!J68</f>
        <v>3161</v>
      </c>
      <c r="G68" s="29">
        <f t="shared" ref="G68" si="30">C68/(E68+F68)</f>
        <v>1.8291212613030374</v>
      </c>
      <c r="H68" s="22">
        <f t="shared" ref="H68" si="31">$N$3*EXP($N$4*B68)</f>
        <v>1.5124466601859741</v>
      </c>
      <c r="I68" s="22">
        <f t="shared" ref="I68" si="32">G68-H68</f>
        <v>0.31667460111706336</v>
      </c>
      <c r="J68" s="31">
        <f t="shared" ref="J68" si="33">(C68-C67)/(E68-E67+F68-F67)</f>
        <v>1.0446428571428572</v>
      </c>
      <c r="K68" s="22">
        <f t="shared" si="3"/>
        <v>0.64129137914898915</v>
      </c>
      <c r="L68" s="22">
        <f t="shared" si="5"/>
        <v>0.40335147799386806</v>
      </c>
    </row>
    <row r="69" spans="1:12">
      <c r="A69" s="2">
        <v>43951</v>
      </c>
      <c r="B69" s="3">
        <v>67</v>
      </c>
      <c r="C69" s="3">
        <f>Dati!L69</f>
        <v>7993</v>
      </c>
      <c r="D69" s="3">
        <f>Dati!G69</f>
        <v>3551</v>
      </c>
      <c r="E69" s="3">
        <f>Dati!K69</f>
        <v>1167</v>
      </c>
      <c r="F69" s="3">
        <f>Dati!J69</f>
        <v>3275</v>
      </c>
      <c r="G69" s="29">
        <f t="shared" ref="G69" si="34">C69/(E69+F69)</f>
        <v>1.7994146780729401</v>
      </c>
      <c r="H69" s="22">
        <f t="shared" ref="H69" si="35">$N$3*EXP($N$4*B69)</f>
        <v>1.4648145454338153</v>
      </c>
      <c r="I69" s="22">
        <f t="shared" ref="I69" si="36">G69-H69</f>
        <v>0.3346001326391248</v>
      </c>
      <c r="J69" s="31">
        <f t="shared" ref="J69" si="37">(C69-C68)/(E69-E68+F69-F68)</f>
        <v>0.80620155038759689</v>
      </c>
      <c r="K69" s="22">
        <f t="shared" si="3"/>
        <v>0.61307294358770936</v>
      </c>
      <c r="L69" s="22">
        <f t="shared" si="5"/>
        <v>0.19312860679988753</v>
      </c>
    </row>
    <row r="70" spans="1:12">
      <c r="A70" s="2">
        <v>43952</v>
      </c>
      <c r="B70" s="3">
        <v>68</v>
      </c>
      <c r="C70" s="3">
        <f>Dati!L70</f>
        <v>8126</v>
      </c>
      <c r="D70" s="3">
        <f>Dati!G70</f>
        <v>3518</v>
      </c>
      <c r="E70" s="3">
        <f>Dati!K70</f>
        <v>1184</v>
      </c>
      <c r="F70" s="3">
        <f>Dati!J70</f>
        <v>3424</v>
      </c>
      <c r="G70" s="29">
        <f t="shared" ref="G70" si="38">C70/(E70+F70)</f>
        <v>1.7634548611111112</v>
      </c>
      <c r="H70" s="22">
        <f t="shared" ref="H70" si="39">$N$3*EXP($N$4*B70)</f>
        <v>1.4186825287779978</v>
      </c>
      <c r="I70" s="22">
        <f t="shared" ref="I70" si="40">G70-H70</f>
        <v>0.34477233233311333</v>
      </c>
      <c r="J70" s="31">
        <f t="shared" ref="J70" si="41">(C70-C69)/(E70-E69+F70-F69)</f>
        <v>0.8012048192771084</v>
      </c>
      <c r="K70" s="22">
        <f t="shared" si="3"/>
        <v>0.58609619024985604</v>
      </c>
      <c r="L70" s="22">
        <f t="shared" si="5"/>
        <v>0.21510862902725236</v>
      </c>
    </row>
    <row r="71" spans="1:12">
      <c r="A71" s="2">
        <v>43953</v>
      </c>
      <c r="B71" s="3">
        <v>69</v>
      </c>
      <c r="C71" s="3">
        <f>Dati!L71</f>
        <v>8312</v>
      </c>
      <c r="D71" s="3">
        <f>Dati!G71</f>
        <v>3598</v>
      </c>
      <c r="E71" s="3">
        <f>Dati!K71</f>
        <v>1195</v>
      </c>
      <c r="F71" s="3">
        <f>Dati!J71</f>
        <v>3519</v>
      </c>
      <c r="G71" s="29">
        <f t="shared" ref="G71" si="42">C71/(E71+F71)</f>
        <v>1.7632583792957148</v>
      </c>
      <c r="H71" s="22">
        <f t="shared" ref="H71" si="43">$N$3*EXP($N$4*B71)</f>
        <v>1.3740033670022516</v>
      </c>
      <c r="I71" s="22">
        <f t="shared" ref="I71" si="44">G71-H71</f>
        <v>0.38925501229346327</v>
      </c>
      <c r="J71" s="31">
        <f t="shared" ref="J71" si="45">(C71-C70)/(E71-E70+F71-F70)</f>
        <v>1.7547169811320755</v>
      </c>
      <c r="K71" s="22">
        <f t="shared" si="3"/>
        <v>0.56030648199083588</v>
      </c>
      <c r="L71" s="22">
        <f t="shared" si="5"/>
        <v>1.1944104991412396</v>
      </c>
    </row>
    <row r="72" spans="1:12">
      <c r="A72" s="2">
        <v>43954</v>
      </c>
      <c r="B72" s="3">
        <v>70</v>
      </c>
      <c r="C72" s="3">
        <f>Dati!L72</f>
        <v>8359</v>
      </c>
      <c r="D72" s="3">
        <f>Dati!G72</f>
        <v>3551</v>
      </c>
      <c r="E72" s="3">
        <f>Dati!K72</f>
        <v>1209</v>
      </c>
      <c r="F72" s="3">
        <f>Dati!J72</f>
        <v>3599</v>
      </c>
      <c r="G72" s="29">
        <f t="shared" ref="G72" si="46">C72/(E72+F72)</f>
        <v>1.7385607321131447</v>
      </c>
      <c r="H72" s="22">
        <f t="shared" ref="H72" si="47">$N$3*EXP($N$4*B72)</f>
        <v>1.3307313047406601</v>
      </c>
      <c r="I72" s="22">
        <f t="shared" ref="I72" si="48">G72-H72</f>
        <v>0.40782942737248451</v>
      </c>
      <c r="J72" s="31">
        <f t="shared" ref="J72" si="49">(C72-C71)/(E72-E71+F72-F71)</f>
        <v>0.5</v>
      </c>
      <c r="K72" s="22">
        <f t="shared" si="3"/>
        <v>0.53565158583800232</v>
      </c>
      <c r="L72" s="22">
        <f t="shared" si="5"/>
        <v>-3.565158583800232E-2</v>
      </c>
    </row>
    <row r="73" spans="1:12">
      <c r="A73" s="2">
        <v>43955</v>
      </c>
      <c r="B73" s="3">
        <v>71</v>
      </c>
      <c r="H73" s="22">
        <f t="shared" ref="H73:H94" si="50">$N$3*EXP($N$4*B73)</f>
        <v>1.2888220276201676</v>
      </c>
      <c r="I73" s="21"/>
      <c r="J73" s="31"/>
      <c r="K73" s="22">
        <f t="shared" ref="K73:K94" si="51">$O$3*EXP($O$4*B73)</f>
        <v>0.51208156720103681</v>
      </c>
      <c r="L73" s="22">
        <f t="shared" ref="L73:L94" si="52">J73-K73</f>
        <v>-0.51208156720103681</v>
      </c>
    </row>
    <row r="74" spans="1:12">
      <c r="A74" s="2">
        <v>43956</v>
      </c>
      <c r="B74" s="3">
        <v>72</v>
      </c>
      <c r="H74" s="22">
        <f t="shared" si="50"/>
        <v>1.2482326168787896</v>
      </c>
      <c r="I74" s="21"/>
      <c r="J74" s="31"/>
      <c r="K74" s="22">
        <f t="shared" si="51"/>
        <v>0.48954868873733848</v>
      </c>
      <c r="L74" s="22">
        <f t="shared" si="52"/>
        <v>-0.48954868873733848</v>
      </c>
    </row>
    <row r="75" spans="1:12">
      <c r="A75" s="2">
        <v>43957</v>
      </c>
      <c r="B75" s="3">
        <v>73</v>
      </c>
      <c r="H75" s="22">
        <f t="shared" si="50"/>
        <v>1.2089215054130498</v>
      </c>
      <c r="I75" s="21"/>
      <c r="J75" s="31"/>
      <c r="K75" s="22">
        <f t="shared" si="51"/>
        <v>0.46800731366759168</v>
      </c>
      <c r="L75" s="22">
        <f t="shared" si="52"/>
        <v>-0.46800731366759168</v>
      </c>
    </row>
    <row r="76" spans="1:12">
      <c r="A76" s="2">
        <v>43958</v>
      </c>
      <c r="B76" s="3">
        <v>74</v>
      </c>
      <c r="H76" s="22">
        <f t="shared" si="50"/>
        <v>1.1708484352096309</v>
      </c>
      <c r="I76" s="21"/>
      <c r="J76" s="31"/>
      <c r="K76" s="22">
        <f t="shared" si="51"/>
        <v>0.44741381334569119</v>
      </c>
      <c r="L76" s="22">
        <f t="shared" si="52"/>
        <v>-0.44741381334569119</v>
      </c>
    </row>
    <row r="77" spans="1:12">
      <c r="A77" s="2">
        <v>43959</v>
      </c>
      <c r="B77" s="3">
        <v>75</v>
      </c>
      <c r="H77" s="22">
        <f t="shared" si="50"/>
        <v>1.1339744161176564</v>
      </c>
      <c r="I77" s="21"/>
      <c r="J77" s="31"/>
      <c r="K77" s="22">
        <f t="shared" si="51"/>
        <v>0.42772647889582538</v>
      </c>
      <c r="L77" s="22">
        <f t="shared" si="52"/>
        <v>-0.42772647889582538</v>
      </c>
    </row>
    <row r="78" spans="1:12">
      <c r="A78" s="2">
        <v>43960</v>
      </c>
      <c r="B78" s="3">
        <v>76</v>
      </c>
      <c r="H78" s="22">
        <f t="shared" si="50"/>
        <v>1.098261685919365</v>
      </c>
      <c r="I78" s="21"/>
      <c r="J78" s="31"/>
      <c r="K78" s="22">
        <f t="shared" si="51"/>
        <v>0.40890543673774771</v>
      </c>
      <c r="L78" s="22">
        <f t="shared" si="52"/>
        <v>-0.40890543673774771</v>
      </c>
    </row>
    <row r="79" spans="1:12">
      <c r="A79" s="2">
        <v>43961</v>
      </c>
      <c r="B79" s="3">
        <v>77</v>
      </c>
      <c r="H79" s="22">
        <f t="shared" si="50"/>
        <v>1.0636736716583015</v>
      </c>
      <c r="I79" s="21"/>
      <c r="J79" s="31"/>
      <c r="K79" s="22">
        <f t="shared" si="51"/>
        <v>0.39091256782915074</v>
      </c>
      <c r="L79" s="22">
        <f t="shared" si="52"/>
        <v>-0.39091256782915074</v>
      </c>
    </row>
    <row r="80" spans="1:12">
      <c r="A80" s="2">
        <v>43962</v>
      </c>
      <c r="B80" s="3">
        <v>78</v>
      </c>
      <c r="H80" s="22">
        <f t="shared" si="50"/>
        <v>1.0301749521854122</v>
      </c>
      <c r="I80" s="21"/>
      <c r="J80" s="31"/>
      <c r="K80" s="22">
        <f t="shared" si="51"/>
        <v>0.37371143046157901</v>
      </c>
      <c r="L80" s="22">
        <f t="shared" si="52"/>
        <v>-0.37371143046157901</v>
      </c>
    </row>
    <row r="81" spans="1:12">
      <c r="A81" s="2">
        <v>43963</v>
      </c>
      <c r="B81" s="3">
        <v>79</v>
      </c>
      <c r="H81" s="22">
        <f t="shared" si="50"/>
        <v>0.99773122188469432</v>
      </c>
      <c r="I81" s="21"/>
      <c r="J81" s="31"/>
      <c r="K81" s="22">
        <f t="shared" si="51"/>
        <v>0.35726718645351518</v>
      </c>
      <c r="L81" s="22">
        <f t="shared" si="52"/>
        <v>-0.35726718645351518</v>
      </c>
    </row>
    <row r="82" spans="1:12">
      <c r="A82" s="2">
        <v>43964</v>
      </c>
      <c r="B82" s="3">
        <v>80</v>
      </c>
      <c r="H82" s="22">
        <f t="shared" si="50"/>
        <v>0.9663092555412468</v>
      </c>
      <c r="I82" s="21"/>
      <c r="J82" s="31"/>
      <c r="K82" s="22">
        <f t="shared" si="51"/>
        <v>0.34154653059115714</v>
      </c>
      <c r="L82" s="22">
        <f t="shared" si="52"/>
        <v>-0.34154653059115714</v>
      </c>
    </row>
    <row r="83" spans="1:12">
      <c r="A83" s="2">
        <v>43965</v>
      </c>
      <c r="B83" s="3">
        <v>81</v>
      </c>
      <c r="H83" s="22">
        <f t="shared" si="50"/>
        <v>0.93587687431574673</v>
      </c>
      <c r="I83" s="21"/>
      <c r="J83" s="31"/>
      <c r="K83" s="22">
        <f t="shared" si="51"/>
        <v>0.32651762317397792</v>
      </c>
      <c r="L83" s="22">
        <f t="shared" si="52"/>
        <v>-0.32651762317397792</v>
      </c>
    </row>
    <row r="84" spans="1:12">
      <c r="A84" s="2">
        <v>43966</v>
      </c>
      <c r="B84" s="3">
        <v>82</v>
      </c>
      <c r="H84" s="22">
        <f t="shared" si="50"/>
        <v>0.90640291279050667</v>
      </c>
      <c r="I84" s="21"/>
      <c r="J84" s="31"/>
      <c r="K84" s="22">
        <f t="shared" si="51"/>
        <v>0.31215002552845195</v>
      </c>
      <c r="L84" s="22">
        <f t="shared" si="52"/>
        <v>-0.31215002552845195</v>
      </c>
    </row>
    <row r="85" spans="1:12">
      <c r="A85" s="2">
        <v>43967</v>
      </c>
      <c r="B85" s="3">
        <v>83</v>
      </c>
      <c r="H85" s="22">
        <f t="shared" si="50"/>
        <v>0.87785718705336269</v>
      </c>
      <c r="I85" s="21"/>
      <c r="J85" s="31"/>
      <c r="K85" s="22">
        <f t="shared" si="51"/>
        <v>0.2984146383593379</v>
      </c>
      <c r="L85" s="22">
        <f t="shared" si="52"/>
        <v>-0.2984146383593379</v>
      </c>
    </row>
    <row r="86" spans="1:12">
      <c r="A86" s="2">
        <v>43968</v>
      </c>
      <c r="B86" s="3">
        <v>84</v>
      </c>
      <c r="H86" s="22">
        <f t="shared" si="50"/>
        <v>0.85021046378671095</v>
      </c>
      <c r="I86" s="21"/>
      <c r="J86" s="31"/>
      <c r="K86" s="22">
        <f t="shared" si="51"/>
        <v>0.28528364281366225</v>
      </c>
      <c r="L86" s="22">
        <f t="shared" si="52"/>
        <v>-0.28528364281366225</v>
      </c>
    </row>
    <row r="87" spans="1:12">
      <c r="A87" s="2">
        <v>43969</v>
      </c>
      <c r="B87" s="3">
        <v>85</v>
      </c>
      <c r="H87" s="22">
        <f t="shared" si="50"/>
        <v>0.82343443033003683</v>
      </c>
      <c r="I87" s="21"/>
      <c r="J87" s="31"/>
      <c r="K87" s="22">
        <f t="shared" si="51"/>
        <v>0.27273044413803466</v>
      </c>
      <c r="L87" s="22">
        <f t="shared" si="52"/>
        <v>-0.27273044413803466</v>
      </c>
    </row>
    <row r="88" spans="1:12">
      <c r="A88" s="2">
        <v>43970</v>
      </c>
      <c r="B88" s="3">
        <v>86</v>
      </c>
      <c r="H88" s="22">
        <f t="shared" si="50"/>
        <v>0.79750166568527503</v>
      </c>
      <c r="I88" s="21"/>
      <c r="J88" s="31"/>
      <c r="K88" s="22">
        <f t="shared" si="51"/>
        <v>0.26072961781518406</v>
      </c>
      <c r="L88" s="22">
        <f t="shared" si="52"/>
        <v>-0.26072961781518406</v>
      </c>
    </row>
    <row r="89" spans="1:12">
      <c r="A89" s="2">
        <v>43971</v>
      </c>
      <c r="B89" s="3">
        <v>87</v>
      </c>
      <c r="H89" s="22">
        <f t="shared" si="50"/>
        <v>0.77238561243531267</v>
      </c>
      <c r="I89" s="21"/>
      <c r="J89" s="31"/>
      <c r="K89" s="22">
        <f t="shared" si="51"/>
        <v>0.24925685807062245</v>
      </c>
      <c r="L89" s="22">
        <f t="shared" si="52"/>
        <v>-0.24925685807062245</v>
      </c>
    </row>
    <row r="90" spans="1:12">
      <c r="A90" s="2">
        <v>43972</v>
      </c>
      <c r="B90" s="3">
        <v>88</v>
      </c>
      <c r="H90" s="22">
        <f t="shared" si="50"/>
        <v>0.74806054954687284</v>
      </c>
      <c r="I90" s="21"/>
      <c r="J90" s="31"/>
      <c r="K90" s="22">
        <f t="shared" si="51"/>
        <v>0.23828892864514545</v>
      </c>
      <c r="L90" s="22">
        <f t="shared" si="52"/>
        <v>-0.23828892864514545</v>
      </c>
    </row>
    <row r="91" spans="1:12">
      <c r="A91" s="2">
        <v>43973</v>
      </c>
      <c r="B91" s="3">
        <v>89</v>
      </c>
      <c r="H91" s="22">
        <f t="shared" si="50"/>
        <v>0.72450156602992788</v>
      </c>
      <c r="I91" s="21"/>
      <c r="J91" s="31"/>
      <c r="K91" s="22">
        <f t="shared" si="51"/>
        <v>0.22780361573346627</v>
      </c>
      <c r="L91" s="22">
        <f t="shared" si="52"/>
        <v>-0.22780361573346627</v>
      </c>
    </row>
    <row r="92" spans="1:12">
      <c r="A92" s="2">
        <v>43974</v>
      </c>
      <c r="B92" s="3">
        <v>90</v>
      </c>
      <c r="H92" s="22">
        <f t="shared" si="50"/>
        <v>0.70168453542667153</v>
      </c>
      <c r="I92" s="21"/>
      <c r="J92" s="31"/>
      <c r="K92" s="22">
        <f t="shared" si="51"/>
        <v>0.21777968299366893</v>
      </c>
      <c r="L92" s="22">
        <f t="shared" si="52"/>
        <v>-0.21777968299366893</v>
      </c>
    </row>
    <row r="93" spans="1:12">
      <c r="A93" s="2">
        <v>43975</v>
      </c>
      <c r="B93" s="3">
        <v>91</v>
      </c>
      <c r="H93" s="22">
        <f t="shared" si="50"/>
        <v>0.67958609110391532</v>
      </c>
      <c r="I93" s="21"/>
      <c r="J93" s="31"/>
      <c r="K93" s="22">
        <f t="shared" si="51"/>
        <v>0.20819682853635829</v>
      </c>
      <c r="L93" s="22">
        <f t="shared" si="52"/>
        <v>-0.20819682853635829</v>
      </c>
    </row>
    <row r="94" spans="1:12">
      <c r="A94" s="2">
        <v>43976</v>
      </c>
      <c r="B94" s="3">
        <v>92</v>
      </c>
      <c r="H94" s="22">
        <f t="shared" si="50"/>
        <v>0.65818360232361517</v>
      </c>
      <c r="I94" s="21"/>
      <c r="J94" s="31"/>
      <c r="K94" s="22">
        <f t="shared" si="51"/>
        <v>0.19903564380639621</v>
      </c>
      <c r="L94" s="22">
        <f t="shared" si="52"/>
        <v>-0.19903564380639621</v>
      </c>
    </row>
    <row r="95" spans="1:12">
      <c r="A95" s="2">
        <v>43977</v>
      </c>
      <c r="B95" s="3">
        <v>93</v>
      </c>
      <c r="H95" s="22">
        <f t="shared" ref="H95:H108" si="53">$N$3*EXP($N$4*B95)</f>
        <v>0.63745515106701833</v>
      </c>
      <c r="I95" s="21"/>
      <c r="J95" s="31"/>
      <c r="K95" s="22">
        <f t="shared" ref="K95:K108" si="54">$O$3*EXP($O$4*B95)</f>
        <v>0.19027757427394462</v>
      </c>
      <c r="L95" s="22">
        <f t="shared" ref="L95:L108" si="55">J95-K95</f>
        <v>-0.19027757427394462</v>
      </c>
    </row>
    <row r="96" spans="1:12">
      <c r="A96" s="2">
        <v>43978</v>
      </c>
      <c r="B96" s="3">
        <v>94</v>
      </c>
      <c r="H96" s="22">
        <f t="shared" si="53"/>
        <v>0.61737950958869647</v>
      </c>
      <c r="I96" s="21"/>
      <c r="J96" s="31"/>
      <c r="K96" s="22">
        <f t="shared" si="54"/>
        <v>0.18190488185520171</v>
      </c>
      <c r="L96" s="22">
        <f t="shared" si="55"/>
        <v>-0.18190488185520171</v>
      </c>
    </row>
    <row r="97" spans="1:12">
      <c r="A97" s="2">
        <v>43979</v>
      </c>
      <c r="B97" s="3">
        <v>95</v>
      </c>
      <c r="H97" s="22">
        <f t="shared" si="53"/>
        <v>0.59793611867747964</v>
      </c>
      <c r="I97" s="21"/>
      <c r="J97" s="31"/>
      <c r="K97" s="22">
        <f t="shared" si="54"/>
        <v>0.17390060898672038</v>
      </c>
      <c r="L97" s="22">
        <f t="shared" si="55"/>
        <v>-0.17390060898672038</v>
      </c>
    </row>
    <row r="98" spans="1:12">
      <c r="A98" s="2">
        <v>43980</v>
      </c>
      <c r="B98" s="3">
        <v>96</v>
      </c>
      <c r="H98" s="22">
        <f t="shared" si="53"/>
        <v>0.57910506660202721</v>
      </c>
      <c r="I98" s="21"/>
      <c r="J98" s="31"/>
      <c r="K98" s="22">
        <f t="shared" si="54"/>
        <v>0.16624854428054708</v>
      </c>
      <c r="L98" s="22">
        <f t="shared" si="55"/>
        <v>-0.16624854428054708</v>
      </c>
    </row>
    <row r="99" spans="1:12">
      <c r="A99" s="2">
        <v>43981</v>
      </c>
      <c r="B99" s="3">
        <v>97</v>
      </c>
      <c r="H99" s="22">
        <f t="shared" si="53"/>
        <v>0.56086706871947534</v>
      </c>
      <c r="I99" s="21"/>
      <c r="J99" s="31"/>
      <c r="K99" s="22">
        <f t="shared" si="54"/>
        <v>0.15893318969062165</v>
      </c>
      <c r="L99" s="22">
        <f t="shared" si="55"/>
        <v>-0.15893318969062165</v>
      </c>
    </row>
    <row r="100" spans="1:12">
      <c r="A100" s="2">
        <v>43982</v>
      </c>
      <c r="B100" s="3">
        <v>98</v>
      </c>
      <c r="H100" s="22">
        <f t="shared" si="53"/>
        <v>0.5432034477262776</v>
      </c>
      <c r="I100" s="21"/>
      <c r="J100" s="31"/>
      <c r="K100" s="22">
        <f t="shared" si="54"/>
        <v>0.15193972912393669</v>
      </c>
      <c r="L100" s="22">
        <f t="shared" si="55"/>
        <v>-0.15193972912393669</v>
      </c>
    </row>
    <row r="101" spans="1:12">
      <c r="A101" s="2">
        <v>43983</v>
      </c>
      <c r="B101" s="3">
        <v>99</v>
      </c>
      <c r="H101" s="22">
        <f t="shared" si="53"/>
        <v>0.52609611453101313</v>
      </c>
      <c r="I101" s="21"/>
      <c r="J101" s="31"/>
      <c r="K101" s="22">
        <f t="shared" si="54"/>
        <v>0.14525399843288681</v>
      </c>
      <c r="L101" s="22">
        <f t="shared" si="55"/>
        <v>-0.14525399843288681</v>
      </c>
    </row>
    <row r="102" spans="1:12">
      <c r="A102" s="2">
        <v>43984</v>
      </c>
      <c r="B102" s="3">
        <v>100</v>
      </c>
      <c r="H102" s="22">
        <f t="shared" si="53"/>
        <v>0.50952754972957759</v>
      </c>
      <c r="I102" s="21"/>
      <c r="J102" s="31"/>
      <c r="K102" s="22">
        <f t="shared" si="54"/>
        <v>0.13886245672802883</v>
      </c>
      <c r="L102" s="22">
        <f t="shared" si="55"/>
        <v>-0.13886245672802883</v>
      </c>
    </row>
    <row r="103" spans="1:12">
      <c r="A103" s="2">
        <v>43985</v>
      </c>
      <c r="B103" s="3">
        <v>101</v>
      </c>
      <c r="H103" s="22">
        <f t="shared" si="53"/>
        <v>0.49348078566378156</v>
      </c>
      <c r="I103" s="21"/>
      <c r="J103" s="31"/>
      <c r="K103" s="22">
        <f t="shared" si="54"/>
        <v>0.13275215895315337</v>
      </c>
      <c r="L103" s="22">
        <f t="shared" si="55"/>
        <v>-0.13275215895315337</v>
      </c>
    </row>
    <row r="104" spans="1:12">
      <c r="A104" s="2">
        <v>43986</v>
      </c>
      <c r="B104" s="3">
        <v>102</v>
      </c>
      <c r="H104" s="22">
        <f t="shared" si="53"/>
        <v>0.47793938904498612</v>
      </c>
      <c r="I104" s="21"/>
      <c r="J104" s="31"/>
      <c r="K104" s="22">
        <f t="shared" si="54"/>
        <v>0.12691072966712202</v>
      </c>
      <c r="L104" s="22">
        <f t="shared" si="55"/>
        <v>-0.12691072966712202</v>
      </c>
    </row>
    <row r="105" spans="1:12">
      <c r="A105" s="2">
        <v>43987</v>
      </c>
      <c r="B105" s="3">
        <v>103</v>
      </c>
      <c r="H105" s="22">
        <f t="shared" si="53"/>
        <v>0.46288744412497945</v>
      </c>
      <c r="I105" s="21"/>
      <c r="J105" s="31"/>
      <c r="K105" s="22">
        <f t="shared" si="54"/>
        <v>0.12132633797936998</v>
      </c>
      <c r="L105" s="22">
        <f t="shared" si="55"/>
        <v>-0.12132633797936998</v>
      </c>
    </row>
    <row r="106" spans="1:12">
      <c r="A106" s="2">
        <v>43988</v>
      </c>
      <c r="B106" s="3">
        <v>104</v>
      </c>
      <c r="H106" s="22">
        <f t="shared" si="53"/>
        <v>0.44830953639685933</v>
      </c>
      <c r="I106" s="21"/>
      <c r="J106" s="31"/>
      <c r="K106" s="22">
        <f t="shared" si="54"/>
        <v>0.1159876735883093</v>
      </c>
      <c r="L106" s="22">
        <f t="shared" si="55"/>
        <v>-0.1159876735883093</v>
      </c>
    </row>
    <row r="107" spans="1:12">
      <c r="A107" s="2">
        <v>43989</v>
      </c>
      <c r="B107" s="3">
        <v>105</v>
      </c>
      <c r="H107" s="22">
        <f t="shared" si="53"/>
        <v>0.43419073680923204</v>
      </c>
      <c r="I107" s="21"/>
      <c r="J107" s="31"/>
      <c r="K107" s="22">
        <f t="shared" si="54"/>
        <v>0.11088392387410323</v>
      </c>
      <c r="L107" s="22">
        <f t="shared" si="55"/>
        <v>-0.11088392387410323</v>
      </c>
    </row>
    <row r="108" spans="1:12">
      <c r="A108" s="2">
        <v>43990</v>
      </c>
      <c r="B108" s="3">
        <v>106</v>
      </c>
      <c r="H108" s="22">
        <f t="shared" si="53"/>
        <v>0.4205165864775578</v>
      </c>
      <c r="I108" s="21"/>
      <c r="J108" s="31"/>
      <c r="K108" s="22">
        <f t="shared" si="54"/>
        <v>0.10600475199941586</v>
      </c>
      <c r="L108" s="22">
        <f t="shared" si="55"/>
        <v>-0.10600475199941586</v>
      </c>
    </row>
    <row r="109" spans="1:12">
      <c r="A109" s="2">
        <v>43991</v>
      </c>
      <c r="B109" s="3">
        <v>107</v>
      </c>
      <c r="H109" s="22">
        <f t="shared" ref="H109:H124" si="56">$N$3*EXP($N$4*B109)</f>
        <v>0.40727308187699079</v>
      </c>
      <c r="I109" s="21"/>
      <c r="J109" s="31"/>
      <c r="K109" s="22">
        <f t="shared" ref="K109:K124" si="57">$O$3*EXP($O$4*B109)</f>
        <v>0.10134027597378382</v>
      </c>
      <c r="L109" s="22">
        <f t="shared" ref="L109:L124" si="58">J109-K109</f>
        <v>-0.10134027597378382</v>
      </c>
    </row>
    <row r="110" spans="1:12">
      <c r="A110" s="2">
        <v>43992</v>
      </c>
      <c r="B110" s="3">
        <v>108</v>
      </c>
      <c r="H110" s="22">
        <f t="shared" si="56"/>
        <v>0.39444666050154553</v>
      </c>
      <c r="I110" s="21"/>
      <c r="J110" s="31"/>
      <c r="K110" s="22">
        <f t="shared" si="57"/>
        <v>9.6881048639208739E-2</v>
      </c>
      <c r="L110" s="22">
        <f t="shared" si="58"/>
        <v>-9.6881048639208739E-2</v>
      </c>
    </row>
    <row r="111" spans="1:12">
      <c r="A111" s="2">
        <v>43993</v>
      </c>
      <c r="B111" s="3">
        <v>109</v>
      </c>
      <c r="H111" s="22">
        <f t="shared" si="56"/>
        <v>0.38202418697490548</v>
      </c>
      <c r="I111" s="21"/>
      <c r="J111" s="31"/>
      <c r="K111" s="22">
        <f t="shared" si="57"/>
        <v>9.261803853643355E-2</v>
      </c>
      <c r="L111" s="22">
        <f t="shared" si="58"/>
        <v>-9.261803853643355E-2</v>
      </c>
    </row>
    <row r="112" spans="1:12">
      <c r="A112" s="2">
        <v>43994</v>
      </c>
      <c r="B112" s="3">
        <v>110</v>
      </c>
      <c r="H112" s="22">
        <f t="shared" si="56"/>
        <v>0.36999293959864998</v>
      </c>
      <c r="I112" s="21"/>
      <c r="J112" s="31"/>
      <c r="K112" s="22">
        <f t="shared" si="57"/>
        <v>8.8542611613151481E-2</v>
      </c>
      <c r="L112" s="22">
        <f t="shared" si="58"/>
        <v>-8.8542611613151481E-2</v>
      </c>
    </row>
    <row r="113" spans="1:12">
      <c r="A113" s="2">
        <v>43995</v>
      </c>
      <c r="B113" s="3">
        <v>111</v>
      </c>
      <c r="H113" s="22">
        <f t="shared" si="56"/>
        <v>0.35834059732412349</v>
      </c>
      <c r="I113" s="21"/>
      <c r="J113" s="31"/>
      <c r="K113" s="22">
        <f t="shared" si="57"/>
        <v>8.4646513737099013E-2</v>
      </c>
      <c r="L113" s="22">
        <f t="shared" si="58"/>
        <v>-8.4646513737099013E-2</v>
      </c>
    </row>
    <row r="114" spans="1:12">
      <c r="A114" s="2">
        <v>43996</v>
      </c>
      <c r="B114" s="3">
        <v>112</v>
      </c>
      <c r="H114" s="22">
        <f t="shared" si="56"/>
        <v>0.3470552271346049</v>
      </c>
      <c r="I114" s="21"/>
      <c r="J114" s="31"/>
      <c r="K114" s="22">
        <f t="shared" si="57"/>
        <v>8.0921853978617564E-2</v>
      </c>
      <c r="L114" s="22">
        <f t="shared" si="58"/>
        <v>-8.0921853978617564E-2</v>
      </c>
    </row>
    <row r="115" spans="1:12">
      <c r="A115" s="2">
        <v>43997</v>
      </c>
      <c r="B115" s="3">
        <v>113</v>
      </c>
      <c r="H115" s="22">
        <f t="shared" si="56"/>
        <v>0.3361252718248558</v>
      </c>
      <c r="I115" s="21"/>
      <c r="J115" s="31"/>
      <c r="K115" s="22">
        <f t="shared" si="57"/>
        <v>7.7361088628824209E-2</v>
      </c>
      <c r="L115" s="22">
        <f t="shared" si="58"/>
        <v>-7.7361088628824209E-2</v>
      </c>
    </row>
    <row r="116" spans="1:12">
      <c r="A116" s="2">
        <v>43998</v>
      </c>
      <c r="B116" s="3">
        <v>114</v>
      </c>
      <c r="H116" s="22">
        <f t="shared" si="56"/>
        <v>0.32553953816553227</v>
      </c>
      <c r="I116" s="21"/>
      <c r="J116" s="31"/>
      <c r="K116" s="22">
        <f t="shared" si="57"/>
        <v>7.3957005921023208E-2</v>
      </c>
      <c r="L116" s="22">
        <f t="shared" si="58"/>
        <v>-7.3957005921023208E-2</v>
      </c>
    </row>
    <row r="117" spans="1:12">
      <c r="A117" s="2">
        <v>43999</v>
      </c>
      <c r="B117" s="3">
        <v>115</v>
      </c>
      <c r="H117" s="22">
        <f t="shared" si="56"/>
        <v>0.31528718544034018</v>
      </c>
      <c r="I117" s="21"/>
      <c r="J117" s="31"/>
      <c r="K117" s="22">
        <f t="shared" si="57"/>
        <v>7.0702711424413853E-2</v>
      </c>
      <c r="L117" s="22">
        <f t="shared" si="58"/>
        <v>-7.0702711424413853E-2</v>
      </c>
    </row>
    <row r="118" spans="1:12">
      <c r="A118" s="2">
        <v>44000</v>
      </c>
      <c r="B118" s="3">
        <v>116</v>
      </c>
      <c r="H118" s="22">
        <f t="shared" si="56"/>
        <v>0.30535771434419395</v>
      </c>
      <c r="I118" s="21"/>
      <c r="J118" s="31"/>
      <c r="K118" s="22">
        <f t="shared" si="57"/>
        <v>6.7591614080511994E-2</v>
      </c>
      <c r="L118" s="22">
        <f t="shared" si="58"/>
        <v>-6.7591614080511994E-2</v>
      </c>
    </row>
    <row r="119" spans="1:12">
      <c r="A119" s="2">
        <v>44001</v>
      </c>
      <c r="B119" s="3">
        <v>117</v>
      </c>
      <c r="H119" s="22">
        <f t="shared" si="56"/>
        <v>0.29574095623101121</v>
      </c>
      <c r="I119" s="21"/>
      <c r="J119" s="31"/>
      <c r="K119" s="22">
        <f t="shared" si="57"/>
        <v>6.4617412854004172E-2</v>
      </c>
      <c r="L119" s="22">
        <f t="shared" si="58"/>
        <v>-6.4617412854004172E-2</v>
      </c>
    </row>
    <row r="120" spans="1:12">
      <c r="A120" s="2">
        <v>44002</v>
      </c>
      <c r="B120" s="3">
        <v>118</v>
      </c>
      <c r="H120" s="22">
        <f t="shared" si="56"/>
        <v>0.2864270627001303</v>
      </c>
      <c r="I120" s="21"/>
      <c r="J120" s="31"/>
      <c r="K120" s="22">
        <f t="shared" si="57"/>
        <v>6.1774083970997776E-2</v>
      </c>
      <c r="L120" s="22">
        <f t="shared" si="58"/>
        <v>-6.1774083970997776E-2</v>
      </c>
    </row>
    <row r="121" spans="1:12">
      <c r="A121" s="2">
        <v>44003</v>
      </c>
      <c r="B121" s="3">
        <v>119</v>
      </c>
      <c r="H121" s="22">
        <f t="shared" si="56"/>
        <v>0.27740649551068719</v>
      </c>
      <c r="I121" s="21"/>
      <c r="J121" s="31"/>
      <c r="K121" s="22">
        <f t="shared" si="57"/>
        <v>5.9055868718820327E-2</v>
      </c>
      <c r="L121" s="22">
        <f t="shared" si="58"/>
        <v>-5.9055868718820327E-2</v>
      </c>
    </row>
    <row r="122" spans="1:12">
      <c r="A122" s="2">
        <v>44004</v>
      </c>
      <c r="B122" s="3">
        <v>120</v>
      </c>
      <c r="H122" s="22">
        <f t="shared" si="56"/>
        <v>0.26867001681362401</v>
      </c>
      <c r="I122" s="21"/>
      <c r="J122" s="31"/>
      <c r="K122" s="22">
        <f t="shared" si="57"/>
        <v>5.6457261782658377E-2</v>
      </c>
      <c r="L122" s="22">
        <f t="shared" si="58"/>
        <v>-5.6457261782658377E-2</v>
      </c>
    </row>
    <row r="123" spans="1:12">
      <c r="A123" s="2">
        <v>44005</v>
      </c>
      <c r="B123" s="3">
        <v>121</v>
      </c>
      <c r="H123" s="22">
        <f t="shared" si="56"/>
        <v>0.26020867969132355</v>
      </c>
      <c r="I123" s="21"/>
      <c r="J123" s="31"/>
      <c r="K123" s="22">
        <f t="shared" si="57"/>
        <v>5.3973000095413518E-2</v>
      </c>
      <c r="L123" s="22">
        <f t="shared" si="58"/>
        <v>-5.3973000095413518E-2</v>
      </c>
    </row>
    <row r="124" spans="1:12">
      <c r="A124" s="2">
        <v>44006</v>
      </c>
      <c r="B124" s="3">
        <v>122</v>
      </c>
      <c r="H124" s="22">
        <f t="shared" si="56"/>
        <v>0.25201381899518449</v>
      </c>
      <c r="I124" s="21"/>
      <c r="J124" s="31"/>
      <c r="K124" s="22">
        <f t="shared" si="57"/>
        <v>5.1598052178192952E-2</v>
      </c>
      <c r="L124" s="22">
        <f t="shared" si="58"/>
        <v>-5.1598052178192952E-2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9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:D62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si="7"/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si="7"/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si="7"/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si="7"/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si="7"/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si="7"/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si="7"/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si="7"/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si="7"/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si="7"/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si="7"/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si="7"/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si="7"/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si="7"/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si="7"/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si="7"/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si="7"/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si="7"/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si="7"/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si="7"/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si="7"/>
        <v>78</v>
      </c>
      <c r="E58" s="11">
        <f t="shared" ref="E58:E63" si="8">$K$2/(1+$K$5*EXP(-$K$4*B58))</f>
        <v>3411.2739455567034</v>
      </c>
      <c r="F58" s="11">
        <f t="shared" ref="F58:F63" si="9">(E58-E57)*10</f>
        <v>139.37730846371323</v>
      </c>
      <c r="G58" s="11">
        <f t="shared" ref="G58:G63" si="10">E58-E57</f>
        <v>13.937730846371323</v>
      </c>
      <c r="H58" s="11">
        <f t="shared" ref="H58:H63" si="11"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7"/>
        <v>6</v>
      </c>
      <c r="E59" s="11">
        <f t="shared" si="8"/>
        <v>3423.3621617547265</v>
      </c>
      <c r="F59" s="11">
        <f t="shared" si="9"/>
        <v>120.88216198023019</v>
      </c>
      <c r="G59" s="11">
        <f t="shared" si="10"/>
        <v>12.088216198023019</v>
      </c>
      <c r="H59" s="11">
        <f t="shared" si="11"/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7"/>
        <v>-33</v>
      </c>
      <c r="E60" s="11">
        <f t="shared" si="8"/>
        <v>3433.8353985438102</v>
      </c>
      <c r="F60" s="11">
        <f t="shared" si="9"/>
        <v>104.73236789083785</v>
      </c>
      <c r="G60" s="11">
        <f t="shared" si="10"/>
        <v>10.473236789083785</v>
      </c>
      <c r="H60" s="11">
        <f t="shared" si="11"/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7"/>
        <v>13</v>
      </c>
      <c r="E61" s="11">
        <f t="shared" si="8"/>
        <v>3442.9012473141011</v>
      </c>
      <c r="F61" s="11">
        <f t="shared" si="9"/>
        <v>90.658487702908133</v>
      </c>
      <c r="G61" s="11">
        <f t="shared" si="10"/>
        <v>9.0658487702908133</v>
      </c>
      <c r="H61" s="11">
        <f t="shared" si="11"/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7"/>
        <v>-10</v>
      </c>
      <c r="E62" s="11">
        <f t="shared" si="8"/>
        <v>3450.7427158555029</v>
      </c>
      <c r="F62" s="11">
        <f t="shared" si="9"/>
        <v>78.414685414018095</v>
      </c>
      <c r="G62" s="11">
        <f t="shared" si="10"/>
        <v>7.8414685414018095</v>
      </c>
      <c r="H62" s="11">
        <f t="shared" si="11"/>
        <v>15.257284144497135</v>
      </c>
    </row>
    <row r="63" spans="1:8">
      <c r="A63" s="2">
        <v>43945</v>
      </c>
      <c r="B63" s="10">
        <v>61</v>
      </c>
      <c r="C63" s="3">
        <f>Dati!G63</f>
        <v>3437</v>
      </c>
      <c r="D63">
        <f t="shared" ref="D63" si="12">C63-C62</f>
        <v>-29</v>
      </c>
      <c r="E63" s="11">
        <f t="shared" si="8"/>
        <v>3457.5205890758925</v>
      </c>
      <c r="F63" s="11">
        <f t="shared" si="9"/>
        <v>67.778732203896652</v>
      </c>
      <c r="G63" s="11">
        <f t="shared" si="10"/>
        <v>6.7778732203896652</v>
      </c>
      <c r="H63" s="11">
        <f t="shared" si="11"/>
        <v>-20.520589075892531</v>
      </c>
    </row>
    <row r="64" spans="1:8">
      <c r="A64" s="2">
        <v>43946</v>
      </c>
      <c r="B64" s="10">
        <v>62</v>
      </c>
      <c r="C64" s="3">
        <f>Dati!G64</f>
        <v>3433</v>
      </c>
      <c r="D64">
        <f t="shared" ref="D64:D65" si="13">C64-C63</f>
        <v>-4</v>
      </c>
      <c r="E64" s="11">
        <f t="shared" ref="E64:E65" si="14">$K$2/(1+$K$5*EXP(-$K$4*B64))</f>
        <v>3463.375715764178</v>
      </c>
      <c r="F64" s="11">
        <f t="shared" ref="F64:F65" si="15">(E64-E63)*10</f>
        <v>58.551266882855089</v>
      </c>
      <c r="G64" s="11">
        <f t="shared" ref="G64:G65" si="16">E64-E63</f>
        <v>5.8551266882855089</v>
      </c>
      <c r="H64" s="11">
        <f t="shared" ref="H64:H65" si="17">C64-E64</f>
        <v>-30.37571576417804</v>
      </c>
    </row>
    <row r="65" spans="1:8">
      <c r="A65" s="2">
        <v>43947</v>
      </c>
      <c r="B65" s="10">
        <v>63</v>
      </c>
      <c r="C65" s="3">
        <f>Dati!G65</f>
        <v>3480</v>
      </c>
      <c r="D65">
        <f t="shared" si="13"/>
        <v>47</v>
      </c>
      <c r="E65" s="11">
        <f t="shared" si="14"/>
        <v>3468.4311728715215</v>
      </c>
      <c r="F65" s="11">
        <f t="shared" si="15"/>
        <v>50.554571073435</v>
      </c>
      <c r="G65" s="11">
        <f t="shared" si="16"/>
        <v>5.0554571073435</v>
      </c>
      <c r="H65" s="11">
        <f t="shared" si="17"/>
        <v>11.568827128478461</v>
      </c>
    </row>
    <row r="66" spans="1:8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8">
      <c r="A67" s="2">
        <v>43949</v>
      </c>
      <c r="B67" s="10">
        <v>65</v>
      </c>
      <c r="E67" s="11">
        <f t="shared" ref="E67:E96" si="1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8">
      <c r="A68" s="2">
        <v>43950</v>
      </c>
      <c r="B68" s="10">
        <v>66</v>
      </c>
      <c r="E68" s="11">
        <f t="shared" si="18"/>
        <v>3479.8048197149928</v>
      </c>
      <c r="F68" s="11">
        <f t="shared" ref="F68:F96" si="19">(E68-E67)*10</f>
        <v>32.463821666542572</v>
      </c>
      <c r="G68" s="11">
        <f t="shared" si="4"/>
        <v>3.2463821666542572</v>
      </c>
    </row>
    <row r="69" spans="1:8">
      <c r="A69" s="2">
        <v>43951</v>
      </c>
      <c r="B69" s="10">
        <v>67</v>
      </c>
      <c r="E69" s="11">
        <f t="shared" si="18"/>
        <v>3482.6038655847815</v>
      </c>
      <c r="F69" s="11">
        <f t="shared" si="19"/>
        <v>27.990458697886424</v>
      </c>
      <c r="G69" s="11">
        <f t="shared" ref="G69:G96" si="20">E69-E68</f>
        <v>2.7990458697886424</v>
      </c>
    </row>
    <row r="70" spans="1:8">
      <c r="A70" s="2">
        <v>43952</v>
      </c>
      <c r="B70" s="10">
        <v>68</v>
      </c>
      <c r="E70" s="11">
        <f t="shared" si="18"/>
        <v>3485.0166349691249</v>
      </c>
      <c r="F70" s="11">
        <f t="shared" si="19"/>
        <v>24.127693843433917</v>
      </c>
      <c r="G70" s="11">
        <f t="shared" si="20"/>
        <v>2.4127693843433917</v>
      </c>
    </row>
    <row r="71" spans="1:8">
      <c r="A71" s="2">
        <v>43953</v>
      </c>
      <c r="B71" s="10">
        <v>69</v>
      </c>
      <c r="E71" s="11">
        <f t="shared" si="18"/>
        <v>3487.0960035023299</v>
      </c>
      <c r="F71" s="11">
        <f t="shared" si="19"/>
        <v>20.7936853320507</v>
      </c>
      <c r="G71" s="11">
        <f t="shared" si="20"/>
        <v>2.07936853320507</v>
      </c>
    </row>
    <row r="72" spans="1:8">
      <c r="A72" s="2">
        <v>43954</v>
      </c>
      <c r="B72" s="10">
        <v>70</v>
      </c>
      <c r="E72" s="11">
        <f t="shared" si="18"/>
        <v>3488.8877205794574</v>
      </c>
      <c r="F72" s="11">
        <f t="shared" si="19"/>
        <v>17.917170771274868</v>
      </c>
      <c r="G72" s="11">
        <f t="shared" si="20"/>
        <v>1.7917170771274868</v>
      </c>
    </row>
    <row r="73" spans="1:8">
      <c r="A73" s="2">
        <v>43955</v>
      </c>
      <c r="B73" s="10">
        <v>71</v>
      </c>
      <c r="E73" s="11">
        <f t="shared" si="18"/>
        <v>3490.4313407901277</v>
      </c>
      <c r="F73" s="11">
        <f t="shared" si="19"/>
        <v>15.436202106702694</v>
      </c>
      <c r="G73" s="11">
        <f t="shared" si="20"/>
        <v>1.5436202106702694</v>
      </c>
    </row>
    <row r="74" spans="1:8">
      <c r="A74" s="2">
        <v>43956</v>
      </c>
      <c r="B74" s="10">
        <v>72</v>
      </c>
      <c r="E74" s="11">
        <f t="shared" si="18"/>
        <v>3491.7610412096369</v>
      </c>
      <c r="F74" s="11">
        <f t="shared" si="19"/>
        <v>13.297004195092086</v>
      </c>
      <c r="G74" s="11">
        <f t="shared" si="20"/>
        <v>1.3297004195092086</v>
      </c>
    </row>
    <row r="75" spans="1:8">
      <c r="A75" s="2">
        <v>43957</v>
      </c>
      <c r="B75" s="10">
        <v>73</v>
      </c>
      <c r="E75" s="11">
        <f t="shared" si="18"/>
        <v>3492.9063364977201</v>
      </c>
      <c r="F75" s="11">
        <f t="shared" si="19"/>
        <v>11.452952880831617</v>
      </c>
      <c r="G75" s="11">
        <f t="shared" si="20"/>
        <v>1.1452952880831617</v>
      </c>
    </row>
    <row r="76" spans="1:8">
      <c r="A76" s="2">
        <v>43958</v>
      </c>
      <c r="B76" s="10">
        <v>74</v>
      </c>
      <c r="E76" s="11">
        <f t="shared" si="18"/>
        <v>3493.8927030804962</v>
      </c>
      <c r="F76" s="11">
        <f t="shared" si="19"/>
        <v>9.8636658277609968</v>
      </c>
      <c r="G76" s="11">
        <f t="shared" si="20"/>
        <v>0.98636658277609968</v>
      </c>
    </row>
    <row r="77" spans="1:8">
      <c r="A77" s="2">
        <v>43959</v>
      </c>
      <c r="B77" s="10">
        <v>75</v>
      </c>
      <c r="E77" s="11">
        <f t="shared" si="18"/>
        <v>3494.7421228657786</v>
      </c>
      <c r="F77" s="11">
        <f t="shared" si="19"/>
        <v>8.4941978528240725</v>
      </c>
      <c r="G77" s="11">
        <f t="shared" si="20"/>
        <v>0.84941978528240725</v>
      </c>
    </row>
    <row r="78" spans="1:8">
      <c r="A78" s="2">
        <v>43960</v>
      </c>
      <c r="B78" s="10">
        <v>76</v>
      </c>
      <c r="E78" s="11">
        <f t="shared" si="18"/>
        <v>3495.4735560462013</v>
      </c>
      <c r="F78" s="11">
        <f t="shared" si="19"/>
        <v>7.3143318042275496</v>
      </c>
      <c r="G78" s="11">
        <f t="shared" si="20"/>
        <v>0.73143318042275496</v>
      </c>
    </row>
    <row r="79" spans="1:8">
      <c r="A79" s="2">
        <v>43961</v>
      </c>
      <c r="B79" s="10">
        <v>77</v>
      </c>
      <c r="E79" s="11">
        <f t="shared" si="18"/>
        <v>3496.1033516334965</v>
      </c>
      <c r="F79" s="11">
        <f t="shared" si="19"/>
        <v>6.2979558729512064</v>
      </c>
      <c r="G79" s="11">
        <f t="shared" si="20"/>
        <v>0.62979558729512064</v>
      </c>
    </row>
    <row r="80" spans="1:8">
      <c r="A80" s="2">
        <v>43962</v>
      </c>
      <c r="B80" s="10">
        <v>78</v>
      </c>
      <c r="E80" s="11">
        <f t="shared" si="18"/>
        <v>3496.6456034774465</v>
      </c>
      <c r="F80" s="11">
        <f t="shared" si="19"/>
        <v>5.4225184394999815</v>
      </c>
      <c r="G80" s="11">
        <f t="shared" si="20"/>
        <v>0.54225184394999815</v>
      </c>
    </row>
    <row r="81" spans="1:7">
      <c r="A81" s="2">
        <v>43963</v>
      </c>
      <c r="B81" s="10">
        <v>79</v>
      </c>
      <c r="E81" s="11">
        <f t="shared" si="18"/>
        <v>3497.1124586778687</v>
      </c>
      <c r="F81" s="11">
        <f t="shared" si="19"/>
        <v>4.6685520042228745</v>
      </c>
      <c r="G81" s="11">
        <f t="shared" si="20"/>
        <v>0.46685520042228745</v>
      </c>
    </row>
    <row r="82" spans="1:7">
      <c r="A82" s="2">
        <v>43964</v>
      </c>
      <c r="B82" s="10">
        <v>80</v>
      </c>
      <c r="E82" s="11">
        <f t="shared" si="18"/>
        <v>3497.5143845109073</v>
      </c>
      <c r="F82" s="11">
        <f t="shared" si="19"/>
        <v>4.0192583303860374</v>
      </c>
      <c r="G82" s="11">
        <f t="shared" si="20"/>
        <v>0.40192583303860374</v>
      </c>
    </row>
    <row r="83" spans="1:7">
      <c r="A83" s="2">
        <v>43965</v>
      </c>
      <c r="B83" s="10">
        <v>81</v>
      </c>
      <c r="E83" s="11">
        <f t="shared" si="18"/>
        <v>3497.8603992689887</v>
      </c>
      <c r="F83" s="11">
        <f t="shared" si="19"/>
        <v>3.4601475808130999</v>
      </c>
      <c r="G83" s="11">
        <f t="shared" si="20"/>
        <v>0.34601475808130999</v>
      </c>
    </row>
    <row r="84" spans="1:7">
      <c r="A84" s="2">
        <v>43966</v>
      </c>
      <c r="B84" s="10">
        <v>82</v>
      </c>
      <c r="E84" s="11">
        <f t="shared" si="18"/>
        <v>3498.1582717590236</v>
      </c>
      <c r="F84" s="11">
        <f t="shared" si="19"/>
        <v>2.9787249003493343</v>
      </c>
      <c r="G84" s="11">
        <f t="shared" si="20"/>
        <v>0.29787249003493343</v>
      </c>
    </row>
    <row r="85" spans="1:7">
      <c r="A85" s="2">
        <v>43967</v>
      </c>
      <c r="B85" s="10">
        <v>83</v>
      </c>
      <c r="E85" s="11">
        <f t="shared" si="18"/>
        <v>3498.4146936150373</v>
      </c>
      <c r="F85" s="11">
        <f t="shared" si="19"/>
        <v>2.5642185601373058</v>
      </c>
      <c r="G85" s="11">
        <f t="shared" si="20"/>
        <v>0.25642185601373058</v>
      </c>
    </row>
    <row r="86" spans="1:7">
      <c r="A86" s="2">
        <v>43968</v>
      </c>
      <c r="B86" s="10">
        <v>84</v>
      </c>
      <c r="E86" s="11">
        <f t="shared" si="18"/>
        <v>3498.6354280563833</v>
      </c>
      <c r="F86" s="11">
        <f t="shared" si="19"/>
        <v>2.2073444134593956</v>
      </c>
      <c r="G86" s="11">
        <f t="shared" si="20"/>
        <v>0.22073444134593956</v>
      </c>
    </row>
    <row r="87" spans="1:7">
      <c r="A87" s="2">
        <v>43969</v>
      </c>
      <c r="B87" s="10">
        <v>85</v>
      </c>
      <c r="E87" s="11">
        <f t="shared" si="18"/>
        <v>3498.8254382569708</v>
      </c>
      <c r="F87" s="11">
        <f t="shared" si="19"/>
        <v>1.9001020058749418</v>
      </c>
      <c r="G87" s="11">
        <f t="shared" si="20"/>
        <v>0.19001020058749418</v>
      </c>
    </row>
    <row r="88" spans="1:7">
      <c r="A88" s="2">
        <v>43970</v>
      </c>
      <c r="B88" s="10">
        <v>86</v>
      </c>
      <c r="E88" s="11">
        <f t="shared" si="18"/>
        <v>3498.9889980798071</v>
      </c>
      <c r="F88" s="11">
        <f t="shared" si="19"/>
        <v>1.635598228363051</v>
      </c>
      <c r="G88" s="11">
        <f t="shared" si="20"/>
        <v>0.1635598228363051</v>
      </c>
    </row>
    <row r="89" spans="1:7">
      <c r="A89" s="2">
        <v>43971</v>
      </c>
      <c r="B89" s="10">
        <v>87</v>
      </c>
      <c r="E89" s="11">
        <f t="shared" si="18"/>
        <v>3499.1297875696137</v>
      </c>
      <c r="F89" s="11">
        <f t="shared" si="19"/>
        <v>1.4078948980659334</v>
      </c>
      <c r="G89" s="11">
        <f t="shared" si="20"/>
        <v>0.14078948980659334</v>
      </c>
    </row>
    <row r="90" spans="1:7">
      <c r="A90" s="2">
        <v>43972</v>
      </c>
      <c r="B90" s="10">
        <v>88</v>
      </c>
      <c r="E90" s="11">
        <f t="shared" si="18"/>
        <v>3499.2509752794044</v>
      </c>
      <c r="F90" s="11">
        <f t="shared" si="19"/>
        <v>1.2118770979077453</v>
      </c>
      <c r="G90" s="11">
        <f t="shared" si="20"/>
        <v>0.12118770979077453</v>
      </c>
    </row>
    <row r="91" spans="1:7">
      <c r="A91" s="2">
        <v>43973</v>
      </c>
      <c r="B91" s="10">
        <v>89</v>
      </c>
      <c r="E91" s="11">
        <f t="shared" si="18"/>
        <v>3499.3552892299535</v>
      </c>
      <c r="F91" s="11">
        <f t="shared" si="19"/>
        <v>1.0431395054911263</v>
      </c>
      <c r="G91" s="11">
        <f t="shared" si="20"/>
        <v>0.10431395054911263</v>
      </c>
    </row>
    <row r="92" spans="1:7">
      <c r="A92" s="2">
        <v>43974</v>
      </c>
      <c r="B92" s="10">
        <v>90</v>
      </c>
      <c r="E92" s="11">
        <f t="shared" si="18"/>
        <v>3499.4450780595357</v>
      </c>
      <c r="F92" s="11">
        <f t="shared" si="19"/>
        <v>0.89788829582175822</v>
      </c>
      <c r="G92" s="11">
        <f t="shared" si="20"/>
        <v>8.9788829582175822E-2</v>
      </c>
    </row>
    <row r="93" spans="1:7">
      <c r="A93" s="2">
        <v>43975</v>
      </c>
      <c r="B93" s="10">
        <v>91</v>
      </c>
      <c r="D93">
        <f>C93-C92</f>
        <v>0</v>
      </c>
      <c r="E93" s="11">
        <f t="shared" si="18"/>
        <v>3499.5223637111289</v>
      </c>
      <c r="F93" s="11">
        <f t="shared" si="19"/>
        <v>0.77285651593228977</v>
      </c>
      <c r="G93" s="11">
        <f t="shared" si="20"/>
        <v>7.7285651593228977E-2</v>
      </c>
    </row>
    <row r="94" spans="1:7">
      <c r="A94" s="2">
        <v>43976</v>
      </c>
      <c r="B94" s="10">
        <v>92</v>
      </c>
      <c r="D94">
        <f>C94-C93</f>
        <v>0</v>
      </c>
      <c r="E94" s="11">
        <f t="shared" si="18"/>
        <v>3499.5888868215557</v>
      </c>
      <c r="F94" s="11">
        <f t="shared" si="19"/>
        <v>0.66523110426714993</v>
      </c>
      <c r="G94" s="11">
        <f t="shared" si="20"/>
        <v>6.6523110426714993E-2</v>
      </c>
    </row>
    <row r="95" spans="1:7">
      <c r="A95" s="2">
        <v>43977</v>
      </c>
      <c r="B95" s="10">
        <v>93</v>
      </c>
      <c r="D95">
        <f>C95-C94</f>
        <v>0</v>
      </c>
      <c r="E95" s="11">
        <f t="shared" si="18"/>
        <v>3499.6461458185613</v>
      </c>
      <c r="F95" s="11">
        <f t="shared" si="19"/>
        <v>0.57258997005646961</v>
      </c>
      <c r="G95" s="11">
        <f t="shared" si="20"/>
        <v>5.7258997005646961E-2</v>
      </c>
    </row>
    <row r="96" spans="1:7">
      <c r="A96" s="2">
        <v>43978</v>
      </c>
      <c r="B96" s="10">
        <v>94</v>
      </c>
      <c r="D96">
        <f>C96-C95</f>
        <v>0</v>
      </c>
      <c r="E96" s="11">
        <f t="shared" si="18"/>
        <v>3499.6954305944182</v>
      </c>
      <c r="F96" s="11">
        <f t="shared" si="19"/>
        <v>0.49284775856904162</v>
      </c>
      <c r="G96" s="11">
        <f t="shared" si="2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25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:D6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si="5"/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si="5"/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si="5"/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si="5"/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si="5"/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si="5"/>
        <v>227</v>
      </c>
      <c r="E58" s="11">
        <f t="shared" ref="E58:E63" si="6">$K$2/(1+$K$5*EXP(-$K$4*B58))</f>
        <v>5925.9388794131146</v>
      </c>
      <c r="F58" s="11">
        <f t="shared" ref="F58:F63" si="7">(E58-E57)*10</f>
        <v>420.90841387968794</v>
      </c>
      <c r="G58" s="11">
        <f t="shared" ref="G58:G63" si="8">E58-E57</f>
        <v>42.090841387968794</v>
      </c>
      <c r="H58" s="11">
        <f t="shared" ref="H58:H63" si="9"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5"/>
        <v>141</v>
      </c>
      <c r="E59" s="11">
        <f t="shared" si="6"/>
        <v>5962.6520127406302</v>
      </c>
      <c r="F59" s="11">
        <f t="shared" si="7"/>
        <v>367.13133327515607</v>
      </c>
      <c r="G59" s="11">
        <f t="shared" si="8"/>
        <v>36.713133327515607</v>
      </c>
      <c r="H59" s="11">
        <f t="shared" si="9"/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5"/>
        <v>95</v>
      </c>
      <c r="E60" s="11">
        <f t="shared" si="6"/>
        <v>5994.6175192145338</v>
      </c>
      <c r="F60" s="11">
        <f t="shared" si="7"/>
        <v>319.65506473903588</v>
      </c>
      <c r="G60" s="11">
        <f t="shared" si="8"/>
        <v>31.965506473903588</v>
      </c>
      <c r="H60" s="11">
        <f t="shared" si="9"/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5"/>
        <v>154</v>
      </c>
      <c r="E61" s="11">
        <f t="shared" si="6"/>
        <v>6022.4062043749682</v>
      </c>
      <c r="F61" s="11">
        <f t="shared" si="7"/>
        <v>277.88685160434397</v>
      </c>
      <c r="G61" s="11">
        <f t="shared" si="8"/>
        <v>27.788685160434397</v>
      </c>
      <c r="H61" s="11">
        <f t="shared" si="9"/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5"/>
        <v>131</v>
      </c>
      <c r="E62" s="11">
        <f t="shared" si="6"/>
        <v>6046.5312782144401</v>
      </c>
      <c r="F62" s="11">
        <f t="shared" si="7"/>
        <v>241.25073839471952</v>
      </c>
      <c r="G62" s="11">
        <f t="shared" si="8"/>
        <v>24.125073839471952</v>
      </c>
      <c r="H62" s="11">
        <f t="shared" si="9"/>
        <v>1002.4687217855599</v>
      </c>
    </row>
    <row r="63" spans="1:8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 t="shared" si="6"/>
        <v>6067.4512323706676</v>
      </c>
      <c r="F63" s="11">
        <f t="shared" si="7"/>
        <v>209.19954156227504</v>
      </c>
      <c r="G63" s="11">
        <f t="shared" si="8"/>
        <v>20.919954156227504</v>
      </c>
      <c r="H63" s="11">
        <f t="shared" si="9"/>
        <v>1105.5487676293324</v>
      </c>
    </row>
    <row r="64" spans="1:8">
      <c r="A64" s="2">
        <v>43946</v>
      </c>
      <c r="B64" s="10">
        <v>62</v>
      </c>
      <c r="C64" s="3">
        <f>'Nuovi positivi'!C64</f>
        <v>7301</v>
      </c>
      <c r="D64">
        <f t="shared" ref="D64:D65" si="11">C64-C63</f>
        <v>128</v>
      </c>
      <c r="E64" s="11">
        <f t="shared" ref="E64:E65" si="12">$K$2/(1+$K$5*EXP(-$K$4*B64))</f>
        <v>6085.5734675532058</v>
      </c>
      <c r="F64" s="11">
        <f t="shared" ref="F64:F65" si="13">(E64-E63)*10</f>
        <v>181.22235182538134</v>
      </c>
      <c r="G64" s="11">
        <f t="shared" ref="G64:G65" si="14">E64-E63</f>
        <v>18.122235182538134</v>
      </c>
      <c r="H64" s="11">
        <f t="shared" ref="H64:H65" si="15">C64-E64</f>
        <v>1215.4265324467942</v>
      </c>
    </row>
    <row r="65" spans="1:8">
      <c r="A65" s="2">
        <v>43947</v>
      </c>
      <c r="B65" s="10">
        <v>63</v>
      </c>
      <c r="C65" s="3">
        <f>'Nuovi positivi'!C65</f>
        <v>7488</v>
      </c>
      <c r="D65">
        <f t="shared" si="11"/>
        <v>187</v>
      </c>
      <c r="E65" s="11">
        <f t="shared" si="12"/>
        <v>6101.2583298116006</v>
      </c>
      <c r="F65" s="11">
        <f t="shared" si="13"/>
        <v>156.84862258394787</v>
      </c>
      <c r="G65" s="11">
        <f t="shared" si="14"/>
        <v>15.684862258394787</v>
      </c>
      <c r="H65" s="11">
        <f t="shared" si="15"/>
        <v>1386.7416701883994</v>
      </c>
    </row>
    <row r="66" spans="1:8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8">
      <c r="A67" s="2">
        <v>43949</v>
      </c>
      <c r="B67" s="10">
        <v>65</v>
      </c>
      <c r="E67" s="11">
        <f t="shared" ref="E67:E96" si="16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8">
      <c r="A68" s="2">
        <v>43950</v>
      </c>
      <c r="B68" s="10">
        <v>66</v>
      </c>
      <c r="E68" s="11">
        <f t="shared" si="16"/>
        <v>6136.6740671617445</v>
      </c>
      <c r="F68" s="11">
        <f t="shared" ref="F68:F96" si="17">(E68-E67)*10</f>
        <v>101.26890371383524</v>
      </c>
      <c r="G68" s="11">
        <f t="shared" si="4"/>
        <v>10.126890371383524</v>
      </c>
    </row>
    <row r="69" spans="1:8">
      <c r="A69" s="2">
        <v>43951</v>
      </c>
      <c r="B69" s="10">
        <v>67</v>
      </c>
      <c r="E69" s="11">
        <f t="shared" si="16"/>
        <v>6145.4172090501579</v>
      </c>
      <c r="F69" s="11">
        <f t="shared" si="17"/>
        <v>87.431418884134473</v>
      </c>
      <c r="G69" s="11">
        <f t="shared" ref="G69:G96" si="18">E69-E68</f>
        <v>8.7431418884134473</v>
      </c>
    </row>
    <row r="70" spans="1:8">
      <c r="A70" s="2">
        <v>43952</v>
      </c>
      <c r="B70" s="10">
        <v>68</v>
      </c>
      <c r="E70" s="11">
        <f t="shared" si="16"/>
        <v>6152.9624751914907</v>
      </c>
      <c r="F70" s="11">
        <f t="shared" si="17"/>
        <v>75.452661413328315</v>
      </c>
      <c r="G70" s="11">
        <f t="shared" si="18"/>
        <v>7.5452661413328315</v>
      </c>
    </row>
    <row r="71" spans="1:8">
      <c r="A71" s="2">
        <v>43953</v>
      </c>
      <c r="B71" s="10">
        <v>69</v>
      </c>
      <c r="E71" s="11">
        <f t="shared" si="16"/>
        <v>6159.4715981505178</v>
      </c>
      <c r="F71" s="11">
        <f t="shared" si="17"/>
        <v>65.091229590270814</v>
      </c>
      <c r="G71" s="11">
        <f t="shared" si="18"/>
        <v>6.5091229590270814</v>
      </c>
    </row>
    <row r="72" spans="1:8">
      <c r="A72" s="2">
        <v>43954</v>
      </c>
      <c r="B72" s="10">
        <v>70</v>
      </c>
      <c r="E72" s="11">
        <f t="shared" si="16"/>
        <v>6165.0850901998674</v>
      </c>
      <c r="F72" s="11">
        <f t="shared" si="17"/>
        <v>56.134920493495883</v>
      </c>
      <c r="G72" s="11">
        <f t="shared" si="18"/>
        <v>5.6134920493495883</v>
      </c>
    </row>
    <row r="73" spans="1:8">
      <c r="A73" s="2">
        <v>43955</v>
      </c>
      <c r="B73" s="10">
        <v>71</v>
      </c>
      <c r="E73" s="11">
        <f t="shared" si="16"/>
        <v>6169.924867275754</v>
      </c>
      <c r="F73" s="11">
        <f t="shared" si="17"/>
        <v>48.39777075886559</v>
      </c>
      <c r="G73" s="11">
        <f t="shared" si="18"/>
        <v>4.839777075886559</v>
      </c>
    </row>
    <row r="74" spans="1:8">
      <c r="A74" s="2">
        <v>43956</v>
      </c>
      <c r="B74" s="10">
        <v>72</v>
      </c>
      <c r="E74" s="11">
        <f t="shared" si="16"/>
        <v>6174.0965909145652</v>
      </c>
      <c r="F74" s="11">
        <f t="shared" si="17"/>
        <v>41.717236388112724</v>
      </c>
      <c r="G74" s="11">
        <f t="shared" si="18"/>
        <v>4.1717236388112724</v>
      </c>
    </row>
    <row r="75" spans="1:8">
      <c r="A75" s="2">
        <v>43957</v>
      </c>
      <c r="B75" s="10">
        <v>73</v>
      </c>
      <c r="E75" s="11">
        <f t="shared" si="16"/>
        <v>6177.6917467218927</v>
      </c>
      <c r="F75" s="11">
        <f t="shared" si="17"/>
        <v>35.95155807327501</v>
      </c>
      <c r="G75" s="11">
        <f t="shared" si="18"/>
        <v>3.595155807327501</v>
      </c>
    </row>
    <row r="76" spans="1:8">
      <c r="A76" s="2">
        <v>43958</v>
      </c>
      <c r="B76" s="10">
        <v>74</v>
      </c>
      <c r="E76" s="11">
        <f t="shared" si="16"/>
        <v>6180.7894803934778</v>
      </c>
      <c r="F76" s="11">
        <f t="shared" si="17"/>
        <v>30.97733671585047</v>
      </c>
      <c r="G76" s="11">
        <f t="shared" si="18"/>
        <v>3.097733671585047</v>
      </c>
    </row>
    <row r="77" spans="1:8">
      <c r="A77" s="2">
        <v>43959</v>
      </c>
      <c r="B77" s="10">
        <v>75</v>
      </c>
      <c r="E77" s="11">
        <f t="shared" si="16"/>
        <v>6183.4582132358946</v>
      </c>
      <c r="F77" s="11">
        <f t="shared" si="17"/>
        <v>26.6873284241683</v>
      </c>
      <c r="G77" s="11">
        <f t="shared" si="18"/>
        <v>2.66873284241683</v>
      </c>
    </row>
    <row r="78" spans="1:8">
      <c r="A78" s="2">
        <v>43960</v>
      </c>
      <c r="B78" s="10">
        <v>76</v>
      </c>
      <c r="E78" s="11">
        <f t="shared" si="16"/>
        <v>6185.7570590079522</v>
      </c>
      <c r="F78" s="11">
        <f t="shared" si="17"/>
        <v>22.988457720575752</v>
      </c>
      <c r="G78" s="11">
        <f t="shared" si="18"/>
        <v>2.2988457720575752</v>
      </c>
    </row>
    <row r="79" spans="1:8">
      <c r="A79" s="2">
        <v>43961</v>
      </c>
      <c r="B79" s="10">
        <v>77</v>
      </c>
      <c r="E79" s="11">
        <f t="shared" si="16"/>
        <v>6187.7370630828445</v>
      </c>
      <c r="F79" s="11">
        <f t="shared" si="17"/>
        <v>19.800040748923493</v>
      </c>
      <c r="G79" s="11">
        <f t="shared" si="18"/>
        <v>1.9800040748923493</v>
      </c>
    </row>
    <row r="80" spans="1:8">
      <c r="A80" s="2">
        <v>43962</v>
      </c>
      <c r="B80" s="10">
        <v>78</v>
      </c>
      <c r="E80" s="11">
        <f t="shared" si="16"/>
        <v>6189.4422836802705</v>
      </c>
      <c r="F80" s="11">
        <f t="shared" si="17"/>
        <v>17.052205974259778</v>
      </c>
      <c r="G80" s="11">
        <f t="shared" si="18"/>
        <v>1.7052205974259778</v>
      </c>
    </row>
    <row r="81" spans="1:7">
      <c r="A81" s="2">
        <v>43963</v>
      </c>
      <c r="B81" s="10">
        <v>79</v>
      </c>
      <c r="E81" s="11">
        <f t="shared" si="16"/>
        <v>6190.910733427072</v>
      </c>
      <c r="F81" s="11">
        <f t="shared" si="17"/>
        <v>14.684497468015252</v>
      </c>
      <c r="G81" s="11">
        <f t="shared" si="18"/>
        <v>1.4684497468015252</v>
      </c>
    </row>
    <row r="82" spans="1:7">
      <c r="A82" s="2">
        <v>43964</v>
      </c>
      <c r="B82" s="10">
        <v>80</v>
      </c>
      <c r="E82" s="11">
        <f t="shared" si="16"/>
        <v>6192.1751979080527</v>
      </c>
      <c r="F82" s="11">
        <f t="shared" si="17"/>
        <v>12.644644809806778</v>
      </c>
      <c r="G82" s="11">
        <f t="shared" si="18"/>
        <v>1.2644644809806778</v>
      </c>
    </row>
    <row r="83" spans="1:7">
      <c r="A83" s="2">
        <v>43965</v>
      </c>
      <c r="B83" s="10">
        <v>81</v>
      </c>
      <c r="E83" s="11">
        <f t="shared" si="16"/>
        <v>6193.2639462571251</v>
      </c>
      <c r="F83" s="11">
        <f t="shared" si="17"/>
        <v>10.887483490723753</v>
      </c>
      <c r="G83" s="11">
        <f t="shared" si="18"/>
        <v>1.0887483490723753</v>
      </c>
    </row>
    <row r="84" spans="1:7">
      <c r="A84" s="2">
        <v>43966</v>
      </c>
      <c r="B84" s="10">
        <v>82</v>
      </c>
      <c r="E84" s="11">
        <f t="shared" si="16"/>
        <v>6194.2013472733124</v>
      </c>
      <c r="F84" s="11">
        <f t="shared" si="17"/>
        <v>9.3740101618732297</v>
      </c>
      <c r="G84" s="11">
        <f t="shared" si="18"/>
        <v>0.93740101618732297</v>
      </c>
    </row>
    <row r="85" spans="1:7">
      <c r="A85" s="2">
        <v>43967</v>
      </c>
      <c r="B85" s="10">
        <v>83</v>
      </c>
      <c r="E85" s="11">
        <f t="shared" si="16"/>
        <v>6195.0084030644675</v>
      </c>
      <c r="F85" s="11">
        <f t="shared" si="17"/>
        <v>8.0705579115510773</v>
      </c>
      <c r="G85" s="11">
        <f t="shared" si="18"/>
        <v>0.80705579115510773</v>
      </c>
    </row>
    <row r="86" spans="1:7">
      <c r="A86" s="2">
        <v>43968</v>
      </c>
      <c r="B86" s="10">
        <v>84</v>
      </c>
      <c r="E86" s="11">
        <f t="shared" si="16"/>
        <v>6195.7032108455578</v>
      </c>
      <c r="F86" s="11">
        <f t="shared" si="17"/>
        <v>6.9480778109027597</v>
      </c>
      <c r="G86" s="11">
        <f t="shared" si="18"/>
        <v>0.69480778109027597</v>
      </c>
    </row>
    <row r="87" spans="1:7">
      <c r="A87" s="2">
        <v>43969</v>
      </c>
      <c r="B87" s="10">
        <v>85</v>
      </c>
      <c r="E87" s="11">
        <f t="shared" si="16"/>
        <v>6196.3013622588569</v>
      </c>
      <c r="F87" s="11">
        <f t="shared" si="17"/>
        <v>5.9815141329909238</v>
      </c>
      <c r="G87" s="11">
        <f t="shared" si="18"/>
        <v>0.59815141329909238</v>
      </c>
    </row>
    <row r="88" spans="1:7">
      <c r="A88" s="2">
        <v>43970</v>
      </c>
      <c r="B88" s="10">
        <v>86</v>
      </c>
      <c r="E88" s="11">
        <f t="shared" si="16"/>
        <v>6196.8162884428875</v>
      </c>
      <c r="F88" s="11">
        <f t="shared" si="17"/>
        <v>5.1492618403062806</v>
      </c>
      <c r="G88" s="11">
        <f t="shared" si="18"/>
        <v>0.51492618403062806</v>
      </c>
    </row>
    <row r="89" spans="1:7">
      <c r="A89" s="2">
        <v>43971</v>
      </c>
      <c r="B89" s="10">
        <v>87</v>
      </c>
      <c r="E89" s="11">
        <f t="shared" si="16"/>
        <v>6197.2595580533498</v>
      </c>
      <c r="F89" s="11">
        <f t="shared" si="17"/>
        <v>4.4326961046226643</v>
      </c>
      <c r="G89" s="11">
        <f t="shared" si="18"/>
        <v>0.44326961046226643</v>
      </c>
    </row>
    <row r="90" spans="1:7">
      <c r="A90" s="2">
        <v>43972</v>
      </c>
      <c r="B90" s="10">
        <v>88</v>
      </c>
      <c r="E90" s="11">
        <f t="shared" si="16"/>
        <v>6197.6411345269207</v>
      </c>
      <c r="F90" s="11">
        <f t="shared" si="17"/>
        <v>3.8157647357093083</v>
      </c>
      <c r="G90" s="11">
        <f t="shared" si="18"/>
        <v>0.38157647357093083</v>
      </c>
    </row>
    <row r="91" spans="1:7">
      <c r="A91" s="2">
        <v>43973</v>
      </c>
      <c r="B91" s="10">
        <v>89</v>
      </c>
      <c r="E91" s="11">
        <f t="shared" si="16"/>
        <v>6197.9695980701545</v>
      </c>
      <c r="F91" s="11">
        <f t="shared" si="17"/>
        <v>3.2846354323373816</v>
      </c>
      <c r="G91" s="11">
        <f t="shared" si="18"/>
        <v>0.32846354323373816</v>
      </c>
    </row>
    <row r="92" spans="1:7">
      <c r="A92" s="2">
        <v>43974</v>
      </c>
      <c r="B92" s="10">
        <v>90</v>
      </c>
      <c r="E92" s="11">
        <f t="shared" si="16"/>
        <v>6198.2523371423586</v>
      </c>
      <c r="F92" s="11">
        <f t="shared" si="17"/>
        <v>2.8273907220409455</v>
      </c>
      <c r="G92" s="11">
        <f t="shared" si="18"/>
        <v>0.28273907220409455</v>
      </c>
    </row>
    <row r="93" spans="1:7">
      <c r="A93" s="2">
        <v>43975</v>
      </c>
      <c r="B93" s="10">
        <v>91</v>
      </c>
      <c r="E93" s="11">
        <f t="shared" si="16"/>
        <v>6198.4957135743407</v>
      </c>
      <c r="F93" s="11">
        <f t="shared" si="17"/>
        <v>2.4337643198214209</v>
      </c>
      <c r="G93" s="11">
        <f t="shared" si="18"/>
        <v>0.24337643198214209</v>
      </c>
    </row>
    <row r="94" spans="1:7">
      <c r="A94" s="2">
        <v>43976</v>
      </c>
      <c r="B94" s="10">
        <v>92</v>
      </c>
      <c r="E94" s="11">
        <f t="shared" si="16"/>
        <v>6198.7052049157319</v>
      </c>
      <c r="F94" s="11">
        <f t="shared" si="17"/>
        <v>2.0949134139118541</v>
      </c>
      <c r="G94" s="11">
        <f t="shared" si="18"/>
        <v>0.20949134139118541</v>
      </c>
    </row>
    <row r="95" spans="1:7">
      <c r="A95" s="2">
        <v>43977</v>
      </c>
      <c r="B95" s="10">
        <v>93</v>
      </c>
      <c r="E95" s="11">
        <f t="shared" si="16"/>
        <v>6198.8855271237244</v>
      </c>
      <c r="F95" s="11">
        <f t="shared" si="17"/>
        <v>1.8032220799250354</v>
      </c>
      <c r="G95" s="11">
        <f t="shared" si="18"/>
        <v>0.18032220799250354</v>
      </c>
    </row>
    <row r="96" spans="1:7">
      <c r="A96" s="2">
        <v>43978</v>
      </c>
      <c r="B96" s="10">
        <v>94</v>
      </c>
      <c r="E96" s="11">
        <f t="shared" si="16"/>
        <v>6199.0407402876908</v>
      </c>
      <c r="F96" s="11">
        <f t="shared" si="17"/>
        <v>1.552131639664367</v>
      </c>
      <c r="G96" s="11">
        <f t="shared" si="18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37" workbookViewId="0">
      <selection activeCell="C65" sqref="C6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$M$2/(1+$M$5*EXP(-$M$4*B4))</f>
        <v>5.3905602421699319</v>
      </c>
      <c r="G4" s="11">
        <f t="shared" ref="G4:G67" si="0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1">C5-C4</f>
        <v>0</v>
      </c>
      <c r="E5">
        <f t="shared" ref="E5:E37" si="2">10*(C5-C4)</f>
        <v>0</v>
      </c>
      <c r="F5" s="11">
        <f>$M$2/(1+$M$5*EXP(-$M$4*B5))</f>
        <v>6.2565162505540526</v>
      </c>
      <c r="G5" s="11">
        <f t="shared" si="0"/>
        <v>8.6595600838412068</v>
      </c>
      <c r="H5" s="11">
        <f t="shared" ref="H5:H67" si="3">F5-F4</f>
        <v>0.86595600838412068</v>
      </c>
      <c r="I5" s="11">
        <f t="shared" ref="I5:I51" si="4">C5-F5</f>
        <v>-6.2565162505540526</v>
      </c>
      <c r="J5" s="11">
        <f t="shared" ref="J5:J51" si="5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ref="F6:F36" si="6">$M$2/(1+$M$5*EXP(-$M$4*B6))</f>
        <v>7.2603862601851183</v>
      </c>
      <c r="G6" s="11">
        <f t="shared" si="0"/>
        <v>10.038700096310658</v>
      </c>
      <c r="H6" s="11">
        <f t="shared" si="3"/>
        <v>1.0038700096310658</v>
      </c>
      <c r="I6" s="11">
        <f t="shared" si="4"/>
        <v>-7.2603862601851183</v>
      </c>
      <c r="J6" s="11">
        <f t="shared" si="5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6"/>
        <v>8.4237210239860723</v>
      </c>
      <c r="G7" s="11">
        <f t="shared" si="0"/>
        <v>11.633347638009539</v>
      </c>
      <c r="H7" s="11">
        <f t="shared" si="3"/>
        <v>1.1633347638009539</v>
      </c>
      <c r="I7" s="11">
        <f t="shared" si="4"/>
        <v>-8.4237210239860723</v>
      </c>
      <c r="J7" s="11">
        <f t="shared" si="5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6"/>
        <v>9.7712961422781266</v>
      </c>
      <c r="G8" s="11">
        <f t="shared" si="0"/>
        <v>13.475751182920543</v>
      </c>
      <c r="H8" s="11">
        <f t="shared" si="3"/>
        <v>1.3475751182920543</v>
      </c>
      <c r="I8" s="11">
        <f t="shared" si="4"/>
        <v>-9.7712961422781266</v>
      </c>
      <c r="J8" s="11">
        <f t="shared" si="5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6"/>
        <v>11.331545376077344</v>
      </c>
      <c r="G9" s="11">
        <f t="shared" si="0"/>
        <v>15.602492337992171</v>
      </c>
      <c r="H9" s="11">
        <f t="shared" si="3"/>
        <v>1.5602492337992171</v>
      </c>
      <c r="I9" s="11">
        <f t="shared" si="4"/>
        <v>-11.331545376077344</v>
      </c>
      <c r="J9" s="11">
        <f t="shared" si="5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6"/>
        <v>13.137034951624562</v>
      </c>
      <c r="G10" s="11">
        <f t="shared" si="0"/>
        <v>18.054895755472185</v>
      </c>
      <c r="H10" s="11">
        <f t="shared" si="3"/>
        <v>1.8054895755472185</v>
      </c>
      <c r="I10" s="11">
        <f t="shared" si="4"/>
        <v>-13.137034951624562</v>
      </c>
      <c r="J10" s="11">
        <f t="shared" si="5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6"/>
        <v>15.224976306308355</v>
      </c>
      <c r="G11" s="11">
        <f t="shared" si="0"/>
        <v>20.879413546837924</v>
      </c>
      <c r="H11" s="11">
        <f t="shared" si="3"/>
        <v>2.0879413546837924</v>
      </c>
      <c r="I11" s="11">
        <f t="shared" si="4"/>
        <v>-14.224976306308355</v>
      </c>
      <c r="J11" s="11">
        <f t="shared" si="5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6"/>
        <v>17.63777163788523</v>
      </c>
      <c r="G12" s="11">
        <f t="shared" si="0"/>
        <v>24.127953315768753</v>
      </c>
      <c r="H12" s="11">
        <f t="shared" si="3"/>
        <v>2.4127953315768753</v>
      </c>
      <c r="I12" s="11">
        <f t="shared" si="4"/>
        <v>-16.63777163788523</v>
      </c>
      <c r="J12" s="11">
        <f t="shared" si="5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6"/>
        <v>20.423582372069777</v>
      </c>
      <c r="G13" s="11">
        <f t="shared" si="0"/>
        <v>27.858107341845475</v>
      </c>
      <c r="H13" s="11">
        <f t="shared" si="3"/>
        <v>2.7858107341845475</v>
      </c>
      <c r="I13" s="11">
        <f t="shared" si="4"/>
        <v>-17.423582372069777</v>
      </c>
      <c r="J13" s="11">
        <f t="shared" si="5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6"/>
        <v>23.636904976332684</v>
      </c>
      <c r="G14" s="11">
        <f t="shared" si="0"/>
        <v>32.133226042629062</v>
      </c>
      <c r="H14" s="11">
        <f t="shared" si="3"/>
        <v>3.2133226042629062</v>
      </c>
      <c r="I14" s="11">
        <f t="shared" si="4"/>
        <v>-20.636904976332684</v>
      </c>
      <c r="J14" s="11">
        <f t="shared" si="5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6"/>
        <v>27.339131121160726</v>
      </c>
      <c r="G15" s="11">
        <f t="shared" si="0"/>
        <v>37.022261448280425</v>
      </c>
      <c r="H15" s="11">
        <f t="shared" si="3"/>
        <v>3.7022261448280425</v>
      </c>
      <c r="I15" s="11">
        <f t="shared" si="4"/>
        <v>-23.339131121160726</v>
      </c>
      <c r="J15" s="11">
        <f t="shared" si="5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6"/>
        <v>31.599059738899637</v>
      </c>
      <c r="G16" s="11">
        <f t="shared" si="0"/>
        <v>42.599286177389111</v>
      </c>
      <c r="H16" s="11">
        <f t="shared" si="3"/>
        <v>4.2599286177389111</v>
      </c>
      <c r="I16" s="11">
        <f t="shared" si="4"/>
        <v>-25.599059738899637</v>
      </c>
      <c r="J16" s="11">
        <f t="shared" si="5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6"/>
        <v>36.493316836716076</v>
      </c>
      <c r="G17" s="11">
        <f t="shared" si="0"/>
        <v>48.94257097816439</v>
      </c>
      <c r="H17" s="11">
        <f t="shared" si="3"/>
        <v>4.894257097816439</v>
      </c>
      <c r="I17" s="11">
        <f t="shared" si="4"/>
        <v>-29.493316836716076</v>
      </c>
      <c r="J17" s="11">
        <f t="shared" si="5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6"/>
        <v>42.106624918556022</v>
      </c>
      <c r="G18" s="11">
        <f t="shared" si="0"/>
        <v>56.133080818399463</v>
      </c>
      <c r="H18" s="11">
        <f t="shared" si="3"/>
        <v>5.6133080818399463</v>
      </c>
      <c r="I18" s="11">
        <f t="shared" si="4"/>
        <v>-34.106624918556022</v>
      </c>
      <c r="J18" s="11">
        <f t="shared" si="5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6"/>
        <v>48.531847773360482</v>
      </c>
      <c r="G19" s="11">
        <f t="shared" si="0"/>
        <v>64.252228548044599</v>
      </c>
      <c r="H19" s="11">
        <f t="shared" si="3"/>
        <v>6.4252228548044599</v>
      </c>
      <c r="I19" s="11">
        <f t="shared" si="4"/>
        <v>-40.531847773360482</v>
      </c>
      <c r="J19" s="11">
        <f t="shared" si="5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6"/>
        <v>55.869718855896437</v>
      </c>
      <c r="G20" s="11">
        <f t="shared" si="0"/>
        <v>73.378710825359548</v>
      </c>
      <c r="H20" s="11">
        <f t="shared" si="3"/>
        <v>7.3378710825359548</v>
      </c>
      <c r="I20" s="11">
        <f t="shared" si="4"/>
        <v>-44.869718855896437</v>
      </c>
      <c r="J20" s="11">
        <f t="shared" si="5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6"/>
        <v>64.22814385570004</v>
      </c>
      <c r="G21" s="11">
        <f t="shared" si="0"/>
        <v>83.584249998036029</v>
      </c>
      <c r="H21" s="11">
        <f t="shared" si="3"/>
        <v>8.3584249998036029</v>
      </c>
      <c r="I21" s="11">
        <f t="shared" si="4"/>
        <v>-47.22814385570004</v>
      </c>
      <c r="J21" s="11">
        <f t="shared" si="5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6"/>
        <v>73.720952575601444</v>
      </c>
      <c r="G22" s="11">
        <f t="shared" si="0"/>
        <v>94.928087199014044</v>
      </c>
      <c r="H22" s="11">
        <f t="shared" si="3"/>
        <v>9.4928087199014044</v>
      </c>
      <c r="I22" s="11">
        <f t="shared" si="4"/>
        <v>-46.720952575601444</v>
      </c>
      <c r="J22" s="11">
        <f t="shared" si="5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6"/>
        <v>84.465965349902206</v>
      </c>
      <c r="G23" s="11">
        <f t="shared" si="0"/>
        <v>107.45012774300761</v>
      </c>
      <c r="H23" s="11">
        <f t="shared" si="3"/>
        <v>10.745012774300761</v>
      </c>
      <c r="I23" s="11">
        <f t="shared" si="4"/>
        <v>-51.465965349902206</v>
      </c>
      <c r="J23" s="11">
        <f t="shared" si="5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6"/>
        <v>96.582239678520281</v>
      </c>
      <c r="G24" s="11">
        <f t="shared" si="0"/>
        <v>121.16274328618076</v>
      </c>
      <c r="H24" s="11">
        <f t="shared" si="3"/>
        <v>12.116274328618076</v>
      </c>
      <c r="I24" s="11">
        <f t="shared" si="4"/>
        <v>-46.582239678520281</v>
      </c>
      <c r="J24" s="11">
        <f t="shared" si="5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6"/>
        <v>110.18637956936266</v>
      </c>
      <c r="G25" s="11">
        <f t="shared" si="0"/>
        <v>136.04139890842376</v>
      </c>
      <c r="H25" s="11">
        <f t="shared" si="3"/>
        <v>13.604139890842376</v>
      </c>
      <c r="I25" s="11">
        <f t="shared" si="4"/>
        <v>-50.186379569362657</v>
      </c>
      <c r="J25" s="11">
        <f t="shared" si="5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6"/>
        <v>125.38783013463313</v>
      </c>
      <c r="G26" s="11">
        <f t="shared" si="0"/>
        <v>152.01450565270477</v>
      </c>
      <c r="H26" s="11">
        <f t="shared" si="3"/>
        <v>15.201450565270477</v>
      </c>
      <c r="I26" s="11">
        <f t="shared" si="4"/>
        <v>-52.387830134633134</v>
      </c>
      <c r="J26" s="11">
        <f t="shared" si="5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6"/>
        <v>142.2831499475482</v>
      </c>
      <c r="G27" s="11">
        <f t="shared" si="0"/>
        <v>168.95319812915062</v>
      </c>
      <c r="H27" s="11">
        <f t="shared" si="3"/>
        <v>16.895319812915062</v>
      </c>
      <c r="I27" s="11">
        <f t="shared" si="4"/>
        <v>-51.283149947548196</v>
      </c>
      <c r="J27" s="11">
        <f t="shared" si="5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6"/>
        <v>160.94935821286839</v>
      </c>
      <c r="G28" s="11">
        <f t="shared" si="0"/>
        <v>186.66208265320194</v>
      </c>
      <c r="H28" s="11">
        <f t="shared" si="3"/>
        <v>18.666208265320194</v>
      </c>
      <c r="I28" s="11">
        <f t="shared" si="4"/>
        <v>-41.94935821286839</v>
      </c>
      <c r="J28" s="11">
        <f t="shared" si="5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6"/>
        <v>181.43659305927781</v>
      </c>
      <c r="G29" s="11">
        <f t="shared" si="0"/>
        <v>204.87234846409422</v>
      </c>
      <c r="H29" s="11">
        <f t="shared" si="3"/>
        <v>20.487234846409422</v>
      </c>
      <c r="I29" s="11">
        <f t="shared" si="4"/>
        <v>-29.436593059277811</v>
      </c>
      <c r="J29" s="11">
        <f t="shared" si="5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6"/>
        <v>203.76048374730337</v>
      </c>
      <c r="G30" s="11">
        <f t="shared" si="0"/>
        <v>223.23890688025557</v>
      </c>
      <c r="H30" s="11">
        <f t="shared" si="3"/>
        <v>22.323890688025557</v>
      </c>
      <c r="I30" s="11">
        <f t="shared" si="4"/>
        <v>-32.760483747303368</v>
      </c>
      <c r="J30" s="11">
        <f t="shared" si="5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6"/>
        <v>227.89481548147199</v>
      </c>
      <c r="G31" s="11">
        <f t="shared" si="0"/>
        <v>241.34331734168626</v>
      </c>
      <c r="H31" s="11">
        <f t="shared" si="3"/>
        <v>24.134331734168626</v>
      </c>
      <c r="I31" s="11">
        <f t="shared" si="4"/>
        <v>-15.894815481471994</v>
      </c>
      <c r="J31" s="11">
        <f t="shared" si="5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6"/>
        <v>253.76522148315865</v>
      </c>
      <c r="G32" s="11">
        <f t="shared" si="0"/>
        <v>258.70406001686661</v>
      </c>
      <c r="H32" s="11">
        <f t="shared" si="3"/>
        <v>25.870406001686661</v>
      </c>
      <c r="I32" s="11">
        <f t="shared" si="4"/>
        <v>-22.765221483158655</v>
      </c>
      <c r="J32" s="11">
        <f t="shared" si="5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6"/>
        <v>281.24473415982317</v>
      </c>
      <c r="G33" s="11">
        <f t="shared" si="0"/>
        <v>274.79512676664513</v>
      </c>
      <c r="H33" s="11">
        <f t="shared" si="3"/>
        <v>27.479512676664513</v>
      </c>
      <c r="I33" s="11">
        <f t="shared" si="4"/>
        <v>-27.244734159823167</v>
      </c>
      <c r="J33" s="11">
        <f t="shared" si="5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6"/>
        <v>310.15202365287558</v>
      </c>
      <c r="G34" s="11">
        <f t="shared" si="0"/>
        <v>289.07289493052417</v>
      </c>
      <c r="H34" s="11">
        <f t="shared" si="3"/>
        <v>28.907289493052417</v>
      </c>
      <c r="I34" s="11">
        <f t="shared" si="4"/>
        <v>-30.152023652875585</v>
      </c>
      <c r="J34" s="11">
        <f t="shared" si="5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6"/>
        <v>340.25301370690175</v>
      </c>
      <c r="G35" s="11">
        <f t="shared" si="0"/>
        <v>301.0099005402617</v>
      </c>
      <c r="H35" s="11">
        <f t="shared" si="3"/>
        <v>30.10099005402617</v>
      </c>
      <c r="I35" s="11">
        <f t="shared" si="4"/>
        <v>-9.2530137069017542</v>
      </c>
      <c r="J35" s="11">
        <f t="shared" si="5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6"/>
        <v>371.2662789965355</v>
      </c>
      <c r="G36" s="11">
        <f t="shared" si="0"/>
        <v>310.1326528963375</v>
      </c>
      <c r="H36" s="11">
        <f t="shared" si="3"/>
        <v>31.01326528963375</v>
      </c>
      <c r="I36" s="11">
        <f t="shared" si="4"/>
        <v>-13.266278996535505</v>
      </c>
      <c r="J36" s="11">
        <f t="shared" si="5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:D62" si="7">C37-C36</f>
        <v>19</v>
      </c>
      <c r="E37">
        <f t="shared" si="2"/>
        <v>190</v>
      </c>
      <c r="F37" s="11">
        <f t="shared" ref="F37:F57" si="8">$M$2/(1+$M$5*EXP(-$M$4*B37))</f>
        <v>402.87221509730381</v>
      </c>
      <c r="G37" s="11">
        <f t="shared" si="0"/>
        <v>316.05936100768304</v>
      </c>
      <c r="H37" s="11">
        <f t="shared" si="3"/>
        <v>31.605936100768304</v>
      </c>
      <c r="I37" s="11">
        <f t="shared" si="4"/>
        <v>-25.872215097303808</v>
      </c>
      <c r="J37" s="11">
        <f t="shared" si="5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7"/>
        <v>20</v>
      </c>
      <c r="E38">
        <f t="shared" ref="E38:E62" si="9">10*(C38-C37)</f>
        <v>200</v>
      </c>
      <c r="F38" s="11">
        <f t="shared" si="8"/>
        <v>434.72548968826936</v>
      </c>
      <c r="G38" s="11">
        <f t="shared" si="0"/>
        <v>318.53274590965555</v>
      </c>
      <c r="H38" s="11">
        <f t="shared" si="3"/>
        <v>31.853274590965555</v>
      </c>
      <c r="I38" s="11">
        <f t="shared" si="4"/>
        <v>-37.725489688269363</v>
      </c>
      <c r="J38" s="11">
        <f t="shared" si="5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7"/>
        <v>31</v>
      </c>
      <c r="E39">
        <f t="shared" si="9"/>
        <v>310</v>
      </c>
      <c r="F39" s="11">
        <f t="shared" si="8"/>
        <v>466.46981827046471</v>
      </c>
      <c r="G39" s="11">
        <f t="shared" si="0"/>
        <v>317.44328582195351</v>
      </c>
      <c r="H39" s="11">
        <f t="shared" si="3"/>
        <v>31.744328582195351</v>
      </c>
      <c r="I39" s="11">
        <f t="shared" si="4"/>
        <v>-38.469818270464714</v>
      </c>
      <c r="J39" s="11">
        <f t="shared" si="5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7"/>
        <v>32</v>
      </c>
      <c r="E40">
        <f t="shared" si="9"/>
        <v>320</v>
      </c>
      <c r="F40" s="11">
        <f t="shared" si="8"/>
        <v>497.75375609931854</v>
      </c>
      <c r="G40" s="11">
        <f t="shared" si="0"/>
        <v>312.83937828853823</v>
      </c>
      <c r="H40" s="11">
        <f t="shared" si="3"/>
        <v>31.283937828853823</v>
      </c>
      <c r="I40" s="11">
        <f t="shared" si="4"/>
        <v>-37.753756099318537</v>
      </c>
      <c r="J40" s="11">
        <f t="shared" si="5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7"/>
        <v>28</v>
      </c>
      <c r="E41">
        <f t="shared" si="9"/>
        <v>280</v>
      </c>
      <c r="F41" s="11">
        <f t="shared" si="8"/>
        <v>528.24603911796999</v>
      </c>
      <c r="G41" s="11">
        <f t="shared" si="0"/>
        <v>304.92283018651449</v>
      </c>
      <c r="H41" s="11">
        <f t="shared" si="3"/>
        <v>30.492283018651449</v>
      </c>
      <c r="I41" s="11">
        <f t="shared" si="4"/>
        <v>-40.246039117969985</v>
      </c>
      <c r="J41" s="11">
        <f t="shared" si="5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7"/>
        <v>31</v>
      </c>
      <c r="E42">
        <f t="shared" si="9"/>
        <v>310</v>
      </c>
      <c r="F42" s="11">
        <f t="shared" si="8"/>
        <v>557.64907758035577</v>
      </c>
      <c r="G42" s="11">
        <f t="shared" si="0"/>
        <v>294.0303846238578</v>
      </c>
      <c r="H42" s="11">
        <f t="shared" si="3"/>
        <v>29.40303846238578</v>
      </c>
      <c r="I42" s="11">
        <f t="shared" si="4"/>
        <v>-38.649077580355765</v>
      </c>
      <c r="J42" s="11">
        <f t="shared" si="5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7"/>
        <v>23</v>
      </c>
      <c r="E43">
        <f t="shared" si="9"/>
        <v>230</v>
      </c>
      <c r="F43" s="11">
        <f t="shared" si="8"/>
        <v>585.70949009348794</v>
      </c>
      <c r="G43" s="11">
        <f t="shared" si="0"/>
        <v>280.60412513132178</v>
      </c>
      <c r="H43" s="11">
        <f t="shared" si="3"/>
        <v>28.060412513132178</v>
      </c>
      <c r="I43" s="11">
        <f t="shared" si="4"/>
        <v>-43.709490093487943</v>
      </c>
      <c r="J43" s="11">
        <f t="shared" si="5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7"/>
        <v>14</v>
      </c>
      <c r="E44">
        <f t="shared" si="9"/>
        <v>140</v>
      </c>
      <c r="F44" s="11">
        <f t="shared" si="8"/>
        <v>612.22499792373287</v>
      </c>
      <c r="G44" s="11">
        <f t="shared" si="0"/>
        <v>265.15507830244928</v>
      </c>
      <c r="H44" s="11">
        <f t="shared" si="3"/>
        <v>26.515507830244928</v>
      </c>
      <c r="I44" s="11">
        <f t="shared" si="4"/>
        <v>-56.224997923732872</v>
      </c>
      <c r="J44" s="11">
        <f t="shared" si="5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7"/>
        <v>39</v>
      </c>
      <c r="E45">
        <f t="shared" si="9"/>
        <v>390</v>
      </c>
      <c r="F45" s="11">
        <f t="shared" si="8"/>
        <v>637.04748668577588</v>
      </c>
      <c r="G45" s="11">
        <f t="shared" si="0"/>
        <v>248.22488762043008</v>
      </c>
      <c r="H45" s="11">
        <f t="shared" si="3"/>
        <v>24.822488762043008</v>
      </c>
      <c r="I45" s="11">
        <f t="shared" si="4"/>
        <v>-42.04748668577588</v>
      </c>
      <c r="J45" s="11">
        <f t="shared" si="5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7"/>
        <v>25</v>
      </c>
      <c r="E46">
        <f t="shared" si="9"/>
        <v>250</v>
      </c>
      <c r="F46" s="11">
        <f t="shared" si="8"/>
        <v>660.08249139321879</v>
      </c>
      <c r="G46" s="11">
        <f t="shared" si="0"/>
        <v>230.35004707442909</v>
      </c>
      <c r="H46" s="11">
        <f t="shared" si="3"/>
        <v>23.035004707442909</v>
      </c>
      <c r="I46" s="11">
        <f t="shared" si="4"/>
        <v>-40.082491393218788</v>
      </c>
      <c r="J46" s="11">
        <f t="shared" si="5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7"/>
        <v>34</v>
      </c>
      <c r="E47">
        <f t="shared" si="9"/>
        <v>340</v>
      </c>
      <c r="F47" s="11">
        <f t="shared" si="8"/>
        <v>681.28570068364684</v>
      </c>
      <c r="G47" s="11">
        <f t="shared" si="0"/>
        <v>212.03209290428049</v>
      </c>
      <c r="H47" s="11">
        <f t="shared" si="3"/>
        <v>21.203209290428049</v>
      </c>
      <c r="I47" s="11">
        <f t="shared" si="4"/>
        <v>-27.285700683646837</v>
      </c>
      <c r="J47" s="11">
        <f t="shared" si="5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7"/>
        <v>28</v>
      </c>
      <c r="E48">
        <f t="shared" si="9"/>
        <v>280</v>
      </c>
      <c r="F48" s="11">
        <f t="shared" si="8"/>
        <v>700.65727193842588</v>
      </c>
      <c r="G48" s="11">
        <f t="shared" si="0"/>
        <v>193.71571254779042</v>
      </c>
      <c r="H48" s="11">
        <f t="shared" si="3"/>
        <v>19.371571254779042</v>
      </c>
      <c r="I48" s="11">
        <f t="shared" si="4"/>
        <v>-18.657271938425879</v>
      </c>
      <c r="J48" s="11">
        <f t="shared" si="5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7"/>
        <v>27</v>
      </c>
      <c r="E49">
        <f t="shared" si="9"/>
        <v>270</v>
      </c>
      <c r="F49" s="11">
        <f t="shared" si="8"/>
        <v>718.2348019163594</v>
      </c>
      <c r="G49" s="11">
        <f t="shared" si="0"/>
        <v>175.77529977933523</v>
      </c>
      <c r="H49" s="11">
        <f t="shared" si="3"/>
        <v>17.577529977933523</v>
      </c>
      <c r="I49" s="11">
        <f t="shared" si="4"/>
        <v>-9.2348019163594017</v>
      </c>
      <c r="J49" s="11">
        <f t="shared" si="5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7"/>
        <v>25</v>
      </c>
      <c r="E50">
        <f t="shared" si="9"/>
        <v>250</v>
      </c>
      <c r="F50" s="11">
        <f t="shared" si="8"/>
        <v>734.08573475541596</v>
      </c>
      <c r="G50" s="11">
        <f t="shared" si="0"/>
        <v>158.50932839056554</v>
      </c>
      <c r="H50" s="11">
        <f t="shared" si="3"/>
        <v>15.850932839056554</v>
      </c>
      <c r="I50" s="11">
        <f t="shared" si="4"/>
        <v>-8.5734755415955988E-2</v>
      </c>
      <c r="J50" s="11">
        <f t="shared" si="5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7"/>
        <v>15</v>
      </c>
      <c r="E51">
        <f t="shared" si="9"/>
        <v>150</v>
      </c>
      <c r="F51" s="11">
        <f t="shared" si="8"/>
        <v>748.29985115150862</v>
      </c>
      <c r="G51" s="11">
        <f t="shared" si="0"/>
        <v>142.14116396092663</v>
      </c>
      <c r="H51" s="11">
        <f t="shared" si="3"/>
        <v>14.214116396092663</v>
      </c>
      <c r="I51" s="11">
        <f t="shared" si="4"/>
        <v>0.7001488484913807</v>
      </c>
      <c r="J51" s="11">
        <f t="shared" si="5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7"/>
        <v>11</v>
      </c>
      <c r="E52">
        <f t="shared" si="9"/>
        <v>110</v>
      </c>
      <c r="F52" s="11">
        <f t="shared" si="8"/>
        <v>760.98231029308693</v>
      </c>
      <c r="G52" s="11">
        <f t="shared" si="0"/>
        <v>126.82459141578306</v>
      </c>
      <c r="H52" s="11">
        <f t="shared" si="3"/>
        <v>12.682459141578306</v>
      </c>
      <c r="I52" s="11">
        <f t="shared" ref="I52:I62" si="10">C52-F52</f>
        <v>-0.98231029308692541</v>
      </c>
      <c r="J52" s="11">
        <f t="shared" ref="J52:J62" si="1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7"/>
        <v>33</v>
      </c>
      <c r="E53">
        <f t="shared" si="9"/>
        <v>330</v>
      </c>
      <c r="F53" s="11">
        <f t="shared" si="8"/>
        <v>772.24754322452395</v>
      </c>
      <c r="G53" s="11">
        <f t="shared" si="0"/>
        <v>112.65232931437026</v>
      </c>
      <c r="H53" s="11">
        <f t="shared" si="3"/>
        <v>11.265232931437026</v>
      </c>
      <c r="I53" s="11">
        <f t="shared" si="10"/>
        <v>20.752456775476048</v>
      </c>
      <c r="J53" s="11">
        <f t="shared" si="11"/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si="7"/>
        <v>14</v>
      </c>
      <c r="E54">
        <f t="shared" si="9"/>
        <v>140</v>
      </c>
      <c r="F54" s="11">
        <f t="shared" si="8"/>
        <v>782.2141450378823</v>
      </c>
      <c r="G54" s="11">
        <f t="shared" si="0"/>
        <v>99.66601813358352</v>
      </c>
      <c r="H54" s="11">
        <f t="shared" si="3"/>
        <v>9.966601813358352</v>
      </c>
      <c r="I54" s="11">
        <f t="shared" si="10"/>
        <v>24.785854962117696</v>
      </c>
      <c r="J54" s="11">
        <f t="shared" si="11"/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7"/>
        <v>21</v>
      </c>
      <c r="E55">
        <f t="shared" si="9"/>
        <v>210</v>
      </c>
      <c r="F55" s="11">
        <f t="shared" si="8"/>
        <v>791.00079488625499</v>
      </c>
      <c r="G55" s="11">
        <f t="shared" si="0"/>
        <v>87.8664984837269</v>
      </c>
      <c r="H55" s="11">
        <f t="shared" si="3"/>
        <v>8.78664984837269</v>
      </c>
      <c r="I55" s="11">
        <f t="shared" si="10"/>
        <v>36.999205113745006</v>
      </c>
      <c r="J55" s="11">
        <f t="shared" si="11"/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7"/>
        <v>38</v>
      </c>
      <c r="E56">
        <f t="shared" si="9"/>
        <v>380</v>
      </c>
      <c r="F56" s="11">
        <f t="shared" si="8"/>
        <v>798.72314974361382</v>
      </c>
      <c r="G56" s="11">
        <f t="shared" si="0"/>
        <v>77.223548573588232</v>
      </c>
      <c r="H56" s="11">
        <f t="shared" si="3"/>
        <v>7.7223548573588232</v>
      </c>
      <c r="I56" s="11">
        <f t="shared" si="10"/>
        <v>67.276850256386183</v>
      </c>
      <c r="J56" s="11">
        <f t="shared" si="11"/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7"/>
        <v>31</v>
      </c>
      <c r="E57">
        <f t="shared" si="9"/>
        <v>310</v>
      </c>
      <c r="F57" s="11">
        <f t="shared" si="8"/>
        <v>805.49160686063692</v>
      </c>
      <c r="G57" s="11">
        <f t="shared" si="0"/>
        <v>67.684571170231038</v>
      </c>
      <c r="H57" s="11">
        <f t="shared" si="3"/>
        <v>6.7684571170231038</v>
      </c>
      <c r="I57" s="11">
        <f t="shared" si="10"/>
        <v>91.508393139363079</v>
      </c>
      <c r="J57" s="11">
        <f t="shared" si="11"/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7"/>
        <v>31</v>
      </c>
      <c r="E58">
        <f t="shared" si="9"/>
        <v>310</v>
      </c>
      <c r="F58" s="11">
        <f t="shared" ref="F58:F67" si="12">$M$2/(1+$M$5*EXP(-$M$4*B58))</f>
        <v>811.40980483133296</v>
      </c>
      <c r="G58" s="11">
        <f>(F58-F57)*10</f>
        <v>59.181979706960419</v>
      </c>
      <c r="H58" s="11">
        <f>F58-F57</f>
        <v>5.9181979706960419</v>
      </c>
      <c r="I58" s="11">
        <f t="shared" si="10"/>
        <v>116.59019516866704</v>
      </c>
      <c r="J58" s="11">
        <f t="shared" si="11"/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7"/>
        <v>29</v>
      </c>
      <c r="E59">
        <f t="shared" si="9"/>
        <v>290</v>
      </c>
      <c r="F59" s="11">
        <f t="shared" si="12"/>
        <v>816.57372713875191</v>
      </c>
      <c r="G59" s="11">
        <f>(F59-F58)*10</f>
        <v>51.639223074189431</v>
      </c>
      <c r="H59" s="11">
        <f>F59-F58</f>
        <v>5.1639223074189431</v>
      </c>
      <c r="I59" s="11">
        <f t="shared" si="10"/>
        <v>140.42627286124809</v>
      </c>
      <c r="J59" s="11">
        <f t="shared" si="11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7"/>
        <v>33</v>
      </c>
      <c r="E60">
        <f t="shared" si="9"/>
        <v>330</v>
      </c>
      <c r="F60" s="11">
        <f t="shared" si="12"/>
        <v>821.07127855138719</v>
      </c>
      <c r="G60" s="11">
        <f>(F60-F59)*10</f>
        <v>44.975514126352891</v>
      </c>
      <c r="H60" s="11">
        <f>F60-F59</f>
        <v>4.4975514126352891</v>
      </c>
      <c r="I60" s="11">
        <f t="shared" si="10"/>
        <v>168.92872144861281</v>
      </c>
      <c r="J60" s="11">
        <f t="shared" si="11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7"/>
        <v>32</v>
      </c>
      <c r="E61">
        <f t="shared" si="9"/>
        <v>320</v>
      </c>
      <c r="F61" s="11">
        <f t="shared" si="12"/>
        <v>824.98221851911626</v>
      </c>
      <c r="G61" s="11">
        <f>(F61-F60)*10</f>
        <v>39.109399677290639</v>
      </c>
      <c r="H61" s="11">
        <f>F61-F60</f>
        <v>3.9109399677290639</v>
      </c>
      <c r="I61" s="11">
        <f t="shared" si="10"/>
        <v>197.01778148088374</v>
      </c>
      <c r="J61" s="11">
        <f t="shared" si="11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7"/>
        <v>25</v>
      </c>
      <c r="E62">
        <f t="shared" si="9"/>
        <v>250</v>
      </c>
      <c r="F62" s="11">
        <f t="shared" si="12"/>
        <v>828.37835283569927</v>
      </c>
      <c r="G62" s="11">
        <f>(F62-F61)*10</f>
        <v>33.961343165830158</v>
      </c>
      <c r="H62" s="11">
        <f>F62-F61</f>
        <v>3.3961343165830158</v>
      </c>
      <c r="I62" s="11">
        <f t="shared" si="10"/>
        <v>218.62164716430073</v>
      </c>
      <c r="J62" s="11">
        <f t="shared" si="11"/>
        <v>21.603865683416984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:D65" si="13">C63-C62</f>
        <v>29</v>
      </c>
      <c r="E63">
        <f t="shared" ref="E63:E65" si="14">10*(C63-C62)</f>
        <v>290</v>
      </c>
      <c r="F63" s="11">
        <f t="shared" ref="F63:F65" si="15">$M$2/(1+$M$5*EXP(-$M$4*B63))</f>
        <v>831.32390260834018</v>
      </c>
      <c r="G63" s="11">
        <f t="shared" ref="G63:G65" si="16">(F63-F62)*10</f>
        <v>29.455497726409021</v>
      </c>
      <c r="H63" s="11">
        <f t="shared" ref="H63:H65" si="17">F63-F62</f>
        <v>2.9455497726409021</v>
      </c>
      <c r="I63" s="11">
        <f t="shared" ref="I63:I65" si="18">C63-F63</f>
        <v>244.67609739165982</v>
      </c>
      <c r="J63" s="11">
        <f t="shared" ref="J63:J65" si="19">D63-H63</f>
        <v>26.054450227359098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si="13"/>
        <v>17</v>
      </c>
      <c r="E64">
        <f t="shared" si="14"/>
        <v>170</v>
      </c>
      <c r="F64" s="11">
        <f t="shared" si="15"/>
        <v>833.87598634133531</v>
      </c>
      <c r="G64" s="11">
        <f t="shared" si="16"/>
        <v>25.520837329951291</v>
      </c>
      <c r="H64" s="11">
        <f t="shared" si="17"/>
        <v>2.5520837329951291</v>
      </c>
      <c r="I64" s="11">
        <f t="shared" si="18"/>
        <v>259.12401365866469</v>
      </c>
      <c r="J64" s="11">
        <f t="shared" si="19"/>
        <v>14.447916267004871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si="13"/>
        <v>21</v>
      </c>
      <c r="E65">
        <f t="shared" si="14"/>
        <v>210</v>
      </c>
      <c r="F65" s="11">
        <f t="shared" si="15"/>
        <v>836.08516580490823</v>
      </c>
      <c r="G65" s="11">
        <f t="shared" si="16"/>
        <v>22.091794635729229</v>
      </c>
      <c r="H65" s="11">
        <f t="shared" si="17"/>
        <v>2.2091794635729229</v>
      </c>
      <c r="I65" s="11">
        <f t="shared" si="18"/>
        <v>277.91483419509177</v>
      </c>
      <c r="J65" s="11">
        <f t="shared" si="19"/>
        <v>18.790820536427077</v>
      </c>
      <c r="K65" s="11"/>
    </row>
    <row r="66" spans="1:11">
      <c r="A66" s="2">
        <v>43948</v>
      </c>
      <c r="B66" s="10">
        <v>64</v>
      </c>
      <c r="C66" s="3"/>
      <c r="F66" s="11">
        <f t="shared" si="12"/>
        <v>837.99601895752221</v>
      </c>
      <c r="G66" s="11">
        <f t="shared" si="0"/>
        <v>19.108531526139814</v>
      </c>
      <c r="H66" s="11">
        <f t="shared" si="3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12"/>
        <v>839.64771349511022</v>
      </c>
      <c r="G67" s="11">
        <f t="shared" si="0"/>
        <v>16.516945375880141</v>
      </c>
      <c r="H67" s="11">
        <f t="shared" si="3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F20"/>
  <sheetViews>
    <sheetView workbookViewId="0">
      <selection activeCell="F7" sqref="F7:F9"/>
    </sheetView>
  </sheetViews>
  <sheetFormatPr defaultRowHeight="13.8"/>
  <cols>
    <col min="2" max="2" width="9.8984375" customWidth="1"/>
    <col min="3" max="6" width="9.8984375" bestFit="1" customWidth="1"/>
  </cols>
  <sheetData>
    <row r="1" spans="1:6">
      <c r="A1" s="32" t="s">
        <v>36</v>
      </c>
      <c r="B1" s="32"/>
    </row>
    <row r="6" spans="1:6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</row>
    <row r="7" spans="1:6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</row>
    <row r="8" spans="1:6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</row>
    <row r="9" spans="1:6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</row>
    <row r="12" spans="1:6">
      <c r="A12" s="32" t="s">
        <v>37</v>
      </c>
      <c r="B12" s="32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2"/>
  <sheetViews>
    <sheetView workbookViewId="0">
      <pane ySplit="1" topLeftCell="A59" activePane="bottomLeft" state="frozen"/>
      <selection pane="bottomLeft" activeCell="A72" sqref="A72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:E62" si="3">B37-B36</f>
        <v>254</v>
      </c>
      <c r="D37">
        <f t="shared" si="3"/>
        <v>128</v>
      </c>
      <c r="E37">
        <f t="shared" si="3"/>
        <v>131</v>
      </c>
    </row>
    <row r="38" spans="1:5">
      <c r="A38" s="2">
        <v>43920</v>
      </c>
      <c r="B38" s="3">
        <f>Dati!L38</f>
        <v>3217</v>
      </c>
      <c r="C38">
        <f t="shared" si="3"/>
        <v>141</v>
      </c>
      <c r="D38">
        <f t="shared" si="3"/>
        <v>-113</v>
      </c>
      <c r="E38">
        <f t="shared" si="3"/>
        <v>-241</v>
      </c>
    </row>
    <row r="39" spans="1:5">
      <c r="A39" s="2">
        <v>43921</v>
      </c>
      <c r="B39" s="3">
        <f>Dati!L39</f>
        <v>3416</v>
      </c>
      <c r="C39">
        <f t="shared" si="3"/>
        <v>199</v>
      </c>
      <c r="D39">
        <f t="shared" si="3"/>
        <v>58</v>
      </c>
      <c r="E39">
        <f t="shared" si="3"/>
        <v>171</v>
      </c>
    </row>
    <row r="40" spans="1:5">
      <c r="A40" s="2">
        <v>43922</v>
      </c>
      <c r="B40" s="3">
        <f>Dati!L40</f>
        <v>3660</v>
      </c>
      <c r="C40">
        <f t="shared" si="3"/>
        <v>244</v>
      </c>
      <c r="D40">
        <f t="shared" si="3"/>
        <v>45</v>
      </c>
      <c r="E40">
        <f t="shared" si="3"/>
        <v>-13</v>
      </c>
    </row>
    <row r="41" spans="1:5">
      <c r="A41" s="2">
        <v>43923</v>
      </c>
      <c r="B41" s="3">
        <f>Dati!L41</f>
        <v>3782</v>
      </c>
      <c r="C41">
        <f t="shared" si="3"/>
        <v>122</v>
      </c>
      <c r="D41">
        <f t="shared" si="3"/>
        <v>-122</v>
      </c>
      <c r="E41">
        <f t="shared" si="3"/>
        <v>-167</v>
      </c>
    </row>
    <row r="42" spans="1:5">
      <c r="A42" s="2">
        <v>43924</v>
      </c>
      <c r="B42" s="3">
        <f>Dati!L42</f>
        <v>3965</v>
      </c>
      <c r="C42">
        <f t="shared" si="3"/>
        <v>183</v>
      </c>
      <c r="D42">
        <f t="shared" si="3"/>
        <v>61</v>
      </c>
      <c r="E42">
        <f t="shared" si="3"/>
        <v>183</v>
      </c>
    </row>
    <row r="43" spans="1:5">
      <c r="A43" s="2">
        <v>43925</v>
      </c>
      <c r="B43" s="3">
        <f>Dati!L43</f>
        <v>4203</v>
      </c>
      <c r="C43">
        <f t="shared" si="3"/>
        <v>238</v>
      </c>
      <c r="D43">
        <f t="shared" si="3"/>
        <v>55</v>
      </c>
      <c r="E43">
        <f t="shared" si="3"/>
        <v>-6</v>
      </c>
    </row>
    <row r="44" spans="1:5">
      <c r="A44" s="2">
        <v>43926</v>
      </c>
      <c r="B44" s="3">
        <f>Dati!L44</f>
        <v>4449</v>
      </c>
      <c r="C44">
        <f t="shared" si="3"/>
        <v>246</v>
      </c>
      <c r="D44">
        <f t="shared" si="3"/>
        <v>8</v>
      </c>
      <c r="E44">
        <f t="shared" si="3"/>
        <v>-47</v>
      </c>
    </row>
    <row r="45" spans="1:5">
      <c r="A45" s="2">
        <v>43927</v>
      </c>
      <c r="B45" s="3">
        <f>Dati!L45</f>
        <v>4549</v>
      </c>
      <c r="C45">
        <f t="shared" si="3"/>
        <v>100</v>
      </c>
      <c r="D45">
        <f t="shared" si="3"/>
        <v>-146</v>
      </c>
      <c r="E45">
        <f t="shared" si="3"/>
        <v>-154</v>
      </c>
    </row>
    <row r="46" spans="1:5">
      <c r="A46" s="2">
        <v>43928</v>
      </c>
      <c r="B46" s="3">
        <f>Dati!L46</f>
        <v>4757</v>
      </c>
      <c r="C46">
        <f t="shared" si="3"/>
        <v>208</v>
      </c>
      <c r="D46">
        <f t="shared" si="3"/>
        <v>108</v>
      </c>
      <c r="E46">
        <f t="shared" si="3"/>
        <v>254</v>
      </c>
    </row>
    <row r="47" spans="1:5">
      <c r="A47" s="2">
        <v>43929</v>
      </c>
      <c r="B47" s="3">
        <f>Dati!L47</f>
        <v>4906</v>
      </c>
      <c r="C47">
        <f t="shared" si="3"/>
        <v>149</v>
      </c>
      <c r="D47">
        <f t="shared" si="3"/>
        <v>-59</v>
      </c>
      <c r="E47">
        <f t="shared" si="3"/>
        <v>-167</v>
      </c>
    </row>
    <row r="48" spans="1:5">
      <c r="A48" s="2">
        <v>43930</v>
      </c>
      <c r="B48" s="3">
        <f>Dati!L48</f>
        <v>5020</v>
      </c>
      <c r="C48">
        <f t="shared" si="3"/>
        <v>114</v>
      </c>
      <c r="D48">
        <f t="shared" si="3"/>
        <v>-35</v>
      </c>
      <c r="E48">
        <f t="shared" si="3"/>
        <v>24</v>
      </c>
    </row>
    <row r="49" spans="1:5">
      <c r="A49" s="2">
        <v>43931</v>
      </c>
      <c r="B49" s="3">
        <f>Dati!L49</f>
        <v>5191</v>
      </c>
      <c r="C49">
        <f t="shared" si="3"/>
        <v>171</v>
      </c>
      <c r="D49">
        <f t="shared" si="3"/>
        <v>57</v>
      </c>
      <c r="E49">
        <f t="shared" si="3"/>
        <v>92</v>
      </c>
    </row>
    <row r="50" spans="1:5">
      <c r="A50" s="2">
        <v>43932</v>
      </c>
      <c r="B50" s="3">
        <f>Dati!L50</f>
        <v>5376</v>
      </c>
      <c r="C50">
        <f t="shared" si="3"/>
        <v>185</v>
      </c>
      <c r="D50">
        <f t="shared" si="3"/>
        <v>14</v>
      </c>
      <c r="E50">
        <f t="shared" si="3"/>
        <v>-43</v>
      </c>
    </row>
    <row r="51" spans="1:5">
      <c r="A51" s="2">
        <v>43933</v>
      </c>
      <c r="B51" s="3">
        <f>Dati!L51</f>
        <v>5494</v>
      </c>
      <c r="C51">
        <f t="shared" si="3"/>
        <v>118</v>
      </c>
      <c r="D51">
        <f t="shared" si="3"/>
        <v>-67</v>
      </c>
      <c r="E51">
        <f t="shared" si="3"/>
        <v>-81</v>
      </c>
    </row>
    <row r="52" spans="1:5">
      <c r="A52" s="2">
        <v>43934</v>
      </c>
      <c r="B52" s="3">
        <f>Dati!L52</f>
        <v>5596</v>
      </c>
      <c r="C52">
        <f t="shared" si="3"/>
        <v>102</v>
      </c>
      <c r="D52">
        <f t="shared" si="3"/>
        <v>-16</v>
      </c>
      <c r="E52">
        <f t="shared" si="3"/>
        <v>51</v>
      </c>
    </row>
    <row r="53" spans="1:5">
      <c r="A53" s="2">
        <v>43935</v>
      </c>
      <c r="B53" s="3">
        <f>Dati!L53</f>
        <v>5808</v>
      </c>
      <c r="C53">
        <f t="shared" si="3"/>
        <v>212</v>
      </c>
      <c r="D53">
        <f t="shared" si="3"/>
        <v>110</v>
      </c>
      <c r="E53">
        <f t="shared" si="3"/>
        <v>126</v>
      </c>
    </row>
    <row r="54" spans="1:5">
      <c r="A54" s="2">
        <v>43936</v>
      </c>
      <c r="B54" s="3">
        <f>Dati!L54</f>
        <v>5936</v>
      </c>
      <c r="C54">
        <f t="shared" si="3"/>
        <v>128</v>
      </c>
      <c r="D54">
        <f t="shared" si="3"/>
        <v>-84</v>
      </c>
      <c r="E54">
        <f t="shared" si="3"/>
        <v>-194</v>
      </c>
    </row>
    <row r="55" spans="1:5">
      <c r="A55" s="2">
        <v>43937</v>
      </c>
      <c r="B55" s="3">
        <f>Dati!L55</f>
        <v>6039</v>
      </c>
      <c r="C55">
        <f t="shared" si="3"/>
        <v>103</v>
      </c>
      <c r="D55">
        <f t="shared" si="3"/>
        <v>-25</v>
      </c>
      <c r="E55">
        <f t="shared" si="3"/>
        <v>59</v>
      </c>
    </row>
    <row r="56" spans="1:5">
      <c r="A56" s="2">
        <v>43938</v>
      </c>
      <c r="B56" s="3">
        <f>Dati!L56</f>
        <v>6188</v>
      </c>
      <c r="C56">
        <f t="shared" si="3"/>
        <v>149</v>
      </c>
      <c r="D56">
        <f t="shared" si="3"/>
        <v>46</v>
      </c>
      <c r="E56">
        <f t="shared" si="3"/>
        <v>71</v>
      </c>
    </row>
    <row r="57" spans="1:5">
      <c r="A57" s="2">
        <v>43939</v>
      </c>
      <c r="B57" s="3">
        <f>Dati!L57</f>
        <v>6301</v>
      </c>
      <c r="C57">
        <f t="shared" si="3"/>
        <v>113</v>
      </c>
      <c r="D57">
        <f t="shared" si="3"/>
        <v>-36</v>
      </c>
      <c r="E57">
        <f t="shared" si="3"/>
        <v>-82</v>
      </c>
    </row>
    <row r="58" spans="1:5">
      <c r="A58" s="2">
        <v>43940</v>
      </c>
      <c r="B58" s="3">
        <f>Dati!L58</f>
        <v>6528</v>
      </c>
      <c r="C58">
        <f t="shared" si="3"/>
        <v>227</v>
      </c>
      <c r="D58">
        <f t="shared" si="3"/>
        <v>114</v>
      </c>
      <c r="E58">
        <f t="shared" si="3"/>
        <v>150</v>
      </c>
    </row>
    <row r="59" spans="1:5">
      <c r="A59" s="2">
        <v>43941</v>
      </c>
      <c r="B59" s="3">
        <f>Dati!L59</f>
        <v>6669</v>
      </c>
      <c r="C59">
        <f t="shared" si="3"/>
        <v>141</v>
      </c>
      <c r="D59">
        <f t="shared" si="3"/>
        <v>-86</v>
      </c>
      <c r="E59">
        <f t="shared" si="3"/>
        <v>-200</v>
      </c>
    </row>
    <row r="60" spans="1:5">
      <c r="A60" s="2">
        <v>43942</v>
      </c>
      <c r="B60" s="3">
        <f>Dati!L60</f>
        <v>6764</v>
      </c>
      <c r="C60">
        <f t="shared" si="3"/>
        <v>95</v>
      </c>
      <c r="D60">
        <f t="shared" si="3"/>
        <v>-46</v>
      </c>
      <c r="E60">
        <f t="shared" si="3"/>
        <v>40</v>
      </c>
    </row>
    <row r="61" spans="1:5">
      <c r="A61" s="2">
        <v>43943</v>
      </c>
      <c r="B61" s="3">
        <f>Dati!L61</f>
        <v>6918</v>
      </c>
      <c r="C61">
        <f t="shared" si="3"/>
        <v>154</v>
      </c>
      <c r="D61">
        <f t="shared" si="3"/>
        <v>59</v>
      </c>
      <c r="E61">
        <f t="shared" si="3"/>
        <v>105</v>
      </c>
    </row>
    <row r="62" spans="1:5">
      <c r="A62" s="2">
        <v>43944</v>
      </c>
      <c r="B62" s="3">
        <f>Dati!L62</f>
        <v>7049</v>
      </c>
      <c r="C62">
        <f t="shared" si="3"/>
        <v>131</v>
      </c>
      <c r="D62">
        <f t="shared" si="3"/>
        <v>-23</v>
      </c>
      <c r="E62">
        <f t="shared" si="3"/>
        <v>-82</v>
      </c>
    </row>
    <row r="63" spans="1:5">
      <c r="A63" s="2">
        <v>43945</v>
      </c>
      <c r="B63" s="3">
        <f>Dati!L63</f>
        <v>7173</v>
      </c>
      <c r="C63">
        <f t="shared" ref="C63" si="4">B63-B62</f>
        <v>124</v>
      </c>
      <c r="D63">
        <f t="shared" ref="D63" si="5">C63-C62</f>
        <v>-7</v>
      </c>
      <c r="E63">
        <f t="shared" ref="E63" si="6">D63-D62</f>
        <v>16</v>
      </c>
    </row>
    <row r="64" spans="1:5">
      <c r="A64" s="2">
        <v>43946</v>
      </c>
      <c r="B64" s="3">
        <f>Dati!L64</f>
        <v>7301</v>
      </c>
      <c r="C64">
        <f t="shared" ref="C64" si="7">B64-B63</f>
        <v>128</v>
      </c>
      <c r="D64">
        <f t="shared" ref="D64" si="8">C64-C63</f>
        <v>4</v>
      </c>
      <c r="E64">
        <f t="shared" ref="E64" si="9">D64-D63</f>
        <v>11</v>
      </c>
    </row>
    <row r="65" spans="1:5">
      <c r="A65" s="2">
        <v>43947</v>
      </c>
      <c r="B65" s="3">
        <f>Dati!L65</f>
        <v>7488</v>
      </c>
      <c r="C65">
        <f t="shared" ref="C65" si="10">B65-B64</f>
        <v>187</v>
      </c>
      <c r="D65">
        <f t="shared" ref="D65" si="11">C65-C64</f>
        <v>59</v>
      </c>
      <c r="E65">
        <f t="shared" ref="E65" si="12">D65-D64</f>
        <v>55</v>
      </c>
    </row>
    <row r="66" spans="1:5">
      <c r="A66" s="2">
        <v>43948</v>
      </c>
      <c r="B66" s="3">
        <f>Dati!L66</f>
        <v>7642</v>
      </c>
      <c r="C66">
        <f t="shared" ref="C66" si="13">B66-B65</f>
        <v>154</v>
      </c>
      <c r="D66">
        <f t="shared" ref="D66" si="14">C66-C65</f>
        <v>-33</v>
      </c>
      <c r="E66">
        <f t="shared" ref="E66" si="15">D66-D65</f>
        <v>-92</v>
      </c>
    </row>
    <row r="67" spans="1:5">
      <c r="A67" s="2">
        <v>43949</v>
      </c>
      <c r="B67" s="3">
        <f>Dati!L67</f>
        <v>7772</v>
      </c>
      <c r="C67">
        <f t="shared" ref="C67" si="16">B67-B66</f>
        <v>130</v>
      </c>
      <c r="D67">
        <f t="shared" ref="D67" si="17">C67-C66</f>
        <v>-24</v>
      </c>
      <c r="E67">
        <f t="shared" ref="E67" si="18">D67-D66</f>
        <v>9</v>
      </c>
    </row>
    <row r="68" spans="1:5">
      <c r="A68" s="2">
        <v>43950</v>
      </c>
      <c r="B68" s="3">
        <f>Dati!L68</f>
        <v>7889</v>
      </c>
      <c r="C68">
        <f t="shared" ref="C68" si="19">B68-B67</f>
        <v>117</v>
      </c>
      <c r="D68">
        <f t="shared" ref="D68" si="20">C68-C67</f>
        <v>-13</v>
      </c>
      <c r="E68">
        <f t="shared" ref="E68" si="21">D68-D67</f>
        <v>11</v>
      </c>
    </row>
    <row r="69" spans="1:5">
      <c r="A69" s="2">
        <v>43951</v>
      </c>
      <c r="B69" s="3">
        <f>Dati!L69</f>
        <v>7993</v>
      </c>
      <c r="C69">
        <f t="shared" ref="C69" si="22">B69-B68</f>
        <v>104</v>
      </c>
      <c r="D69">
        <f t="shared" ref="D69" si="23">C69-C68</f>
        <v>-13</v>
      </c>
      <c r="E69">
        <f t="shared" ref="E69" si="24">D69-D68</f>
        <v>0</v>
      </c>
    </row>
    <row r="70" spans="1:5">
      <c r="A70" s="2">
        <v>43952</v>
      </c>
      <c r="B70" s="3">
        <f>Dati!L70</f>
        <v>8126</v>
      </c>
      <c r="C70">
        <f t="shared" ref="C70" si="25">B70-B69</f>
        <v>133</v>
      </c>
      <c r="D70">
        <f t="shared" ref="D70" si="26">C70-C69</f>
        <v>29</v>
      </c>
      <c r="E70">
        <f t="shared" ref="E70" si="27">D70-D69</f>
        <v>42</v>
      </c>
    </row>
    <row r="71" spans="1:5">
      <c r="A71" s="2">
        <v>43953</v>
      </c>
      <c r="B71" s="3">
        <f>Dati!L71</f>
        <v>8312</v>
      </c>
      <c r="C71">
        <f t="shared" ref="C71" si="28">B71-B70</f>
        <v>186</v>
      </c>
      <c r="D71">
        <f t="shared" ref="D71" si="29">C71-C70</f>
        <v>53</v>
      </c>
      <c r="E71">
        <f t="shared" ref="E71" si="30">D71-D70</f>
        <v>24</v>
      </c>
    </row>
    <row r="72" spans="1:5">
      <c r="A72" s="2">
        <v>43954</v>
      </c>
      <c r="B72" s="3">
        <f>Dati!L72</f>
        <v>8359</v>
      </c>
      <c r="C72">
        <f t="shared" ref="C72" si="31">B72-B71</f>
        <v>47</v>
      </c>
      <c r="D72">
        <f t="shared" ref="D72" si="32">C72-C71</f>
        <v>-139</v>
      </c>
      <c r="E72">
        <f t="shared" ref="E72" si="33">D72-D71</f>
        <v>-192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2"/>
  <sheetViews>
    <sheetView workbookViewId="0">
      <pane ySplit="1" topLeftCell="A53" activePane="bottomLeft" state="frozen"/>
      <selection pane="bottomLeft" activeCell="A72" sqref="A72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:E62" si="3">B37-B36</f>
        <v>-1</v>
      </c>
      <c r="D37">
        <f t="shared" si="3"/>
        <v>-11</v>
      </c>
      <c r="E37">
        <f t="shared" si="3"/>
        <v>-18</v>
      </c>
    </row>
    <row r="38" spans="1:5">
      <c r="A38" s="2">
        <v>43920</v>
      </c>
      <c r="B38" s="3">
        <f>Dati!D38</f>
        <v>175</v>
      </c>
      <c r="C38">
        <f t="shared" si="3"/>
        <v>9</v>
      </c>
      <c r="D38">
        <f t="shared" si="3"/>
        <v>10</v>
      </c>
      <c r="E38">
        <f t="shared" si="3"/>
        <v>21</v>
      </c>
    </row>
    <row r="39" spans="1:5">
      <c r="A39" s="2">
        <v>43921</v>
      </c>
      <c r="B39" s="3">
        <f>Dati!D39</f>
        <v>179</v>
      </c>
      <c r="C39">
        <f t="shared" si="3"/>
        <v>4</v>
      </c>
      <c r="D39">
        <f t="shared" si="3"/>
        <v>-5</v>
      </c>
      <c r="E39">
        <f t="shared" si="3"/>
        <v>-15</v>
      </c>
    </row>
    <row r="40" spans="1:5">
      <c r="A40" s="2">
        <v>43922</v>
      </c>
      <c r="B40" s="3">
        <f>Dati!D40</f>
        <v>179</v>
      </c>
      <c r="C40">
        <f t="shared" si="3"/>
        <v>0</v>
      </c>
      <c r="D40">
        <f t="shared" si="3"/>
        <v>-4</v>
      </c>
      <c r="E40">
        <f t="shared" si="3"/>
        <v>1</v>
      </c>
    </row>
    <row r="41" spans="1:5">
      <c r="A41" s="2">
        <v>43923</v>
      </c>
      <c r="B41" s="3">
        <f>Dati!D41</f>
        <v>172</v>
      </c>
      <c r="C41">
        <f t="shared" si="3"/>
        <v>-7</v>
      </c>
      <c r="D41">
        <f t="shared" si="3"/>
        <v>-7</v>
      </c>
      <c r="E41">
        <f t="shared" si="3"/>
        <v>-3</v>
      </c>
    </row>
    <row r="42" spans="1:5">
      <c r="A42" s="2">
        <v>43924</v>
      </c>
      <c r="B42" s="3">
        <f>Dati!D42</f>
        <v>173</v>
      </c>
      <c r="C42">
        <f t="shared" si="3"/>
        <v>1</v>
      </c>
      <c r="D42">
        <f t="shared" si="3"/>
        <v>8</v>
      </c>
      <c r="E42">
        <f t="shared" si="3"/>
        <v>15</v>
      </c>
    </row>
    <row r="43" spans="1:5">
      <c r="A43" s="2">
        <v>43925</v>
      </c>
      <c r="B43" s="3">
        <f>Dati!D43</f>
        <v>169</v>
      </c>
      <c r="C43">
        <f t="shared" si="3"/>
        <v>-4</v>
      </c>
      <c r="D43">
        <f t="shared" si="3"/>
        <v>-5</v>
      </c>
      <c r="E43">
        <f t="shared" si="3"/>
        <v>-13</v>
      </c>
    </row>
    <row r="44" spans="1:5">
      <c r="A44" s="2">
        <v>43926</v>
      </c>
      <c r="B44" s="3">
        <f>Dati!D44</f>
        <v>165</v>
      </c>
      <c r="C44">
        <f t="shared" si="3"/>
        <v>-4</v>
      </c>
      <c r="D44">
        <f t="shared" si="3"/>
        <v>0</v>
      </c>
      <c r="E44">
        <f t="shared" si="3"/>
        <v>5</v>
      </c>
    </row>
    <row r="45" spans="1:5">
      <c r="A45" s="2">
        <v>43927</v>
      </c>
      <c r="B45" s="3">
        <f>Dati!D45</f>
        <v>162</v>
      </c>
      <c r="C45">
        <f t="shared" si="3"/>
        <v>-3</v>
      </c>
      <c r="D45">
        <f t="shared" si="3"/>
        <v>1</v>
      </c>
      <c r="E45">
        <f t="shared" si="3"/>
        <v>1</v>
      </c>
    </row>
    <row r="46" spans="1:5">
      <c r="A46" s="2">
        <v>43928</v>
      </c>
      <c r="B46" s="3">
        <f>Dati!D46</f>
        <v>156</v>
      </c>
      <c r="C46">
        <f t="shared" si="3"/>
        <v>-6</v>
      </c>
      <c r="D46">
        <f t="shared" si="3"/>
        <v>-3</v>
      </c>
      <c r="E46">
        <f t="shared" si="3"/>
        <v>-4</v>
      </c>
    </row>
    <row r="47" spans="1:5">
      <c r="A47" s="2">
        <v>43929</v>
      </c>
      <c r="B47" s="3">
        <f>Dati!D47</f>
        <v>153</v>
      </c>
      <c r="C47">
        <f t="shared" si="3"/>
        <v>-3</v>
      </c>
      <c r="D47">
        <f t="shared" si="3"/>
        <v>3</v>
      </c>
      <c r="E47">
        <f t="shared" si="3"/>
        <v>6</v>
      </c>
    </row>
    <row r="48" spans="1:5">
      <c r="A48" s="2">
        <v>43930</v>
      </c>
      <c r="B48" s="3">
        <f>Dati!D48</f>
        <v>154</v>
      </c>
      <c r="C48">
        <f t="shared" si="3"/>
        <v>1</v>
      </c>
      <c r="D48">
        <f t="shared" si="3"/>
        <v>4</v>
      </c>
      <c r="E48">
        <f t="shared" si="3"/>
        <v>1</v>
      </c>
    </row>
    <row r="49" spans="1:5">
      <c r="A49" s="2">
        <v>43931</v>
      </c>
      <c r="B49" s="3">
        <f>Dati!D49</f>
        <v>151</v>
      </c>
      <c r="C49">
        <f t="shared" si="3"/>
        <v>-3</v>
      </c>
      <c r="D49">
        <f t="shared" si="3"/>
        <v>-4</v>
      </c>
      <c r="E49">
        <f t="shared" si="3"/>
        <v>-8</v>
      </c>
    </row>
    <row r="50" spans="1:5">
      <c r="A50" s="2">
        <v>43932</v>
      </c>
      <c r="B50" s="3">
        <f>Dati!D50</f>
        <v>146</v>
      </c>
      <c r="C50">
        <f t="shared" si="3"/>
        <v>-5</v>
      </c>
      <c r="D50">
        <f t="shared" si="3"/>
        <v>-2</v>
      </c>
      <c r="E50">
        <f t="shared" si="3"/>
        <v>2</v>
      </c>
    </row>
    <row r="51" spans="1:5">
      <c r="A51" s="2">
        <v>43933</v>
      </c>
      <c r="B51" s="3">
        <f>Dati!D51</f>
        <v>144</v>
      </c>
      <c r="C51">
        <f t="shared" si="3"/>
        <v>-2</v>
      </c>
      <c r="D51">
        <f t="shared" si="3"/>
        <v>3</v>
      </c>
      <c r="E51">
        <f t="shared" si="3"/>
        <v>5</v>
      </c>
    </row>
    <row r="52" spans="1:5">
      <c r="A52" s="2">
        <v>43934</v>
      </c>
      <c r="B52" s="3">
        <f>Dati!D52</f>
        <v>138</v>
      </c>
      <c r="C52">
        <f t="shared" si="3"/>
        <v>-6</v>
      </c>
      <c r="D52">
        <f t="shared" si="3"/>
        <v>-4</v>
      </c>
      <c r="E52">
        <f t="shared" si="3"/>
        <v>-7</v>
      </c>
    </row>
    <row r="53" spans="1:5">
      <c r="A53" s="2">
        <v>43935</v>
      </c>
      <c r="B53" s="3">
        <f>Dati!D53</f>
        <v>133</v>
      </c>
      <c r="C53">
        <f t="shared" si="3"/>
        <v>-5</v>
      </c>
      <c r="D53">
        <f t="shared" si="3"/>
        <v>1</v>
      </c>
      <c r="E53">
        <f t="shared" si="3"/>
        <v>5</v>
      </c>
    </row>
    <row r="54" spans="1:5">
      <c r="A54" s="2">
        <v>43936</v>
      </c>
      <c r="B54" s="3">
        <f>Dati!D54</f>
        <v>120</v>
      </c>
      <c r="C54">
        <f t="shared" si="3"/>
        <v>-13</v>
      </c>
      <c r="D54">
        <f t="shared" si="3"/>
        <v>-8</v>
      </c>
      <c r="E54">
        <f t="shared" si="3"/>
        <v>-9</v>
      </c>
    </row>
    <row r="55" spans="1:5">
      <c r="A55" s="2">
        <v>43937</v>
      </c>
      <c r="B55" s="3">
        <f>Dati!D55</f>
        <v>103</v>
      </c>
      <c r="C55">
        <f t="shared" si="3"/>
        <v>-17</v>
      </c>
      <c r="D55">
        <f t="shared" si="3"/>
        <v>-4</v>
      </c>
      <c r="E55">
        <f t="shared" si="3"/>
        <v>4</v>
      </c>
    </row>
    <row r="56" spans="1:5">
      <c r="A56" s="2">
        <v>43938</v>
      </c>
      <c r="B56" s="3">
        <f>Dati!D56</f>
        <v>105</v>
      </c>
      <c r="C56">
        <f t="shared" si="3"/>
        <v>2</v>
      </c>
      <c r="D56">
        <f t="shared" si="3"/>
        <v>19</v>
      </c>
      <c r="E56">
        <f t="shared" si="3"/>
        <v>23</v>
      </c>
    </row>
    <row r="57" spans="1:5">
      <c r="A57" s="2">
        <v>43939</v>
      </c>
      <c r="B57" s="3">
        <f>Dati!D57</f>
        <v>105</v>
      </c>
      <c r="C57">
        <f t="shared" si="3"/>
        <v>0</v>
      </c>
      <c r="D57">
        <f t="shared" si="3"/>
        <v>-2</v>
      </c>
      <c r="E57">
        <f t="shared" si="3"/>
        <v>-21</v>
      </c>
    </row>
    <row r="58" spans="1:5">
      <c r="A58" s="2">
        <v>43940</v>
      </c>
      <c r="B58" s="3">
        <f>Dati!D58</f>
        <v>101</v>
      </c>
      <c r="C58">
        <f t="shared" si="3"/>
        <v>-4</v>
      </c>
      <c r="D58">
        <f t="shared" si="3"/>
        <v>-4</v>
      </c>
      <c r="E58">
        <f t="shared" si="3"/>
        <v>-2</v>
      </c>
    </row>
    <row r="59" spans="1:5">
      <c r="A59" s="2">
        <v>43941</v>
      </c>
      <c r="B59" s="3">
        <f>Dati!D59</f>
        <v>102</v>
      </c>
      <c r="C59">
        <f t="shared" si="3"/>
        <v>1</v>
      </c>
      <c r="D59">
        <f t="shared" si="3"/>
        <v>5</v>
      </c>
      <c r="E59">
        <f t="shared" si="3"/>
        <v>9</v>
      </c>
    </row>
    <row r="60" spans="1:5">
      <c r="A60" s="2">
        <v>43942</v>
      </c>
      <c r="B60" s="3">
        <f>Dati!D60</f>
        <v>94</v>
      </c>
      <c r="C60">
        <f t="shared" si="3"/>
        <v>-8</v>
      </c>
      <c r="D60">
        <f t="shared" si="3"/>
        <v>-9</v>
      </c>
      <c r="E60">
        <f t="shared" si="3"/>
        <v>-14</v>
      </c>
    </row>
    <row r="61" spans="1:5">
      <c r="A61" s="2">
        <v>43943</v>
      </c>
      <c r="B61" s="3">
        <f>Dati!D61</f>
        <v>92</v>
      </c>
      <c r="C61">
        <f t="shared" si="3"/>
        <v>-2</v>
      </c>
      <c r="D61">
        <f t="shared" si="3"/>
        <v>6</v>
      </c>
      <c r="E61">
        <f t="shared" si="3"/>
        <v>15</v>
      </c>
    </row>
    <row r="62" spans="1:5">
      <c r="A62" s="2">
        <v>43944</v>
      </c>
      <c r="B62" s="3">
        <f>Dati!D62</f>
        <v>91</v>
      </c>
      <c r="C62">
        <f t="shared" si="3"/>
        <v>-1</v>
      </c>
      <c r="D62">
        <f t="shared" si="3"/>
        <v>1</v>
      </c>
      <c r="E62">
        <f t="shared" si="3"/>
        <v>-5</v>
      </c>
    </row>
    <row r="63" spans="1:5">
      <c r="A63" s="2">
        <v>43945</v>
      </c>
      <c r="B63" s="3">
        <f>Dati!D63</f>
        <v>87</v>
      </c>
      <c r="C63">
        <f t="shared" ref="C63" si="4">B63-B62</f>
        <v>-4</v>
      </c>
      <c r="D63">
        <f t="shared" ref="D63" si="5">C63-C62</f>
        <v>-3</v>
      </c>
      <c r="E63">
        <f t="shared" ref="E63" si="6">D63-D62</f>
        <v>-4</v>
      </c>
    </row>
    <row r="64" spans="1:5">
      <c r="A64" s="2">
        <v>43946</v>
      </c>
      <c r="B64" s="3">
        <f>Dati!D64</f>
        <v>83</v>
      </c>
      <c r="C64">
        <f t="shared" ref="C64" si="7">B64-B63</f>
        <v>-4</v>
      </c>
      <c r="D64">
        <f t="shared" ref="D64" si="8">C64-C63</f>
        <v>0</v>
      </c>
      <c r="E64">
        <f t="shared" ref="E64" si="9">D64-D63</f>
        <v>3</v>
      </c>
    </row>
    <row r="65" spans="1:5">
      <c r="A65" s="2">
        <v>43947</v>
      </c>
      <c r="B65" s="3">
        <f>Dati!D65</f>
        <v>82</v>
      </c>
      <c r="C65">
        <f t="shared" ref="C65" si="10">B65-B64</f>
        <v>-1</v>
      </c>
      <c r="D65">
        <f t="shared" ref="D65" si="11">C65-C64</f>
        <v>3</v>
      </c>
      <c r="E65">
        <f t="shared" ref="E65" si="12">D65-D64</f>
        <v>3</v>
      </c>
    </row>
    <row r="66" spans="1:5">
      <c r="A66" s="2">
        <v>43948</v>
      </c>
      <c r="B66" s="3">
        <f>Dati!D66</f>
        <v>83</v>
      </c>
      <c r="C66">
        <f t="shared" ref="C66" si="13">B66-B65</f>
        <v>1</v>
      </c>
      <c r="D66">
        <f t="shared" ref="D66" si="14">C66-C65</f>
        <v>2</v>
      </c>
      <c r="E66">
        <f t="shared" ref="E66" si="15">D66-D65</f>
        <v>-1</v>
      </c>
    </row>
    <row r="67" spans="1:5">
      <c r="A67" s="2">
        <v>43949</v>
      </c>
      <c r="B67" s="3">
        <f>Dati!D67</f>
        <v>81</v>
      </c>
      <c r="C67">
        <f t="shared" ref="C67" si="16">B67-B66</f>
        <v>-2</v>
      </c>
      <c r="D67">
        <f t="shared" ref="D67" si="17">C67-C66</f>
        <v>-3</v>
      </c>
      <c r="E67">
        <f t="shared" ref="E67" si="18">D67-D66</f>
        <v>-5</v>
      </c>
    </row>
    <row r="68" spans="1:5">
      <c r="A68" s="2">
        <v>43950</v>
      </c>
      <c r="B68" s="3">
        <f>Dati!D68</f>
        <v>70</v>
      </c>
      <c r="C68">
        <f t="shared" ref="C68" si="19">B68-B67</f>
        <v>-11</v>
      </c>
      <c r="D68">
        <f t="shared" ref="D68" si="20">C68-C67</f>
        <v>-9</v>
      </c>
      <c r="E68">
        <f t="shared" ref="E68" si="21">D68-D67</f>
        <v>-6</v>
      </c>
    </row>
    <row r="69" spans="1:5">
      <c r="A69" s="2">
        <v>43951</v>
      </c>
      <c r="B69" s="3">
        <f>Dati!D69</f>
        <v>69</v>
      </c>
      <c r="C69">
        <f t="shared" ref="C69" si="22">B69-B68</f>
        <v>-1</v>
      </c>
      <c r="D69">
        <f t="shared" ref="D69" si="23">C69-C68</f>
        <v>10</v>
      </c>
      <c r="E69">
        <f t="shared" ref="E69" si="24">D69-D68</f>
        <v>19</v>
      </c>
    </row>
    <row r="70" spans="1:5">
      <c r="A70" s="2">
        <v>43952</v>
      </c>
      <c r="B70" s="3">
        <f>Dati!D70</f>
        <v>68</v>
      </c>
      <c r="C70">
        <f t="shared" ref="C70" si="25">B70-B69</f>
        <v>-1</v>
      </c>
      <c r="D70">
        <f t="shared" ref="D70" si="26">C70-C69</f>
        <v>0</v>
      </c>
      <c r="E70">
        <f t="shared" ref="E70" si="27">D70-D69</f>
        <v>-10</v>
      </c>
    </row>
    <row r="71" spans="1:5">
      <c r="A71" s="2">
        <v>43953</v>
      </c>
      <c r="B71" s="3">
        <f>Dati!D71</f>
        <v>68</v>
      </c>
      <c r="C71">
        <f t="shared" ref="C71" si="28">B71-B70</f>
        <v>0</v>
      </c>
      <c r="D71">
        <f t="shared" ref="D71" si="29">C71-C70</f>
        <v>1</v>
      </c>
      <c r="E71">
        <f t="shared" ref="E71" si="30">D71-D70</f>
        <v>1</v>
      </c>
    </row>
    <row r="72" spans="1:5">
      <c r="A72" s="2">
        <v>43954</v>
      </c>
      <c r="B72" s="3">
        <f>Dati!D72</f>
        <v>68</v>
      </c>
      <c r="C72">
        <f t="shared" ref="C72" si="31">B72-B71</f>
        <v>0</v>
      </c>
      <c r="D72">
        <f t="shared" ref="D72" si="32">C72-C71</f>
        <v>0</v>
      </c>
      <c r="E72">
        <f t="shared" ref="E72" si="33">D72-D71</f>
        <v>-1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2"/>
  <sheetViews>
    <sheetView workbookViewId="0">
      <pane ySplit="1" topLeftCell="A65" activePane="bottomLeft" state="frozen"/>
      <selection pane="bottomLeft" activeCell="A72" sqref="A72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:E62" si="3">B37-B36</f>
        <v>42</v>
      </c>
      <c r="D37">
        <f t="shared" si="3"/>
        <v>-31</v>
      </c>
      <c r="E37">
        <f t="shared" si="3"/>
        <v>-59</v>
      </c>
    </row>
    <row r="38" spans="1:5">
      <c r="A38" s="2">
        <v>43920</v>
      </c>
      <c r="B38" s="3">
        <f>Dati!J38</f>
        <v>437</v>
      </c>
      <c r="C38">
        <f t="shared" si="3"/>
        <v>17</v>
      </c>
      <c r="D38">
        <f t="shared" si="3"/>
        <v>-25</v>
      </c>
      <c r="E38">
        <f t="shared" si="3"/>
        <v>6</v>
      </c>
    </row>
    <row r="39" spans="1:5">
      <c r="A39" s="2">
        <v>43921</v>
      </c>
      <c r="B39" s="3">
        <f>Dati!J39</f>
        <v>480</v>
      </c>
      <c r="C39">
        <f t="shared" si="3"/>
        <v>43</v>
      </c>
      <c r="D39">
        <f t="shared" si="3"/>
        <v>26</v>
      </c>
      <c r="E39">
        <f t="shared" si="3"/>
        <v>51</v>
      </c>
    </row>
    <row r="40" spans="1:5">
      <c r="A40" s="2">
        <v>43922</v>
      </c>
      <c r="B40" s="3">
        <f>Dati!J40</f>
        <v>555</v>
      </c>
      <c r="C40">
        <f t="shared" si="3"/>
        <v>75</v>
      </c>
      <c r="D40">
        <f t="shared" si="3"/>
        <v>32</v>
      </c>
      <c r="E40">
        <f t="shared" si="3"/>
        <v>6</v>
      </c>
    </row>
    <row r="41" spans="1:5">
      <c r="A41" s="2">
        <v>43923</v>
      </c>
      <c r="B41" s="3">
        <f>Dati!J41</f>
        <v>634</v>
      </c>
      <c r="C41">
        <f t="shared" si="3"/>
        <v>79</v>
      </c>
      <c r="D41">
        <f t="shared" si="3"/>
        <v>4</v>
      </c>
      <c r="E41">
        <f t="shared" si="3"/>
        <v>-28</v>
      </c>
    </row>
    <row r="42" spans="1:5">
      <c r="A42" s="2">
        <v>43924</v>
      </c>
      <c r="B42" s="3">
        <f>Dati!J42</f>
        <v>700</v>
      </c>
      <c r="C42">
        <f t="shared" si="3"/>
        <v>66</v>
      </c>
      <c r="D42">
        <f t="shared" si="3"/>
        <v>-13</v>
      </c>
      <c r="E42">
        <f t="shared" si="3"/>
        <v>-17</v>
      </c>
    </row>
    <row r="43" spans="1:5">
      <c r="A43" s="2">
        <v>43925</v>
      </c>
      <c r="B43" s="3">
        <f>Dati!J43</f>
        <v>767</v>
      </c>
      <c r="C43">
        <f t="shared" si="3"/>
        <v>67</v>
      </c>
      <c r="D43">
        <f t="shared" si="3"/>
        <v>1</v>
      </c>
      <c r="E43">
        <f t="shared" si="3"/>
        <v>14</v>
      </c>
    </row>
    <row r="44" spans="1:5">
      <c r="A44" s="2">
        <v>43926</v>
      </c>
      <c r="B44" s="3">
        <f>Dati!J44</f>
        <v>800</v>
      </c>
      <c r="C44">
        <f t="shared" si="3"/>
        <v>33</v>
      </c>
      <c r="D44">
        <f t="shared" si="3"/>
        <v>-34</v>
      </c>
      <c r="E44">
        <f t="shared" si="3"/>
        <v>-35</v>
      </c>
    </row>
    <row r="45" spans="1:5">
      <c r="A45" s="2">
        <v>43927</v>
      </c>
      <c r="B45" s="3">
        <f>Dati!J45</f>
        <v>837</v>
      </c>
      <c r="C45">
        <f t="shared" si="3"/>
        <v>37</v>
      </c>
      <c r="D45">
        <f t="shared" si="3"/>
        <v>4</v>
      </c>
      <c r="E45">
        <f t="shared" si="3"/>
        <v>38</v>
      </c>
    </row>
    <row r="46" spans="1:5">
      <c r="A46" s="2">
        <v>43928</v>
      </c>
      <c r="B46" s="3">
        <f>Dati!J46</f>
        <v>925</v>
      </c>
      <c r="C46">
        <f t="shared" si="3"/>
        <v>88</v>
      </c>
      <c r="D46">
        <f t="shared" si="3"/>
        <v>51</v>
      </c>
      <c r="E46">
        <f t="shared" si="3"/>
        <v>47</v>
      </c>
    </row>
    <row r="47" spans="1:5">
      <c r="A47" s="2">
        <v>43929</v>
      </c>
      <c r="B47" s="3">
        <f>Dati!J47</f>
        <v>1007</v>
      </c>
      <c r="C47">
        <f t="shared" si="3"/>
        <v>82</v>
      </c>
      <c r="D47">
        <f t="shared" si="3"/>
        <v>-6</v>
      </c>
      <c r="E47">
        <f t="shared" si="3"/>
        <v>-57</v>
      </c>
    </row>
    <row r="48" spans="1:5">
      <c r="A48" s="2">
        <v>43930</v>
      </c>
      <c r="B48" s="3">
        <f>Dati!J48</f>
        <v>1085</v>
      </c>
      <c r="C48">
        <f t="shared" si="3"/>
        <v>78</v>
      </c>
      <c r="D48">
        <f t="shared" si="3"/>
        <v>-4</v>
      </c>
      <c r="E48">
        <f t="shared" si="3"/>
        <v>2</v>
      </c>
    </row>
    <row r="49" spans="1:5">
      <c r="A49" s="2">
        <v>43931</v>
      </c>
      <c r="B49" s="3">
        <f>Dati!J49</f>
        <v>1181</v>
      </c>
      <c r="C49">
        <f t="shared" si="3"/>
        <v>96</v>
      </c>
      <c r="D49">
        <f t="shared" si="3"/>
        <v>18</v>
      </c>
      <c r="E49">
        <f t="shared" si="3"/>
        <v>22</v>
      </c>
    </row>
    <row r="50" spans="1:5">
      <c r="A50" s="2">
        <v>43932</v>
      </c>
      <c r="B50" s="3">
        <f>Dati!J50</f>
        <v>1309</v>
      </c>
      <c r="C50">
        <f t="shared" si="3"/>
        <v>128</v>
      </c>
      <c r="D50">
        <f t="shared" si="3"/>
        <v>32</v>
      </c>
      <c r="E50">
        <f t="shared" si="3"/>
        <v>14</v>
      </c>
    </row>
    <row r="51" spans="1:5">
      <c r="A51" s="2">
        <v>43933</v>
      </c>
      <c r="B51" s="3">
        <f>Dati!J51</f>
        <v>1412</v>
      </c>
      <c r="C51">
        <f t="shared" si="3"/>
        <v>103</v>
      </c>
      <c r="D51">
        <f t="shared" si="3"/>
        <v>-25</v>
      </c>
      <c r="E51">
        <f t="shared" si="3"/>
        <v>-57</v>
      </c>
    </row>
    <row r="52" spans="1:5">
      <c r="A52" s="2">
        <v>43934</v>
      </c>
      <c r="B52" s="3">
        <f>Dati!J52</f>
        <v>1471</v>
      </c>
      <c r="C52">
        <f t="shared" si="3"/>
        <v>59</v>
      </c>
      <c r="D52">
        <f t="shared" si="3"/>
        <v>-44</v>
      </c>
      <c r="E52">
        <f t="shared" si="3"/>
        <v>-19</v>
      </c>
    </row>
    <row r="53" spans="1:5">
      <c r="A53" s="2">
        <v>43935</v>
      </c>
      <c r="B53" s="3">
        <f>Dati!J53</f>
        <v>1549</v>
      </c>
      <c r="C53">
        <f t="shared" si="3"/>
        <v>78</v>
      </c>
      <c r="D53">
        <f t="shared" si="3"/>
        <v>19</v>
      </c>
      <c r="E53">
        <f t="shared" si="3"/>
        <v>63</v>
      </c>
    </row>
    <row r="54" spans="1:5">
      <c r="A54" s="2">
        <v>43936</v>
      </c>
      <c r="B54" s="3">
        <f>Dati!J54</f>
        <v>1665</v>
      </c>
      <c r="C54">
        <f t="shared" si="3"/>
        <v>116</v>
      </c>
      <c r="D54">
        <f t="shared" si="3"/>
        <v>38</v>
      </c>
      <c r="E54">
        <f t="shared" si="3"/>
        <v>19</v>
      </c>
    </row>
    <row r="55" spans="1:5">
      <c r="A55" s="2">
        <v>43937</v>
      </c>
      <c r="B55" s="3">
        <f>Dati!J55</f>
        <v>1774</v>
      </c>
      <c r="C55">
        <f t="shared" si="3"/>
        <v>109</v>
      </c>
      <c r="D55">
        <f t="shared" si="3"/>
        <v>-7</v>
      </c>
      <c r="E55">
        <f t="shared" si="3"/>
        <v>-45</v>
      </c>
    </row>
    <row r="56" spans="1:5">
      <c r="A56" s="2">
        <v>43938</v>
      </c>
      <c r="B56" s="3">
        <f>Dati!J56</f>
        <v>1863</v>
      </c>
      <c r="C56">
        <f t="shared" si="3"/>
        <v>89</v>
      </c>
      <c r="D56">
        <f t="shared" si="3"/>
        <v>-20</v>
      </c>
      <c r="E56">
        <f t="shared" si="3"/>
        <v>-13</v>
      </c>
    </row>
    <row r="57" spans="1:5">
      <c r="A57" s="2">
        <v>43939</v>
      </c>
      <c r="B57" s="3">
        <f>Dati!J57</f>
        <v>1992</v>
      </c>
      <c r="C57">
        <f t="shared" si="3"/>
        <v>129</v>
      </c>
      <c r="D57">
        <f t="shared" si="3"/>
        <v>40</v>
      </c>
      <c r="E57">
        <f t="shared" si="3"/>
        <v>60</v>
      </c>
    </row>
    <row r="58" spans="1:5">
      <c r="A58" s="2">
        <v>43940</v>
      </c>
      <c r="B58" s="3">
        <f>Dati!J58</f>
        <v>2110</v>
      </c>
      <c r="C58">
        <f t="shared" si="3"/>
        <v>118</v>
      </c>
      <c r="D58">
        <f t="shared" si="3"/>
        <v>-11</v>
      </c>
      <c r="E58">
        <f t="shared" si="3"/>
        <v>-51</v>
      </c>
    </row>
    <row r="59" spans="1:5">
      <c r="A59" s="2">
        <v>43941</v>
      </c>
      <c r="B59" s="3">
        <f>Dati!J59</f>
        <v>2216</v>
      </c>
      <c r="C59">
        <f t="shared" si="3"/>
        <v>106</v>
      </c>
      <c r="D59">
        <f t="shared" si="3"/>
        <v>-12</v>
      </c>
      <c r="E59">
        <f t="shared" si="3"/>
        <v>-1</v>
      </c>
    </row>
    <row r="60" spans="1:5">
      <c r="A60" s="2">
        <v>43942</v>
      </c>
      <c r="B60" s="3">
        <f>Dati!J60</f>
        <v>2311</v>
      </c>
      <c r="C60">
        <f t="shared" si="3"/>
        <v>95</v>
      </c>
      <c r="D60">
        <f t="shared" si="3"/>
        <v>-11</v>
      </c>
      <c r="E60">
        <f t="shared" si="3"/>
        <v>1</v>
      </c>
    </row>
    <row r="61" spans="1:5">
      <c r="A61" s="2">
        <v>43943</v>
      </c>
      <c r="B61" s="3">
        <f>Dati!J61</f>
        <v>2420</v>
      </c>
      <c r="C61">
        <f t="shared" si="3"/>
        <v>109</v>
      </c>
      <c r="D61">
        <f t="shared" si="3"/>
        <v>14</v>
      </c>
      <c r="E61">
        <f t="shared" si="3"/>
        <v>25</v>
      </c>
    </row>
    <row r="62" spans="1:5">
      <c r="A62" s="2">
        <v>43944</v>
      </c>
      <c r="B62" s="3">
        <f>Dati!J62</f>
        <v>2536</v>
      </c>
      <c r="C62">
        <f t="shared" si="3"/>
        <v>116</v>
      </c>
      <c r="D62">
        <f t="shared" si="3"/>
        <v>7</v>
      </c>
      <c r="E62">
        <f t="shared" si="3"/>
        <v>-7</v>
      </c>
    </row>
    <row r="63" spans="1:5">
      <c r="A63" s="2">
        <v>43945</v>
      </c>
      <c r="B63" s="3">
        <f>Dati!J63</f>
        <v>2660</v>
      </c>
      <c r="C63">
        <f t="shared" ref="C63" si="4">B63-B62</f>
        <v>124</v>
      </c>
      <c r="D63">
        <f t="shared" ref="D63" si="5">C63-C62</f>
        <v>8</v>
      </c>
      <c r="E63">
        <f t="shared" ref="E63" si="6">D63-D62</f>
        <v>1</v>
      </c>
    </row>
    <row r="64" spans="1:5">
      <c r="A64" s="2">
        <v>43946</v>
      </c>
      <c r="B64" s="3">
        <f>Dati!J64</f>
        <v>2775</v>
      </c>
      <c r="C64">
        <f t="shared" ref="C64" si="7">B64-B63</f>
        <v>115</v>
      </c>
      <c r="D64">
        <f t="shared" ref="D64" si="8">C64-C63</f>
        <v>-9</v>
      </c>
      <c r="E64">
        <f t="shared" ref="E64" si="9">D64-D63</f>
        <v>-17</v>
      </c>
    </row>
    <row r="65" spans="1:5">
      <c r="A65" s="2">
        <v>43947</v>
      </c>
      <c r="B65" s="3">
        <f>Dati!J65</f>
        <v>2894</v>
      </c>
      <c r="C65">
        <f t="shared" ref="C65" si="10">B65-B64</f>
        <v>119</v>
      </c>
      <c r="D65">
        <f t="shared" ref="D65" si="11">C65-C64</f>
        <v>4</v>
      </c>
      <c r="E65">
        <f t="shared" ref="E65" si="12">D65-D64</f>
        <v>13</v>
      </c>
    </row>
    <row r="66" spans="1:5">
      <c r="A66" s="2">
        <v>43948</v>
      </c>
      <c r="B66" s="3">
        <f>Dati!J66</f>
        <v>2934</v>
      </c>
      <c r="C66">
        <f t="shared" ref="C66" si="13">B66-B65</f>
        <v>40</v>
      </c>
      <c r="D66">
        <f t="shared" ref="D66" si="14">C66-C65</f>
        <v>-79</v>
      </c>
      <c r="E66">
        <f t="shared" ref="E66" si="15">D66-D65</f>
        <v>-83</v>
      </c>
    </row>
    <row r="67" spans="1:5">
      <c r="A67" s="2">
        <v>43949</v>
      </c>
      <c r="B67" s="3">
        <f>Dati!J67</f>
        <v>3060</v>
      </c>
      <c r="C67">
        <f t="shared" ref="C67" si="16">B67-B66</f>
        <v>126</v>
      </c>
      <c r="D67">
        <f t="shared" ref="D67" si="17">C67-C66</f>
        <v>86</v>
      </c>
      <c r="E67">
        <f t="shared" ref="E67" si="18">D67-D66</f>
        <v>165</v>
      </c>
    </row>
    <row r="68" spans="1:5">
      <c r="A68" s="2">
        <v>43950</v>
      </c>
      <c r="B68" s="3">
        <f>Dati!J68</f>
        <v>3161</v>
      </c>
      <c r="C68">
        <f t="shared" ref="C68" si="19">B68-B67</f>
        <v>101</v>
      </c>
      <c r="D68">
        <f t="shared" ref="D68" si="20">C68-C67</f>
        <v>-25</v>
      </c>
      <c r="E68">
        <f t="shared" ref="E68" si="21">D68-D67</f>
        <v>-111</v>
      </c>
    </row>
    <row r="69" spans="1:5">
      <c r="A69" s="2">
        <v>43951</v>
      </c>
      <c r="B69" s="3">
        <f>Dati!J69</f>
        <v>3275</v>
      </c>
      <c r="C69">
        <f t="shared" ref="C69" si="22">B69-B68</f>
        <v>114</v>
      </c>
      <c r="D69">
        <f t="shared" ref="D69" si="23">C69-C68</f>
        <v>13</v>
      </c>
      <c r="E69">
        <f t="shared" ref="E69" si="24">D69-D68</f>
        <v>38</v>
      </c>
    </row>
    <row r="70" spans="1:5">
      <c r="A70" s="2">
        <v>43952</v>
      </c>
      <c r="B70" s="3">
        <f>Dati!J70</f>
        <v>3424</v>
      </c>
      <c r="C70">
        <f t="shared" ref="C70" si="25">B70-B69</f>
        <v>149</v>
      </c>
      <c r="D70">
        <f t="shared" ref="D70" si="26">C70-C69</f>
        <v>35</v>
      </c>
      <c r="E70">
        <f t="shared" ref="E70" si="27">D70-D69</f>
        <v>22</v>
      </c>
    </row>
    <row r="71" spans="1:5">
      <c r="A71" s="2">
        <v>43953</v>
      </c>
      <c r="B71" s="3">
        <f>Dati!J71</f>
        <v>3519</v>
      </c>
      <c r="C71">
        <f t="shared" ref="C71" si="28">B71-B70</f>
        <v>95</v>
      </c>
      <c r="D71">
        <f t="shared" ref="D71" si="29">C71-C70</f>
        <v>-54</v>
      </c>
      <c r="E71">
        <f t="shared" ref="E71" si="30">D71-D70</f>
        <v>-89</v>
      </c>
    </row>
    <row r="72" spans="1:5">
      <c r="A72" s="2">
        <v>43954</v>
      </c>
      <c r="B72" s="3">
        <f>Dati!J72</f>
        <v>3599</v>
      </c>
      <c r="C72">
        <f t="shared" ref="C72" si="31">B72-B71</f>
        <v>80</v>
      </c>
      <c r="D72">
        <f t="shared" ref="D72" si="32">C72-C71</f>
        <v>-15</v>
      </c>
      <c r="E72">
        <f t="shared" ref="E72" si="33">D72-D71</f>
        <v>39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2"/>
  <sheetViews>
    <sheetView workbookViewId="0">
      <pane ySplit="1" topLeftCell="A59" activePane="bottomLeft" state="frozen"/>
      <selection pane="bottomLeft" activeCell="A72" sqref="A72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:E62" si="3">B37-B36</f>
        <v>19</v>
      </c>
      <c r="D37">
        <f t="shared" si="3"/>
        <v>-8</v>
      </c>
      <c r="E37">
        <f t="shared" si="3"/>
        <v>16</v>
      </c>
    </row>
    <row r="38" spans="1:5">
      <c r="A38" s="2">
        <v>43920</v>
      </c>
      <c r="B38" s="3">
        <f>Dati!K38</f>
        <v>397</v>
      </c>
      <c r="C38">
        <f t="shared" si="3"/>
        <v>20</v>
      </c>
      <c r="D38">
        <f t="shared" si="3"/>
        <v>1</v>
      </c>
      <c r="E38">
        <f t="shared" si="3"/>
        <v>9</v>
      </c>
    </row>
    <row r="39" spans="1:5">
      <c r="A39" s="2">
        <v>43921</v>
      </c>
      <c r="B39" s="3">
        <f>Dati!K39</f>
        <v>428</v>
      </c>
      <c r="C39">
        <f t="shared" si="3"/>
        <v>31</v>
      </c>
      <c r="D39">
        <f t="shared" si="3"/>
        <v>11</v>
      </c>
      <c r="E39">
        <f t="shared" si="3"/>
        <v>10</v>
      </c>
    </row>
    <row r="40" spans="1:5">
      <c r="A40" s="2">
        <v>43922</v>
      </c>
      <c r="B40" s="3">
        <f>Dati!K40</f>
        <v>460</v>
      </c>
      <c r="C40">
        <f t="shared" si="3"/>
        <v>32</v>
      </c>
      <c r="D40">
        <f t="shared" si="3"/>
        <v>1</v>
      </c>
      <c r="E40">
        <f t="shared" si="3"/>
        <v>-10</v>
      </c>
    </row>
    <row r="41" spans="1:5">
      <c r="A41" s="2">
        <v>43923</v>
      </c>
      <c r="B41" s="3">
        <f>Dati!K41</f>
        <v>488</v>
      </c>
      <c r="C41">
        <f t="shared" si="3"/>
        <v>28</v>
      </c>
      <c r="D41">
        <f t="shared" si="3"/>
        <v>-4</v>
      </c>
      <c r="E41">
        <f t="shared" si="3"/>
        <v>-5</v>
      </c>
    </row>
    <row r="42" spans="1:5">
      <c r="A42" s="2">
        <v>43924</v>
      </c>
      <c r="B42" s="3">
        <f>Dati!K42</f>
        <v>519</v>
      </c>
      <c r="C42">
        <f t="shared" si="3"/>
        <v>31</v>
      </c>
      <c r="D42">
        <f t="shared" si="3"/>
        <v>3</v>
      </c>
      <c r="E42">
        <f t="shared" si="3"/>
        <v>7</v>
      </c>
    </row>
    <row r="43" spans="1:5">
      <c r="A43" s="2">
        <v>43925</v>
      </c>
      <c r="B43" s="3">
        <f>Dati!K43</f>
        <v>542</v>
      </c>
      <c r="C43">
        <f t="shared" si="3"/>
        <v>23</v>
      </c>
      <c r="D43">
        <f t="shared" si="3"/>
        <v>-8</v>
      </c>
      <c r="E43">
        <f t="shared" si="3"/>
        <v>-11</v>
      </c>
    </row>
    <row r="44" spans="1:5">
      <c r="A44" s="2">
        <v>43926</v>
      </c>
      <c r="B44" s="3">
        <f>Dati!K44</f>
        <v>556</v>
      </c>
      <c r="C44">
        <f t="shared" si="3"/>
        <v>14</v>
      </c>
      <c r="D44">
        <f t="shared" si="3"/>
        <v>-9</v>
      </c>
      <c r="E44">
        <f t="shared" si="3"/>
        <v>-1</v>
      </c>
    </row>
    <row r="45" spans="1:5">
      <c r="A45" s="2">
        <v>43927</v>
      </c>
      <c r="B45" s="3">
        <f>Dati!K45</f>
        <v>595</v>
      </c>
      <c r="C45">
        <f t="shared" si="3"/>
        <v>39</v>
      </c>
      <c r="D45">
        <f t="shared" si="3"/>
        <v>25</v>
      </c>
      <c r="E45">
        <f t="shared" si="3"/>
        <v>34</v>
      </c>
    </row>
    <row r="46" spans="1:5">
      <c r="A46" s="2">
        <v>43928</v>
      </c>
      <c r="B46" s="3">
        <f>Dati!K46</f>
        <v>620</v>
      </c>
      <c r="C46">
        <f t="shared" si="3"/>
        <v>25</v>
      </c>
      <c r="D46">
        <f t="shared" si="3"/>
        <v>-14</v>
      </c>
      <c r="E46">
        <f t="shared" si="3"/>
        <v>-39</v>
      </c>
    </row>
    <row r="47" spans="1:5">
      <c r="A47" s="2">
        <v>43929</v>
      </c>
      <c r="B47" s="3">
        <f>Dati!K47</f>
        <v>654</v>
      </c>
      <c r="C47">
        <f t="shared" si="3"/>
        <v>34</v>
      </c>
      <c r="D47">
        <f t="shared" si="3"/>
        <v>9</v>
      </c>
      <c r="E47">
        <f t="shared" si="3"/>
        <v>23</v>
      </c>
    </row>
    <row r="48" spans="1:5">
      <c r="A48" s="2">
        <v>43930</v>
      </c>
      <c r="B48" s="3">
        <f>Dati!K48</f>
        <v>682</v>
      </c>
      <c r="C48">
        <f t="shared" si="3"/>
        <v>28</v>
      </c>
      <c r="D48">
        <f t="shared" si="3"/>
        <v>-6</v>
      </c>
      <c r="E48">
        <f t="shared" si="3"/>
        <v>-15</v>
      </c>
    </row>
    <row r="49" spans="1:5">
      <c r="A49" s="2">
        <v>43931</v>
      </c>
      <c r="B49" s="3">
        <f>Dati!K49</f>
        <v>709</v>
      </c>
      <c r="C49">
        <f t="shared" si="3"/>
        <v>27</v>
      </c>
      <c r="D49">
        <f t="shared" si="3"/>
        <v>-1</v>
      </c>
      <c r="E49">
        <f t="shared" si="3"/>
        <v>5</v>
      </c>
    </row>
    <row r="50" spans="1:5">
      <c r="A50" s="2">
        <v>43932</v>
      </c>
      <c r="B50" s="3">
        <f>Dati!K50</f>
        <v>734</v>
      </c>
      <c r="C50">
        <f t="shared" si="3"/>
        <v>25</v>
      </c>
      <c r="D50">
        <f t="shared" si="3"/>
        <v>-2</v>
      </c>
      <c r="E50">
        <f t="shared" si="3"/>
        <v>-1</v>
      </c>
    </row>
    <row r="51" spans="1:5">
      <c r="A51" s="2">
        <v>43933</v>
      </c>
      <c r="B51" s="3">
        <f>Dati!K51</f>
        <v>749</v>
      </c>
      <c r="C51">
        <f t="shared" si="3"/>
        <v>15</v>
      </c>
      <c r="D51">
        <f t="shared" si="3"/>
        <v>-10</v>
      </c>
      <c r="E51">
        <f t="shared" si="3"/>
        <v>-8</v>
      </c>
    </row>
    <row r="52" spans="1:5">
      <c r="A52" s="2">
        <v>43934</v>
      </c>
      <c r="B52" s="3">
        <f>Dati!K52</f>
        <v>760</v>
      </c>
      <c r="C52">
        <f t="shared" si="3"/>
        <v>11</v>
      </c>
      <c r="D52">
        <f t="shared" si="3"/>
        <v>-4</v>
      </c>
      <c r="E52">
        <f t="shared" si="3"/>
        <v>6</v>
      </c>
    </row>
    <row r="53" spans="1:5">
      <c r="A53" s="2">
        <v>43935</v>
      </c>
      <c r="B53" s="3">
        <f>Dati!K53</f>
        <v>793</v>
      </c>
      <c r="C53">
        <f t="shared" si="3"/>
        <v>33</v>
      </c>
      <c r="D53">
        <f t="shared" si="3"/>
        <v>22</v>
      </c>
      <c r="E53">
        <f t="shared" si="3"/>
        <v>26</v>
      </c>
    </row>
    <row r="54" spans="1:5">
      <c r="A54" s="2">
        <v>43936</v>
      </c>
      <c r="B54" s="3">
        <f>Dati!K54</f>
        <v>807</v>
      </c>
      <c r="C54">
        <f t="shared" si="3"/>
        <v>14</v>
      </c>
      <c r="D54">
        <f t="shared" si="3"/>
        <v>-19</v>
      </c>
      <c r="E54">
        <f t="shared" si="3"/>
        <v>-41</v>
      </c>
    </row>
    <row r="55" spans="1:5">
      <c r="A55" s="2">
        <v>43937</v>
      </c>
      <c r="B55" s="3">
        <f>Dati!K55</f>
        <v>828</v>
      </c>
      <c r="C55">
        <f t="shared" si="3"/>
        <v>21</v>
      </c>
      <c r="D55">
        <f t="shared" si="3"/>
        <v>7</v>
      </c>
      <c r="E55">
        <f t="shared" si="3"/>
        <v>26</v>
      </c>
    </row>
    <row r="56" spans="1:5">
      <c r="A56" s="2">
        <v>43938</v>
      </c>
      <c r="B56" s="3">
        <f>Dati!K56</f>
        <v>866</v>
      </c>
      <c r="C56">
        <f t="shared" si="3"/>
        <v>38</v>
      </c>
      <c r="D56">
        <f t="shared" si="3"/>
        <v>17</v>
      </c>
      <c r="E56">
        <f t="shared" si="3"/>
        <v>10</v>
      </c>
    </row>
    <row r="57" spans="1:5">
      <c r="A57" s="2">
        <v>43939</v>
      </c>
      <c r="B57" s="3">
        <f>Dati!K57</f>
        <v>897</v>
      </c>
      <c r="C57">
        <f t="shared" si="3"/>
        <v>31</v>
      </c>
      <c r="D57">
        <f t="shared" si="3"/>
        <v>-7</v>
      </c>
      <c r="E57">
        <f t="shared" si="3"/>
        <v>-24</v>
      </c>
    </row>
    <row r="58" spans="1:5">
      <c r="A58" s="2">
        <v>43940</v>
      </c>
      <c r="B58" s="3">
        <f>Dati!K58</f>
        <v>928</v>
      </c>
      <c r="C58">
        <f t="shared" si="3"/>
        <v>31</v>
      </c>
      <c r="D58">
        <f t="shared" si="3"/>
        <v>0</v>
      </c>
      <c r="E58">
        <f t="shared" si="3"/>
        <v>7</v>
      </c>
    </row>
    <row r="59" spans="1:5">
      <c r="A59" s="2">
        <v>43941</v>
      </c>
      <c r="B59" s="3">
        <f>Dati!K59</f>
        <v>957</v>
      </c>
      <c r="C59">
        <f t="shared" si="3"/>
        <v>29</v>
      </c>
      <c r="D59">
        <f t="shared" si="3"/>
        <v>-2</v>
      </c>
      <c r="E59">
        <f t="shared" si="3"/>
        <v>-2</v>
      </c>
    </row>
    <row r="60" spans="1:5">
      <c r="A60" s="2">
        <v>43942</v>
      </c>
      <c r="B60" s="3">
        <f>Dati!K60</f>
        <v>990</v>
      </c>
      <c r="C60">
        <f t="shared" si="3"/>
        <v>33</v>
      </c>
      <c r="D60">
        <f t="shared" si="3"/>
        <v>4</v>
      </c>
      <c r="E60">
        <f t="shared" si="3"/>
        <v>6</v>
      </c>
    </row>
    <row r="61" spans="1:5">
      <c r="A61" s="2">
        <v>43943</v>
      </c>
      <c r="B61" s="3">
        <f>Dati!K61</f>
        <v>1022</v>
      </c>
      <c r="C61">
        <f t="shared" si="3"/>
        <v>32</v>
      </c>
      <c r="D61">
        <f t="shared" si="3"/>
        <v>-1</v>
      </c>
      <c r="E61">
        <f t="shared" si="3"/>
        <v>-5</v>
      </c>
    </row>
    <row r="62" spans="1:5">
      <c r="A62" s="2">
        <v>43944</v>
      </c>
      <c r="B62" s="3">
        <f>Dati!K62</f>
        <v>1047</v>
      </c>
      <c r="C62">
        <f t="shared" si="3"/>
        <v>25</v>
      </c>
      <c r="D62">
        <f t="shared" si="3"/>
        <v>-7</v>
      </c>
      <c r="E62">
        <f t="shared" si="3"/>
        <v>-6</v>
      </c>
    </row>
    <row r="63" spans="1:5">
      <c r="A63" s="2">
        <v>43945</v>
      </c>
      <c r="B63" s="3">
        <f>Dati!K63</f>
        <v>1076</v>
      </c>
      <c r="C63">
        <f t="shared" ref="C63" si="4">B63-B62</f>
        <v>29</v>
      </c>
      <c r="D63">
        <f t="shared" ref="D63" si="5">C63-C62</f>
        <v>4</v>
      </c>
      <c r="E63">
        <f t="shared" ref="E63" si="6">D63-D62</f>
        <v>11</v>
      </c>
    </row>
    <row r="64" spans="1:5">
      <c r="A64" s="2">
        <v>43946</v>
      </c>
      <c r="B64" s="3">
        <f>Dati!K64</f>
        <v>1093</v>
      </c>
      <c r="C64">
        <f t="shared" ref="C64" si="7">B64-B63</f>
        <v>17</v>
      </c>
      <c r="D64">
        <f t="shared" ref="D64" si="8">C64-C63</f>
        <v>-12</v>
      </c>
      <c r="E64">
        <f t="shared" ref="E64" si="9">D64-D63</f>
        <v>-16</v>
      </c>
    </row>
    <row r="65" spans="1:5">
      <c r="A65" s="2">
        <v>43947</v>
      </c>
      <c r="B65" s="3">
        <f>Dati!K65</f>
        <v>1114</v>
      </c>
      <c r="C65">
        <f t="shared" ref="C65" si="10">B65-B64</f>
        <v>21</v>
      </c>
      <c r="D65">
        <f t="shared" ref="D65" si="11">C65-C64</f>
        <v>4</v>
      </c>
      <c r="E65">
        <f t="shared" ref="E65" si="12">D65-D64</f>
        <v>16</v>
      </c>
    </row>
    <row r="66" spans="1:5">
      <c r="A66" s="2">
        <v>43948</v>
      </c>
      <c r="B66" s="3">
        <f>Dati!K66</f>
        <v>1128</v>
      </c>
      <c r="C66">
        <f t="shared" ref="C66" si="13">B66-B65</f>
        <v>14</v>
      </c>
      <c r="D66">
        <f t="shared" ref="D66" si="14">C66-C65</f>
        <v>-7</v>
      </c>
      <c r="E66">
        <f t="shared" ref="E66" si="15">D66-D65</f>
        <v>-11</v>
      </c>
    </row>
    <row r="67" spans="1:5">
      <c r="A67" s="2">
        <v>43949</v>
      </c>
      <c r="B67" s="3">
        <f>Dati!K67</f>
        <v>1141</v>
      </c>
      <c r="C67">
        <f t="shared" ref="C67" si="16">B67-B66</f>
        <v>13</v>
      </c>
      <c r="D67">
        <f t="shared" ref="D67" si="17">C67-C66</f>
        <v>-1</v>
      </c>
      <c r="E67">
        <f t="shared" ref="E67" si="18">D67-D66</f>
        <v>6</v>
      </c>
    </row>
    <row r="68" spans="1:5">
      <c r="A68" s="2">
        <v>43950</v>
      </c>
      <c r="B68" s="3">
        <f>Dati!K68</f>
        <v>1152</v>
      </c>
      <c r="C68">
        <f t="shared" ref="C68" si="19">B68-B67</f>
        <v>11</v>
      </c>
      <c r="D68">
        <f t="shared" ref="D68" si="20">C68-C67</f>
        <v>-2</v>
      </c>
      <c r="E68">
        <f t="shared" ref="E68" si="21">D68-D67</f>
        <v>-1</v>
      </c>
    </row>
    <row r="69" spans="1:5">
      <c r="A69" s="2">
        <v>43951</v>
      </c>
      <c r="B69" s="3">
        <f>Dati!K69</f>
        <v>1167</v>
      </c>
      <c r="C69">
        <f t="shared" ref="C69" si="22">B69-B68</f>
        <v>15</v>
      </c>
      <c r="D69">
        <f t="shared" ref="D69" si="23">C69-C68</f>
        <v>4</v>
      </c>
      <c r="E69">
        <f t="shared" ref="E69" si="24">D69-D68</f>
        <v>6</v>
      </c>
    </row>
    <row r="70" spans="1:5">
      <c r="A70" s="2">
        <v>43952</v>
      </c>
      <c r="B70" s="3">
        <f>Dati!K70</f>
        <v>1184</v>
      </c>
      <c r="C70">
        <f t="shared" ref="C70" si="25">B70-B69</f>
        <v>17</v>
      </c>
      <c r="D70">
        <f t="shared" ref="D70" si="26">C70-C69</f>
        <v>2</v>
      </c>
      <c r="E70">
        <f t="shared" ref="E70" si="27">D70-D69</f>
        <v>-2</v>
      </c>
    </row>
    <row r="71" spans="1:5">
      <c r="A71" s="2">
        <v>43953</v>
      </c>
      <c r="B71" s="3">
        <f>Dati!K71</f>
        <v>1195</v>
      </c>
      <c r="C71">
        <f t="shared" ref="C71" si="28">B71-B70</f>
        <v>11</v>
      </c>
      <c r="D71">
        <f t="shared" ref="D71" si="29">C71-C70</f>
        <v>-6</v>
      </c>
      <c r="E71">
        <f t="shared" ref="E71" si="30">D71-D70</f>
        <v>-8</v>
      </c>
    </row>
    <row r="72" spans="1:5">
      <c r="A72" s="2">
        <v>43954</v>
      </c>
      <c r="B72" s="3">
        <f>Dati!K72</f>
        <v>1209</v>
      </c>
      <c r="C72">
        <f t="shared" ref="C72" si="31">B72-B71</f>
        <v>14</v>
      </c>
      <c r="D72">
        <f t="shared" ref="D72" si="32">C72-C71</f>
        <v>3</v>
      </c>
      <c r="E72">
        <f t="shared" ref="E72" si="33">D72-D71</f>
        <v>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2"/>
  <sheetViews>
    <sheetView workbookViewId="0">
      <pane ySplit="1" topLeftCell="A56" activePane="bottomLeft" state="frozen"/>
      <selection pane="bottomLeft" activeCell="A72" sqref="A72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:E62" si="3">B37-B36</f>
        <v>45</v>
      </c>
      <c r="D37">
        <f t="shared" si="3"/>
        <v>27</v>
      </c>
      <c r="E37">
        <f t="shared" si="3"/>
        <v>37</v>
      </c>
    </row>
    <row r="38" spans="1:5">
      <c r="A38" s="2">
        <v>43920</v>
      </c>
      <c r="B38" s="3">
        <f>Dati!E38</f>
        <v>1317</v>
      </c>
      <c r="C38">
        <f t="shared" si="3"/>
        <v>74</v>
      </c>
      <c r="D38">
        <f t="shared" si="3"/>
        <v>29</v>
      </c>
      <c r="E38">
        <f t="shared" si="3"/>
        <v>2</v>
      </c>
    </row>
    <row r="39" spans="1:5">
      <c r="A39" s="2">
        <v>43921</v>
      </c>
      <c r="B39" s="3">
        <f>Dati!E39</f>
        <v>1332</v>
      </c>
      <c r="C39">
        <f t="shared" si="3"/>
        <v>15</v>
      </c>
      <c r="D39">
        <f t="shared" si="3"/>
        <v>-59</v>
      </c>
      <c r="E39">
        <f t="shared" si="3"/>
        <v>-88</v>
      </c>
    </row>
    <row r="40" spans="1:5">
      <c r="A40" s="2">
        <v>43922</v>
      </c>
      <c r="B40" s="3">
        <f>Dati!E40</f>
        <v>1293</v>
      </c>
      <c r="C40">
        <f t="shared" si="3"/>
        <v>-39</v>
      </c>
      <c r="D40">
        <f t="shared" si="3"/>
        <v>-54</v>
      </c>
      <c r="E40">
        <f t="shared" si="3"/>
        <v>5</v>
      </c>
    </row>
    <row r="41" spans="1:5">
      <c r="A41" s="2">
        <v>43923</v>
      </c>
      <c r="B41" s="3">
        <f>Dati!E41</f>
        <v>1292</v>
      </c>
      <c r="C41">
        <f t="shared" si="3"/>
        <v>-1</v>
      </c>
      <c r="D41">
        <f t="shared" si="3"/>
        <v>38</v>
      </c>
      <c r="E41">
        <f t="shared" si="3"/>
        <v>92</v>
      </c>
    </row>
    <row r="42" spans="1:5">
      <c r="A42" s="2">
        <v>43924</v>
      </c>
      <c r="B42" s="3">
        <f>Dati!E42</f>
        <v>1320</v>
      </c>
      <c r="C42">
        <f t="shared" si="3"/>
        <v>28</v>
      </c>
      <c r="D42">
        <f t="shared" si="3"/>
        <v>29</v>
      </c>
      <c r="E42">
        <f t="shared" si="3"/>
        <v>-9</v>
      </c>
    </row>
    <row r="43" spans="1:5">
      <c r="A43" s="2">
        <v>43925</v>
      </c>
      <c r="B43" s="3">
        <f>Dati!E43</f>
        <v>1290</v>
      </c>
      <c r="C43">
        <f t="shared" si="3"/>
        <v>-30</v>
      </c>
      <c r="D43">
        <f t="shared" si="3"/>
        <v>-58</v>
      </c>
      <c r="E43">
        <f t="shared" si="3"/>
        <v>-87</v>
      </c>
    </row>
    <row r="44" spans="1:5">
      <c r="A44" s="2">
        <v>43926</v>
      </c>
      <c r="B44" s="3">
        <f>Dati!E44</f>
        <v>1291</v>
      </c>
      <c r="C44">
        <f t="shared" si="3"/>
        <v>1</v>
      </c>
      <c r="D44">
        <f t="shared" si="3"/>
        <v>31</v>
      </c>
      <c r="E44">
        <f t="shared" si="3"/>
        <v>89</v>
      </c>
    </row>
    <row r="45" spans="1:5">
      <c r="A45" s="2">
        <v>43927</v>
      </c>
      <c r="B45" s="3">
        <f>Dati!E45</f>
        <v>1303</v>
      </c>
      <c r="C45">
        <f t="shared" si="3"/>
        <v>12</v>
      </c>
      <c r="D45">
        <f t="shared" si="3"/>
        <v>11</v>
      </c>
      <c r="E45">
        <f t="shared" si="3"/>
        <v>-20</v>
      </c>
    </row>
    <row r="46" spans="1:5">
      <c r="A46" s="2">
        <v>43928</v>
      </c>
      <c r="B46" s="3">
        <f>Dati!E46</f>
        <v>1246</v>
      </c>
      <c r="C46">
        <f t="shared" si="3"/>
        <v>-57</v>
      </c>
      <c r="D46">
        <f t="shared" si="3"/>
        <v>-69</v>
      </c>
      <c r="E46">
        <f t="shared" si="3"/>
        <v>-80</v>
      </c>
    </row>
    <row r="47" spans="1:5">
      <c r="A47" s="2">
        <v>43929</v>
      </c>
      <c r="B47" s="3">
        <f>Dati!E47</f>
        <v>1262</v>
      </c>
      <c r="C47">
        <f t="shared" si="3"/>
        <v>16</v>
      </c>
      <c r="D47">
        <f t="shared" si="3"/>
        <v>73</v>
      </c>
      <c r="E47">
        <f t="shared" si="3"/>
        <v>142</v>
      </c>
    </row>
    <row r="48" spans="1:5">
      <c r="A48" s="2">
        <v>43930</v>
      </c>
      <c r="B48" s="3">
        <f>Dati!E48</f>
        <v>1257</v>
      </c>
      <c r="C48">
        <f t="shared" si="3"/>
        <v>-5</v>
      </c>
      <c r="D48">
        <f t="shared" si="3"/>
        <v>-21</v>
      </c>
      <c r="E48">
        <f t="shared" si="3"/>
        <v>-94</v>
      </c>
    </row>
    <row r="49" spans="1:5">
      <c r="A49" s="2">
        <v>43931</v>
      </c>
      <c r="B49" s="3">
        <f>Dati!E49</f>
        <v>1227</v>
      </c>
      <c r="C49">
        <f t="shared" si="3"/>
        <v>-30</v>
      </c>
      <c r="D49">
        <f t="shared" si="3"/>
        <v>-25</v>
      </c>
      <c r="E49">
        <f t="shared" si="3"/>
        <v>-4</v>
      </c>
    </row>
    <row r="50" spans="1:5">
      <c r="A50" s="2">
        <v>43932</v>
      </c>
      <c r="B50" s="3">
        <f>Dati!E50</f>
        <v>1149</v>
      </c>
      <c r="C50">
        <f t="shared" si="3"/>
        <v>-78</v>
      </c>
      <c r="D50">
        <f t="shared" si="3"/>
        <v>-48</v>
      </c>
      <c r="E50">
        <f t="shared" si="3"/>
        <v>-23</v>
      </c>
    </row>
    <row r="51" spans="1:5">
      <c r="A51" s="2">
        <v>43933</v>
      </c>
      <c r="B51" s="3">
        <f>Dati!E51</f>
        <v>1176</v>
      </c>
      <c r="C51">
        <f t="shared" si="3"/>
        <v>27</v>
      </c>
      <c r="D51">
        <f t="shared" si="3"/>
        <v>105</v>
      </c>
      <c r="E51">
        <f t="shared" si="3"/>
        <v>153</v>
      </c>
    </row>
    <row r="52" spans="1:5">
      <c r="A52" s="2">
        <v>43934</v>
      </c>
      <c r="B52" s="3">
        <f>Dati!E52</f>
        <v>1226</v>
      </c>
      <c r="C52">
        <f t="shared" si="3"/>
        <v>50</v>
      </c>
      <c r="D52">
        <f t="shared" si="3"/>
        <v>23</v>
      </c>
      <c r="E52">
        <f t="shared" si="3"/>
        <v>-82</v>
      </c>
    </row>
    <row r="53" spans="1:5">
      <c r="A53" s="2">
        <v>43935</v>
      </c>
      <c r="B53" s="3">
        <f>Dati!E53</f>
        <v>1100</v>
      </c>
      <c r="C53">
        <f t="shared" si="3"/>
        <v>-126</v>
      </c>
      <c r="D53">
        <f t="shared" si="3"/>
        <v>-176</v>
      </c>
      <c r="E53">
        <f t="shared" si="3"/>
        <v>-199</v>
      </c>
    </row>
    <row r="54" spans="1:5">
      <c r="A54" s="2">
        <v>43936</v>
      </c>
      <c r="B54" s="3">
        <f>Dati!E54</f>
        <v>1079</v>
      </c>
      <c r="C54">
        <f t="shared" si="3"/>
        <v>-21</v>
      </c>
      <c r="D54">
        <f t="shared" si="3"/>
        <v>105</v>
      </c>
      <c r="E54">
        <f t="shared" si="3"/>
        <v>281</v>
      </c>
    </row>
    <row r="55" spans="1:5">
      <c r="A55" s="2">
        <v>43937</v>
      </c>
      <c r="B55" s="3">
        <f>Dati!E55</f>
        <v>1060</v>
      </c>
      <c r="C55">
        <f t="shared" si="3"/>
        <v>-19</v>
      </c>
      <c r="D55">
        <f t="shared" si="3"/>
        <v>2</v>
      </c>
      <c r="E55">
        <f t="shared" si="3"/>
        <v>-103</v>
      </c>
    </row>
    <row r="56" spans="1:5">
      <c r="A56" s="2">
        <v>43938</v>
      </c>
      <c r="B56" s="3">
        <f>Dati!E56</f>
        <v>1002</v>
      </c>
      <c r="C56">
        <f t="shared" si="3"/>
        <v>-58</v>
      </c>
      <c r="D56">
        <f t="shared" si="3"/>
        <v>-39</v>
      </c>
      <c r="E56">
        <f t="shared" si="3"/>
        <v>-41</v>
      </c>
    </row>
    <row r="57" spans="1:5">
      <c r="A57" s="2">
        <v>43939</v>
      </c>
      <c r="B57" s="3">
        <f>Dati!E57</f>
        <v>1006</v>
      </c>
      <c r="C57">
        <f t="shared" si="3"/>
        <v>4</v>
      </c>
      <c r="D57">
        <f t="shared" si="3"/>
        <v>62</v>
      </c>
      <c r="E57">
        <f t="shared" si="3"/>
        <v>101</v>
      </c>
    </row>
    <row r="58" spans="1:5">
      <c r="A58" s="2">
        <v>43940</v>
      </c>
      <c r="B58" s="3">
        <f>Dati!E58</f>
        <v>986</v>
      </c>
      <c r="C58">
        <f t="shared" si="3"/>
        <v>-20</v>
      </c>
      <c r="D58">
        <f t="shared" si="3"/>
        <v>-24</v>
      </c>
      <c r="E58">
        <f t="shared" si="3"/>
        <v>-86</v>
      </c>
    </row>
    <row r="59" spans="1:5">
      <c r="A59" s="2">
        <v>43941</v>
      </c>
      <c r="B59" s="3">
        <f>Dati!E59</f>
        <v>980</v>
      </c>
      <c r="C59">
        <f t="shared" si="3"/>
        <v>-6</v>
      </c>
      <c r="D59">
        <f t="shared" si="3"/>
        <v>14</v>
      </c>
      <c r="E59">
        <f t="shared" si="3"/>
        <v>38</v>
      </c>
    </row>
    <row r="60" spans="1:5">
      <c r="A60" s="2">
        <v>43942</v>
      </c>
      <c r="B60" s="3">
        <f>Dati!E60</f>
        <v>1008</v>
      </c>
      <c r="C60">
        <f t="shared" si="3"/>
        <v>28</v>
      </c>
      <c r="D60">
        <f t="shared" si="3"/>
        <v>34</v>
      </c>
      <c r="E60">
        <f t="shared" si="3"/>
        <v>20</v>
      </c>
    </row>
    <row r="61" spans="1:5">
      <c r="A61" s="2">
        <v>43943</v>
      </c>
      <c r="B61" s="3">
        <f>Dati!E61</f>
        <v>952</v>
      </c>
      <c r="C61">
        <f t="shared" si="3"/>
        <v>-56</v>
      </c>
      <c r="D61">
        <f t="shared" si="3"/>
        <v>-84</v>
      </c>
      <c r="E61">
        <f t="shared" si="3"/>
        <v>-118</v>
      </c>
    </row>
    <row r="62" spans="1:5">
      <c r="A62" s="2">
        <v>43944</v>
      </c>
      <c r="B62" s="3">
        <f>Dati!E62</f>
        <v>874</v>
      </c>
      <c r="C62">
        <f t="shared" si="3"/>
        <v>-78</v>
      </c>
      <c r="D62">
        <f t="shared" si="3"/>
        <v>-22</v>
      </c>
      <c r="E62">
        <f t="shared" si="3"/>
        <v>62</v>
      </c>
    </row>
    <row r="63" spans="1:5">
      <c r="A63" s="2">
        <v>43945</v>
      </c>
      <c r="B63" s="3">
        <f>Dati!E63</f>
        <v>847</v>
      </c>
      <c r="C63">
        <f t="shared" ref="C63" si="4">B63-B62</f>
        <v>-27</v>
      </c>
      <c r="D63">
        <f t="shared" ref="D63" si="5">C63-C62</f>
        <v>51</v>
      </c>
      <c r="E63">
        <f t="shared" ref="E63" si="6">D63-D62</f>
        <v>73</v>
      </c>
    </row>
    <row r="64" spans="1:5">
      <c r="A64" s="2">
        <v>43946</v>
      </c>
      <c r="B64" s="3">
        <f>Dati!E64</f>
        <v>842</v>
      </c>
      <c r="C64">
        <f t="shared" ref="C64" si="7">B64-B63</f>
        <v>-5</v>
      </c>
      <c r="D64">
        <f t="shared" ref="D64" si="8">C64-C63</f>
        <v>22</v>
      </c>
      <c r="E64">
        <f t="shared" ref="E64" si="9">D64-D63</f>
        <v>-29</v>
      </c>
    </row>
    <row r="65" spans="1:5">
      <c r="A65" s="2">
        <v>43947</v>
      </c>
      <c r="B65" s="3">
        <f>Dati!E65</f>
        <v>830</v>
      </c>
      <c r="C65">
        <f t="shared" ref="C65" si="10">B65-B64</f>
        <v>-12</v>
      </c>
      <c r="D65">
        <f t="shared" ref="D65" si="11">C65-C64</f>
        <v>-7</v>
      </c>
      <c r="E65">
        <f t="shared" ref="E65" si="12">D65-D64</f>
        <v>-29</v>
      </c>
    </row>
    <row r="66" spans="1:5">
      <c r="A66" s="2">
        <v>43948</v>
      </c>
      <c r="B66" s="3">
        <f>Dati!E66</f>
        <v>837</v>
      </c>
      <c r="C66">
        <f t="shared" ref="C66" si="13">B66-B65</f>
        <v>7</v>
      </c>
      <c r="D66">
        <f t="shared" ref="D66" si="14">C66-C65</f>
        <v>19</v>
      </c>
      <c r="E66">
        <f t="shared" ref="E66" si="15">D66-D65</f>
        <v>26</v>
      </c>
    </row>
    <row r="67" spans="1:5">
      <c r="A67" s="2">
        <v>43949</v>
      </c>
      <c r="B67" s="3">
        <f>Dati!E67</f>
        <v>799</v>
      </c>
      <c r="C67">
        <f t="shared" ref="C67" si="16">B67-B66</f>
        <v>-38</v>
      </c>
      <c r="D67">
        <f t="shared" ref="D67" si="17">C67-C66</f>
        <v>-45</v>
      </c>
      <c r="E67">
        <f t="shared" ref="E67" si="18">D67-D66</f>
        <v>-64</v>
      </c>
    </row>
    <row r="68" spans="1:5">
      <c r="A68" s="2">
        <v>43950</v>
      </c>
      <c r="B68" s="3">
        <f>Dati!E68</f>
        <v>767</v>
      </c>
      <c r="C68">
        <f t="shared" ref="C68" si="19">B68-B67</f>
        <v>-32</v>
      </c>
      <c r="D68">
        <f t="shared" ref="D68" si="20">C68-C67</f>
        <v>6</v>
      </c>
      <c r="E68">
        <f t="shared" ref="E68" si="21">D68-D67</f>
        <v>51</v>
      </c>
    </row>
    <row r="69" spans="1:5">
      <c r="A69" s="2">
        <v>43951</v>
      </c>
      <c r="B69" s="3">
        <f>Dati!E69</f>
        <v>745</v>
      </c>
      <c r="C69">
        <f t="shared" ref="C69" si="22">B69-B68</f>
        <v>-22</v>
      </c>
      <c r="D69">
        <f t="shared" ref="D69" si="23">C69-C68</f>
        <v>10</v>
      </c>
      <c r="E69">
        <f t="shared" ref="E69" si="24">D69-D68</f>
        <v>4</v>
      </c>
    </row>
    <row r="70" spans="1:5">
      <c r="A70" s="2">
        <v>43952</v>
      </c>
      <c r="B70" s="3">
        <f>Dati!E70</f>
        <v>734</v>
      </c>
      <c r="C70">
        <f t="shared" ref="C70" si="25">B70-B69</f>
        <v>-11</v>
      </c>
      <c r="D70">
        <f t="shared" ref="D70" si="26">C70-C69</f>
        <v>11</v>
      </c>
      <c r="E70">
        <f t="shared" ref="E70" si="27">D70-D69</f>
        <v>1</v>
      </c>
    </row>
    <row r="71" spans="1:5">
      <c r="A71" s="2">
        <v>43953</v>
      </c>
      <c r="B71" s="3">
        <f>Dati!E71</f>
        <v>715</v>
      </c>
      <c r="C71">
        <f t="shared" ref="C71" si="28">B71-B70</f>
        <v>-19</v>
      </c>
      <c r="D71">
        <f t="shared" ref="D71" si="29">C71-C70</f>
        <v>-8</v>
      </c>
      <c r="E71">
        <f t="shared" ref="E71" si="30">D71-D70</f>
        <v>-19</v>
      </c>
    </row>
    <row r="72" spans="1:5">
      <c r="A72" s="2">
        <v>43954</v>
      </c>
      <c r="B72" s="3">
        <f>Dati!E72</f>
        <v>695</v>
      </c>
      <c r="C72">
        <f t="shared" ref="C72" si="31">B72-B71</f>
        <v>-20</v>
      </c>
      <c r="D72">
        <f t="shared" ref="D72" si="32">C72-C71</f>
        <v>-1</v>
      </c>
      <c r="E72">
        <f t="shared" ref="E72" si="33">D72-D71</f>
        <v>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2"/>
  <sheetViews>
    <sheetView workbookViewId="0">
      <pane ySplit="1" topLeftCell="A59" activePane="bottomLeft" state="frozen"/>
      <selection pane="bottomLeft" activeCell="A72" sqref="A72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:E44" si="3">B37-B36</f>
        <v>193</v>
      </c>
      <c r="D37">
        <f t="shared" si="3"/>
        <v>167</v>
      </c>
      <c r="E37">
        <f t="shared" si="3"/>
        <v>174</v>
      </c>
    </row>
    <row r="38" spans="1:5">
      <c r="A38" s="2">
        <v>43920</v>
      </c>
      <c r="B38" s="3">
        <f>Dati!G38</f>
        <v>2383</v>
      </c>
      <c r="C38">
        <f t="shared" si="3"/>
        <v>104</v>
      </c>
      <c r="D38">
        <f t="shared" si="3"/>
        <v>-89</v>
      </c>
      <c r="E38">
        <f t="shared" si="3"/>
        <v>-256</v>
      </c>
    </row>
    <row r="39" spans="1:5">
      <c r="A39" s="2">
        <v>43921</v>
      </c>
      <c r="B39" s="3">
        <f>Dati!G39</f>
        <v>2508</v>
      </c>
      <c r="C39">
        <f t="shared" si="3"/>
        <v>125</v>
      </c>
      <c r="D39">
        <f t="shared" si="3"/>
        <v>21</v>
      </c>
      <c r="E39">
        <f t="shared" si="3"/>
        <v>110</v>
      </c>
    </row>
    <row r="40" spans="1:5">
      <c r="A40" s="2">
        <v>43922</v>
      </c>
      <c r="B40" s="3">
        <f>Dati!G40</f>
        <v>2645</v>
      </c>
      <c r="C40">
        <f t="shared" si="3"/>
        <v>137</v>
      </c>
      <c r="D40">
        <f t="shared" si="3"/>
        <v>12</v>
      </c>
      <c r="E40">
        <f t="shared" si="3"/>
        <v>-9</v>
      </c>
    </row>
    <row r="41" spans="1:5">
      <c r="A41" s="2">
        <v>43923</v>
      </c>
      <c r="B41" s="3">
        <f>Dati!G41</f>
        <v>2660</v>
      </c>
      <c r="C41">
        <f t="shared" si="3"/>
        <v>15</v>
      </c>
      <c r="D41">
        <f t="shared" si="3"/>
        <v>-122</v>
      </c>
      <c r="E41">
        <f t="shared" si="3"/>
        <v>-134</v>
      </c>
    </row>
    <row r="42" spans="1:5">
      <c r="A42" s="2">
        <v>43924</v>
      </c>
      <c r="B42" s="3">
        <f>Dati!G42</f>
        <v>2746</v>
      </c>
      <c r="C42">
        <f t="shared" si="3"/>
        <v>86</v>
      </c>
      <c r="D42">
        <f t="shared" si="3"/>
        <v>71</v>
      </c>
      <c r="E42">
        <f t="shared" si="3"/>
        <v>193</v>
      </c>
    </row>
    <row r="43" spans="1:5">
      <c r="A43" s="2">
        <v>43925</v>
      </c>
      <c r="B43" s="3">
        <f>Dati!G43</f>
        <v>2894</v>
      </c>
      <c r="C43">
        <f t="shared" si="3"/>
        <v>148</v>
      </c>
      <c r="D43">
        <f t="shared" si="3"/>
        <v>62</v>
      </c>
      <c r="E43">
        <f t="shared" si="3"/>
        <v>-9</v>
      </c>
    </row>
    <row r="44" spans="1:5">
      <c r="A44" s="2">
        <v>43926</v>
      </c>
      <c r="B44" s="3">
        <f>Dati!G44</f>
        <v>3093</v>
      </c>
      <c r="C44">
        <f t="shared" si="3"/>
        <v>199</v>
      </c>
      <c r="D44">
        <f t="shared" si="3"/>
        <v>51</v>
      </c>
      <c r="E44">
        <f t="shared" si="3"/>
        <v>-11</v>
      </c>
    </row>
    <row r="45" spans="1:5">
      <c r="A45" s="2">
        <v>43927</v>
      </c>
      <c r="B45" s="3">
        <f>Dati!G45</f>
        <v>3117</v>
      </c>
      <c r="C45">
        <f t="shared" ref="C45:E47" si="4">B45-B44</f>
        <v>24</v>
      </c>
      <c r="D45">
        <f t="shared" si="4"/>
        <v>-175</v>
      </c>
      <c r="E45">
        <f t="shared" si="4"/>
        <v>-226</v>
      </c>
    </row>
    <row r="46" spans="1:5">
      <c r="A46" s="2">
        <v>43928</v>
      </c>
      <c r="B46" s="3">
        <f>Dati!G46</f>
        <v>3212</v>
      </c>
      <c r="C46">
        <f t="shared" si="4"/>
        <v>95</v>
      </c>
      <c r="D46">
        <f t="shared" si="4"/>
        <v>71</v>
      </c>
      <c r="E46">
        <f t="shared" si="4"/>
        <v>246</v>
      </c>
    </row>
    <row r="47" spans="1:5">
      <c r="A47" s="2">
        <v>43929</v>
      </c>
      <c r="B47" s="3">
        <f>Dati!G47</f>
        <v>3245</v>
      </c>
      <c r="C47">
        <f t="shared" si="4"/>
        <v>33</v>
      </c>
      <c r="D47">
        <f t="shared" si="4"/>
        <v>-62</v>
      </c>
      <c r="E47">
        <f t="shared" si="4"/>
        <v>-133</v>
      </c>
    </row>
    <row r="48" spans="1:5">
      <c r="A48" s="2">
        <v>43930</v>
      </c>
      <c r="B48" s="3">
        <f>Dati!G48</f>
        <v>3253</v>
      </c>
      <c r="C48">
        <f t="shared" ref="C48:E62" si="5">B48-B47</f>
        <v>8</v>
      </c>
      <c r="D48">
        <f t="shared" si="5"/>
        <v>-25</v>
      </c>
      <c r="E48">
        <f t="shared" si="5"/>
        <v>37</v>
      </c>
    </row>
    <row r="49" spans="1:5">
      <c r="A49" s="2">
        <v>43931</v>
      </c>
      <c r="B49" s="3">
        <f>Dati!G49</f>
        <v>3301</v>
      </c>
      <c r="C49">
        <f t="shared" si="5"/>
        <v>48</v>
      </c>
      <c r="D49">
        <f t="shared" si="5"/>
        <v>40</v>
      </c>
      <c r="E49">
        <f t="shared" si="5"/>
        <v>65</v>
      </c>
    </row>
    <row r="50" spans="1:5">
      <c r="A50" s="2">
        <v>43932</v>
      </c>
      <c r="B50" s="3">
        <f>Dati!G50</f>
        <v>3333</v>
      </c>
      <c r="C50">
        <f t="shared" si="5"/>
        <v>32</v>
      </c>
      <c r="D50">
        <f t="shared" si="5"/>
        <v>-16</v>
      </c>
      <c r="E50">
        <f t="shared" si="5"/>
        <v>-56</v>
      </c>
    </row>
    <row r="51" spans="1:5">
      <c r="A51" s="2">
        <v>43933</v>
      </c>
      <c r="B51" s="3">
        <f>Dati!G51</f>
        <v>3333</v>
      </c>
      <c r="C51">
        <f t="shared" si="5"/>
        <v>0</v>
      </c>
      <c r="D51">
        <f t="shared" si="5"/>
        <v>-32</v>
      </c>
      <c r="E51">
        <f t="shared" si="5"/>
        <v>-16</v>
      </c>
    </row>
    <row r="52" spans="1:5">
      <c r="A52" s="2">
        <v>43934</v>
      </c>
      <c r="B52" s="3">
        <f>Dati!G52</f>
        <v>3365</v>
      </c>
      <c r="C52">
        <f t="shared" si="5"/>
        <v>32</v>
      </c>
      <c r="D52">
        <f t="shared" si="5"/>
        <v>32</v>
      </c>
      <c r="E52">
        <f t="shared" si="5"/>
        <v>64</v>
      </c>
    </row>
    <row r="53" spans="1:5">
      <c r="A53" s="2">
        <v>43935</v>
      </c>
      <c r="B53" s="3">
        <f>Dati!G53</f>
        <v>3466</v>
      </c>
      <c r="C53">
        <f t="shared" si="5"/>
        <v>101</v>
      </c>
      <c r="D53">
        <f t="shared" si="5"/>
        <v>69</v>
      </c>
      <c r="E53">
        <f t="shared" si="5"/>
        <v>37</v>
      </c>
    </row>
    <row r="54" spans="1:5">
      <c r="A54" s="2">
        <v>43936</v>
      </c>
      <c r="B54" s="3">
        <f>Dati!G54</f>
        <v>3464</v>
      </c>
      <c r="C54">
        <f t="shared" si="5"/>
        <v>-2</v>
      </c>
      <c r="D54">
        <f t="shared" si="5"/>
        <v>-103</v>
      </c>
      <c r="E54">
        <f t="shared" si="5"/>
        <v>-172</v>
      </c>
    </row>
    <row r="55" spans="1:5">
      <c r="A55" s="2">
        <v>43937</v>
      </c>
      <c r="B55" s="3">
        <f>Dati!G55</f>
        <v>3437</v>
      </c>
      <c r="C55">
        <f t="shared" si="5"/>
        <v>-27</v>
      </c>
      <c r="D55">
        <f t="shared" si="5"/>
        <v>-25</v>
      </c>
      <c r="E55">
        <f t="shared" si="5"/>
        <v>78</v>
      </c>
    </row>
    <row r="56" spans="1:5">
      <c r="A56" s="2">
        <v>43938</v>
      </c>
      <c r="B56" s="3">
        <f>Dati!G56</f>
        <v>3459</v>
      </c>
      <c r="C56">
        <f t="shared" si="5"/>
        <v>22</v>
      </c>
      <c r="D56">
        <f t="shared" si="5"/>
        <v>49</v>
      </c>
      <c r="E56">
        <f t="shared" si="5"/>
        <v>74</v>
      </c>
    </row>
    <row r="57" spans="1:5">
      <c r="A57" s="2">
        <v>43939</v>
      </c>
      <c r="B57" s="3">
        <f>Dati!G57</f>
        <v>3412</v>
      </c>
      <c r="C57">
        <f t="shared" si="5"/>
        <v>-47</v>
      </c>
      <c r="D57">
        <f t="shared" si="5"/>
        <v>-69</v>
      </c>
      <c r="E57">
        <f t="shared" si="5"/>
        <v>-118</v>
      </c>
    </row>
    <row r="58" spans="1:5">
      <c r="A58" s="2">
        <v>43940</v>
      </c>
      <c r="B58" s="3">
        <f>Dati!G58</f>
        <v>3490</v>
      </c>
      <c r="C58">
        <f t="shared" si="5"/>
        <v>78</v>
      </c>
      <c r="D58">
        <f t="shared" si="5"/>
        <v>125</v>
      </c>
      <c r="E58">
        <f t="shared" si="5"/>
        <v>194</v>
      </c>
    </row>
    <row r="59" spans="1:5">
      <c r="A59" s="2">
        <v>43941</v>
      </c>
      <c r="B59" s="3">
        <f>Dati!G59</f>
        <v>3496</v>
      </c>
      <c r="C59">
        <f t="shared" si="5"/>
        <v>6</v>
      </c>
      <c r="D59">
        <f t="shared" si="5"/>
        <v>-72</v>
      </c>
      <c r="E59">
        <f t="shared" si="5"/>
        <v>-197</v>
      </c>
    </row>
    <row r="60" spans="1:5">
      <c r="A60" s="2">
        <v>43942</v>
      </c>
      <c r="B60" s="3">
        <f>Dati!G60</f>
        <v>3463</v>
      </c>
      <c r="C60">
        <f t="shared" si="5"/>
        <v>-33</v>
      </c>
      <c r="D60">
        <f t="shared" si="5"/>
        <v>-39</v>
      </c>
      <c r="E60">
        <f t="shared" si="5"/>
        <v>33</v>
      </c>
    </row>
    <row r="61" spans="1:5">
      <c r="A61" s="2">
        <v>43943</v>
      </c>
      <c r="B61" s="3">
        <f>Dati!G61</f>
        <v>3476</v>
      </c>
      <c r="C61">
        <f t="shared" si="5"/>
        <v>13</v>
      </c>
      <c r="D61">
        <f t="shared" si="5"/>
        <v>46</v>
      </c>
      <c r="E61">
        <f t="shared" si="5"/>
        <v>85</v>
      </c>
    </row>
    <row r="62" spans="1:5">
      <c r="A62" s="2">
        <v>43944</v>
      </c>
      <c r="B62" s="3">
        <f>Dati!G62</f>
        <v>3466</v>
      </c>
      <c r="C62">
        <f t="shared" si="5"/>
        <v>-10</v>
      </c>
      <c r="D62">
        <f t="shared" si="5"/>
        <v>-23</v>
      </c>
      <c r="E62">
        <f t="shared" si="5"/>
        <v>-69</v>
      </c>
    </row>
    <row r="63" spans="1:5">
      <c r="A63" s="2">
        <v>43945</v>
      </c>
      <c r="B63" s="3">
        <f>Dati!G63</f>
        <v>3437</v>
      </c>
      <c r="C63">
        <f t="shared" ref="C63" si="6">B63-B62</f>
        <v>-29</v>
      </c>
      <c r="D63">
        <f t="shared" ref="D63" si="7">C63-C62</f>
        <v>-19</v>
      </c>
      <c r="E63">
        <f t="shared" ref="E63" si="8">D63-D62</f>
        <v>4</v>
      </c>
    </row>
    <row r="64" spans="1:5">
      <c r="A64" s="2">
        <v>43946</v>
      </c>
      <c r="B64" s="3">
        <f>Dati!G64</f>
        <v>3433</v>
      </c>
      <c r="C64">
        <f t="shared" ref="C64" si="9">B64-B63</f>
        <v>-4</v>
      </c>
      <c r="D64">
        <f t="shared" ref="D64" si="10">C64-C63</f>
        <v>25</v>
      </c>
      <c r="E64">
        <f t="shared" ref="E64" si="11">D64-D63</f>
        <v>44</v>
      </c>
    </row>
    <row r="65" spans="1:5">
      <c r="A65" s="2">
        <v>43947</v>
      </c>
      <c r="B65" s="3">
        <f>Dati!G65</f>
        <v>3480</v>
      </c>
      <c r="C65">
        <f t="shared" ref="C65" si="12">B65-B64</f>
        <v>47</v>
      </c>
      <c r="D65">
        <f t="shared" ref="D65" si="13">C65-C64</f>
        <v>51</v>
      </c>
      <c r="E65">
        <f t="shared" ref="E65" si="14">D65-D64</f>
        <v>26</v>
      </c>
    </row>
    <row r="66" spans="1:5">
      <c r="A66" s="2">
        <v>43948</v>
      </c>
      <c r="B66" s="3">
        <f>Dati!G66</f>
        <v>3580</v>
      </c>
      <c r="C66">
        <f t="shared" ref="C66" si="15">B66-B65</f>
        <v>100</v>
      </c>
      <c r="D66">
        <f t="shared" ref="D66" si="16">C66-C65</f>
        <v>53</v>
      </c>
      <c r="E66">
        <f t="shared" ref="E66" si="17">D66-D65</f>
        <v>2</v>
      </c>
    </row>
    <row r="67" spans="1:5">
      <c r="A67" s="2">
        <v>43949</v>
      </c>
      <c r="B67" s="3">
        <f>Dati!G67</f>
        <v>3571</v>
      </c>
      <c r="C67">
        <f t="shared" ref="C67" si="18">B67-B66</f>
        <v>-9</v>
      </c>
      <c r="D67">
        <f t="shared" ref="D67" si="19">C67-C66</f>
        <v>-109</v>
      </c>
      <c r="E67">
        <f t="shared" ref="E67" si="20">D67-D66</f>
        <v>-162</v>
      </c>
    </row>
    <row r="68" spans="1:5">
      <c r="A68" s="2">
        <v>43950</v>
      </c>
      <c r="B68" s="3">
        <f>Dati!G68</f>
        <v>3576</v>
      </c>
      <c r="C68">
        <f t="shared" ref="C68" si="21">B68-B67</f>
        <v>5</v>
      </c>
      <c r="D68">
        <f t="shared" ref="D68" si="22">C68-C67</f>
        <v>14</v>
      </c>
      <c r="E68">
        <f t="shared" ref="E68" si="23">D68-D67</f>
        <v>123</v>
      </c>
    </row>
    <row r="69" spans="1:5">
      <c r="A69" s="2">
        <v>43951</v>
      </c>
      <c r="B69" s="3">
        <f>Dati!G69</f>
        <v>3551</v>
      </c>
      <c r="C69">
        <f t="shared" ref="C69" si="24">B69-B68</f>
        <v>-25</v>
      </c>
      <c r="D69">
        <f t="shared" ref="D69" si="25">C69-C68</f>
        <v>-30</v>
      </c>
      <c r="E69">
        <f t="shared" ref="E69" si="26">D69-D68</f>
        <v>-44</v>
      </c>
    </row>
    <row r="70" spans="1:5">
      <c r="A70" s="2">
        <v>43952</v>
      </c>
      <c r="B70" s="3">
        <f>Dati!G70</f>
        <v>3518</v>
      </c>
      <c r="C70">
        <f t="shared" ref="C70" si="27">B70-B69</f>
        <v>-33</v>
      </c>
      <c r="D70">
        <f t="shared" ref="D70" si="28">C70-C69</f>
        <v>-8</v>
      </c>
      <c r="E70">
        <f t="shared" ref="E70" si="29">D70-D69</f>
        <v>22</v>
      </c>
    </row>
    <row r="71" spans="1:5">
      <c r="A71" s="2">
        <v>43953</v>
      </c>
      <c r="B71" s="3">
        <f>Dati!G71</f>
        <v>3598</v>
      </c>
      <c r="C71">
        <f t="shared" ref="C71" si="30">B71-B70</f>
        <v>80</v>
      </c>
      <c r="D71">
        <f t="shared" ref="D71" si="31">C71-C70</f>
        <v>113</v>
      </c>
      <c r="E71">
        <f t="shared" ref="E71" si="32">D71-D70</f>
        <v>121</v>
      </c>
    </row>
    <row r="72" spans="1:5">
      <c r="A72" s="2">
        <v>43954</v>
      </c>
      <c r="B72" s="3">
        <f>Dati!G72</f>
        <v>3551</v>
      </c>
      <c r="C72">
        <f t="shared" ref="C72" si="33">B72-B71</f>
        <v>-47</v>
      </c>
      <c r="D72">
        <f t="shared" ref="D72" si="34">C72-C71</f>
        <v>-127</v>
      </c>
      <c r="E72">
        <f t="shared" ref="E72" si="35">D72-D71</f>
        <v>-240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E72"/>
  <sheetViews>
    <sheetView workbookViewId="0">
      <pane ySplit="1" topLeftCell="A65" activePane="bottomLeft" state="frozen"/>
      <selection pane="bottomLeft" activeCell="A72" sqref="A72"/>
    </sheetView>
  </sheetViews>
  <sheetFormatPr defaultRowHeight="13.8"/>
  <cols>
    <col min="1" max="1" width="8.69921875" customWidth="1"/>
    <col min="3" max="3" width="12" customWidth="1"/>
  </cols>
  <sheetData>
    <row r="1" spans="1:5" s="1" customFormat="1" ht="13.2">
      <c r="A1" s="1" t="s">
        <v>0</v>
      </c>
      <c r="C1" s="1" t="s">
        <v>38</v>
      </c>
      <c r="D1" s="1" t="s">
        <v>12</v>
      </c>
      <c r="E1" s="1" t="s">
        <v>13</v>
      </c>
    </row>
    <row r="3" spans="1:5">
      <c r="A3" s="2">
        <v>43885.75</v>
      </c>
      <c r="C3">
        <f>Dati!G3+Dati!J3+Dati!K3</f>
        <v>1</v>
      </c>
    </row>
    <row r="4" spans="1:5">
      <c r="A4" s="2">
        <v>43886</v>
      </c>
      <c r="C4">
        <f>Dati!G4+Dati!J4+Dati!K4</f>
        <v>1</v>
      </c>
      <c r="D4">
        <f>C4-C3</f>
        <v>0</v>
      </c>
    </row>
    <row r="5" spans="1:5">
      <c r="A5" s="2">
        <v>43887</v>
      </c>
      <c r="C5">
        <f>Dati!G5+Dati!J5+Dati!K5</f>
        <v>11</v>
      </c>
      <c r="D5">
        <f t="shared" ref="D5:E51" si="0">C5-C4</f>
        <v>10</v>
      </c>
      <c r="E5">
        <f>D5-D4</f>
        <v>10</v>
      </c>
    </row>
    <row r="6" spans="1:5">
      <c r="A6" s="2">
        <v>43888</v>
      </c>
      <c r="C6">
        <f>Dati!G6+Dati!J6+Dati!K6</f>
        <v>19</v>
      </c>
      <c r="D6">
        <f t="shared" si="0"/>
        <v>8</v>
      </c>
      <c r="E6">
        <f t="shared" si="0"/>
        <v>-2</v>
      </c>
    </row>
    <row r="7" spans="1:5">
      <c r="A7" s="2">
        <v>43889</v>
      </c>
      <c r="C7">
        <f>Dati!G7+Dati!J7+Dati!K7</f>
        <v>19</v>
      </c>
      <c r="D7">
        <f t="shared" si="0"/>
        <v>0</v>
      </c>
      <c r="E7">
        <f t="shared" si="0"/>
        <v>-8</v>
      </c>
    </row>
    <row r="8" spans="1:5">
      <c r="A8" s="2">
        <v>43890</v>
      </c>
      <c r="C8">
        <f>Dati!G8+Dati!J8+Dati!K8</f>
        <v>42</v>
      </c>
      <c r="D8">
        <f t="shared" si="0"/>
        <v>23</v>
      </c>
      <c r="E8">
        <f t="shared" si="0"/>
        <v>23</v>
      </c>
    </row>
    <row r="9" spans="1:5">
      <c r="A9" s="2">
        <v>43891</v>
      </c>
      <c r="C9">
        <f>Dati!G9+Dati!J9+Dati!K9</f>
        <v>25</v>
      </c>
      <c r="D9">
        <f t="shared" si="0"/>
        <v>-17</v>
      </c>
      <c r="E9">
        <f t="shared" si="0"/>
        <v>-40</v>
      </c>
    </row>
    <row r="10" spans="1:5">
      <c r="A10" s="2">
        <v>43892</v>
      </c>
      <c r="C10">
        <f>Dati!G10+Dati!J10+Dati!K10</f>
        <v>22</v>
      </c>
      <c r="D10">
        <f t="shared" si="0"/>
        <v>-3</v>
      </c>
      <c r="E10">
        <f t="shared" si="0"/>
        <v>14</v>
      </c>
    </row>
    <row r="11" spans="1:5">
      <c r="A11" s="2">
        <v>43893</v>
      </c>
      <c r="C11">
        <f>Dati!G11+Dati!J11+Dati!K11</f>
        <v>24</v>
      </c>
      <c r="D11">
        <f t="shared" si="0"/>
        <v>2</v>
      </c>
      <c r="E11">
        <f t="shared" si="0"/>
        <v>5</v>
      </c>
    </row>
    <row r="12" spans="1:5">
      <c r="A12" s="2">
        <v>43894</v>
      </c>
      <c r="C12">
        <f>Dati!G12+Dati!J12+Dati!K12</f>
        <v>26</v>
      </c>
      <c r="D12">
        <f t="shared" si="0"/>
        <v>2</v>
      </c>
      <c r="E12">
        <f t="shared" si="0"/>
        <v>0</v>
      </c>
    </row>
    <row r="13" spans="1:5">
      <c r="A13" s="2">
        <v>43895</v>
      </c>
      <c r="C13">
        <f>Dati!G13+Dati!J13+Dati!K13</f>
        <v>28</v>
      </c>
      <c r="D13">
        <f t="shared" si="0"/>
        <v>2</v>
      </c>
      <c r="E13">
        <f t="shared" si="0"/>
        <v>0</v>
      </c>
    </row>
    <row r="14" spans="1:5">
      <c r="A14" s="2">
        <v>43896</v>
      </c>
      <c r="C14">
        <f>Dati!G14+Dati!J14+Dati!K14</f>
        <v>32</v>
      </c>
      <c r="D14">
        <f t="shared" si="0"/>
        <v>4</v>
      </c>
      <c r="E14">
        <f t="shared" si="0"/>
        <v>2</v>
      </c>
    </row>
    <row r="15" spans="1:5">
      <c r="A15" s="2">
        <v>43897</v>
      </c>
      <c r="C15">
        <f>Dati!G15+Dati!J15+Dati!K15</f>
        <v>51</v>
      </c>
      <c r="D15">
        <f t="shared" si="0"/>
        <v>19</v>
      </c>
      <c r="E15">
        <f t="shared" si="0"/>
        <v>15</v>
      </c>
    </row>
    <row r="16" spans="1:5">
      <c r="A16" s="2">
        <v>43898</v>
      </c>
      <c r="C16">
        <f>Dati!G16+Dati!J16+Dati!K16</f>
        <v>78</v>
      </c>
      <c r="D16">
        <f t="shared" si="0"/>
        <v>27</v>
      </c>
      <c r="E16">
        <f t="shared" si="0"/>
        <v>8</v>
      </c>
    </row>
    <row r="17" spans="1:5">
      <c r="A17" s="2">
        <v>43899</v>
      </c>
      <c r="C17">
        <f>Dati!G17+Dati!J17+Dati!K17</f>
        <v>109</v>
      </c>
      <c r="D17">
        <f t="shared" si="0"/>
        <v>31</v>
      </c>
      <c r="E17">
        <f t="shared" si="0"/>
        <v>4</v>
      </c>
    </row>
    <row r="18" spans="1:5">
      <c r="A18" s="2">
        <v>43900</v>
      </c>
      <c r="C18">
        <f>Dati!G18+Dati!J18+Dati!K18</f>
        <v>141</v>
      </c>
      <c r="D18">
        <f t="shared" si="0"/>
        <v>32</v>
      </c>
      <c r="E18">
        <f t="shared" si="0"/>
        <v>1</v>
      </c>
    </row>
    <row r="19" spans="1:5">
      <c r="A19" s="2">
        <v>43901</v>
      </c>
      <c r="C19">
        <f>Dati!G19+Dati!J19+Dati!K19</f>
        <v>194</v>
      </c>
      <c r="D19">
        <f t="shared" si="0"/>
        <v>53</v>
      </c>
      <c r="E19">
        <f t="shared" si="0"/>
        <v>21</v>
      </c>
    </row>
    <row r="20" spans="1:5">
      <c r="A20" s="2">
        <v>43902</v>
      </c>
      <c r="C20">
        <f>Dati!G20+Dati!J20+Dati!K20</f>
        <v>274</v>
      </c>
      <c r="D20">
        <f t="shared" si="0"/>
        <v>80</v>
      </c>
      <c r="E20">
        <f t="shared" si="0"/>
        <v>27</v>
      </c>
    </row>
    <row r="21" spans="1:5">
      <c r="A21" s="2">
        <v>43903</v>
      </c>
      <c r="C21">
        <f>Dati!G21+Dati!J21+Dati!K21</f>
        <v>345</v>
      </c>
      <c r="D21">
        <f t="shared" si="0"/>
        <v>71</v>
      </c>
      <c r="E21">
        <f t="shared" si="0"/>
        <v>-9</v>
      </c>
    </row>
    <row r="22" spans="1:5">
      <c r="A22" s="2">
        <v>43904</v>
      </c>
      <c r="C22">
        <f>Dati!G22+Dati!J22+Dati!K22</f>
        <v>463</v>
      </c>
      <c r="D22">
        <f t="shared" si="0"/>
        <v>118</v>
      </c>
      <c r="E22">
        <f t="shared" si="0"/>
        <v>47</v>
      </c>
    </row>
    <row r="23" spans="1:5">
      <c r="A23" s="2">
        <v>43905</v>
      </c>
      <c r="C23">
        <f>Dati!G23+Dati!J23+Dati!K23</f>
        <v>559</v>
      </c>
      <c r="D23">
        <f t="shared" si="0"/>
        <v>96</v>
      </c>
      <c r="E23">
        <f t="shared" si="0"/>
        <v>-22</v>
      </c>
    </row>
    <row r="24" spans="1:5">
      <c r="A24" s="2">
        <v>43906</v>
      </c>
      <c r="C24">
        <f>Dati!G24+Dati!J24+Dati!K24</f>
        <v>667</v>
      </c>
      <c r="D24">
        <f t="shared" si="0"/>
        <v>108</v>
      </c>
      <c r="E24">
        <f t="shared" si="0"/>
        <v>12</v>
      </c>
    </row>
    <row r="25" spans="1:5">
      <c r="A25" s="2">
        <v>43907</v>
      </c>
      <c r="C25">
        <f>Dati!G25+Dati!J25+Dati!K25</f>
        <v>778</v>
      </c>
      <c r="D25">
        <f t="shared" si="0"/>
        <v>111</v>
      </c>
      <c r="E25">
        <f t="shared" si="0"/>
        <v>3</v>
      </c>
    </row>
    <row r="26" spans="1:5">
      <c r="A26" s="2">
        <v>43908</v>
      </c>
      <c r="C26">
        <f>Dati!G26+Dati!J26+Dati!K26</f>
        <v>887</v>
      </c>
      <c r="D26">
        <f t="shared" si="0"/>
        <v>109</v>
      </c>
      <c r="E26">
        <f t="shared" si="0"/>
        <v>-2</v>
      </c>
    </row>
    <row r="27" spans="1:5">
      <c r="A27" s="2">
        <v>43909</v>
      </c>
      <c r="C27">
        <f>Dati!G27+Dati!J27+Dati!K27</f>
        <v>1059</v>
      </c>
      <c r="D27">
        <f t="shared" si="0"/>
        <v>172</v>
      </c>
      <c r="E27">
        <f t="shared" si="0"/>
        <v>63</v>
      </c>
    </row>
    <row r="28" spans="1:5">
      <c r="A28" s="2">
        <v>43910</v>
      </c>
      <c r="C28">
        <f>Dati!G28+Dati!J28+Dati!K28</f>
        <v>1221</v>
      </c>
      <c r="D28">
        <f t="shared" si="0"/>
        <v>162</v>
      </c>
      <c r="E28">
        <f t="shared" si="0"/>
        <v>-10</v>
      </c>
    </row>
    <row r="29" spans="1:5">
      <c r="A29" s="2">
        <v>43911</v>
      </c>
      <c r="C29">
        <f>Dati!G29+Dati!J29+Dati!K29</f>
        <v>1436</v>
      </c>
      <c r="D29">
        <f t="shared" si="0"/>
        <v>215</v>
      </c>
      <c r="E29">
        <f t="shared" si="0"/>
        <v>53</v>
      </c>
    </row>
    <row r="30" spans="1:5">
      <c r="A30" s="2">
        <v>43912</v>
      </c>
      <c r="C30">
        <f>Dati!G30+Dati!J30+Dati!K30</f>
        <v>1665</v>
      </c>
      <c r="D30">
        <f t="shared" si="0"/>
        <v>229</v>
      </c>
      <c r="E30">
        <f t="shared" si="0"/>
        <v>14</v>
      </c>
    </row>
    <row r="31" spans="1:5">
      <c r="A31" s="2">
        <v>43913</v>
      </c>
      <c r="C31">
        <f>Dati!G31+Dati!J31+Dati!K31</f>
        <v>1924</v>
      </c>
      <c r="D31">
        <f t="shared" si="0"/>
        <v>259</v>
      </c>
      <c r="E31">
        <f t="shared" si="0"/>
        <v>30</v>
      </c>
    </row>
    <row r="32" spans="1:5">
      <c r="A32" s="2">
        <v>43914</v>
      </c>
      <c r="C32">
        <f>Dati!G32+Dati!J32+Dati!K32</f>
        <v>2116</v>
      </c>
      <c r="D32">
        <f t="shared" si="0"/>
        <v>192</v>
      </c>
      <c r="E32">
        <f t="shared" si="0"/>
        <v>-67</v>
      </c>
    </row>
    <row r="33" spans="1:5">
      <c r="A33" s="2">
        <v>43915</v>
      </c>
      <c r="C33">
        <f>Dati!G33+Dati!J33+Dati!K33</f>
        <v>2305</v>
      </c>
      <c r="D33">
        <f t="shared" si="0"/>
        <v>189</v>
      </c>
      <c r="E33">
        <f t="shared" si="0"/>
        <v>-3</v>
      </c>
    </row>
    <row r="34" spans="1:5">
      <c r="A34" s="2">
        <v>43916</v>
      </c>
      <c r="C34">
        <f>Dati!G34+Dati!J34+Dati!K34</f>
        <v>2567</v>
      </c>
      <c r="D34">
        <f t="shared" si="0"/>
        <v>262</v>
      </c>
      <c r="E34">
        <f t="shared" si="0"/>
        <v>73</v>
      </c>
    </row>
    <row r="35" spans="1:5">
      <c r="A35" s="2">
        <v>43917</v>
      </c>
      <c r="C35">
        <f>Dati!G35+Dati!J35+Dati!K35</f>
        <v>2696</v>
      </c>
      <c r="D35">
        <f t="shared" si="0"/>
        <v>129</v>
      </c>
      <c r="E35">
        <f t="shared" si="0"/>
        <v>-133</v>
      </c>
    </row>
    <row r="36" spans="1:5">
      <c r="A36" s="2">
        <v>43918</v>
      </c>
      <c r="C36">
        <f>Dati!G36+Dati!J36+Dati!K36</f>
        <v>2822</v>
      </c>
      <c r="D36">
        <f t="shared" si="0"/>
        <v>126</v>
      </c>
      <c r="E36">
        <f t="shared" si="0"/>
        <v>-3</v>
      </c>
    </row>
    <row r="37" spans="1:5">
      <c r="A37" s="2">
        <v>43919</v>
      </c>
      <c r="C37">
        <f>Dati!G37+Dati!J37+Dati!K37</f>
        <v>3076</v>
      </c>
      <c r="D37">
        <f t="shared" si="0"/>
        <v>254</v>
      </c>
      <c r="E37">
        <f t="shared" si="0"/>
        <v>128</v>
      </c>
    </row>
    <row r="38" spans="1:5">
      <c r="A38" s="2">
        <v>43920</v>
      </c>
      <c r="C38">
        <f>Dati!G38+Dati!J38+Dati!K38</f>
        <v>3217</v>
      </c>
      <c r="D38">
        <f t="shared" si="0"/>
        <v>141</v>
      </c>
      <c r="E38">
        <f t="shared" si="0"/>
        <v>-113</v>
      </c>
    </row>
    <row r="39" spans="1:5">
      <c r="A39" s="2">
        <v>43921</v>
      </c>
      <c r="C39">
        <f>Dati!G39+Dati!J39+Dati!K39</f>
        <v>3416</v>
      </c>
      <c r="D39">
        <f t="shared" si="0"/>
        <v>199</v>
      </c>
      <c r="E39">
        <f t="shared" si="0"/>
        <v>58</v>
      </c>
    </row>
    <row r="40" spans="1:5">
      <c r="A40" s="2">
        <v>43922</v>
      </c>
      <c r="C40">
        <f>Dati!G40+Dati!J40+Dati!K40</f>
        <v>3660</v>
      </c>
      <c r="D40">
        <f t="shared" si="0"/>
        <v>244</v>
      </c>
      <c r="E40">
        <f t="shared" si="0"/>
        <v>45</v>
      </c>
    </row>
    <row r="41" spans="1:5">
      <c r="A41" s="2">
        <v>43923</v>
      </c>
      <c r="C41">
        <f>Dati!G41+Dati!J41+Dati!K41</f>
        <v>3782</v>
      </c>
      <c r="D41">
        <f t="shared" si="0"/>
        <v>122</v>
      </c>
      <c r="E41">
        <f t="shared" si="0"/>
        <v>-122</v>
      </c>
    </row>
    <row r="42" spans="1:5">
      <c r="A42" s="2">
        <v>43924</v>
      </c>
      <c r="C42">
        <f>Dati!G42+Dati!J42+Dati!K42</f>
        <v>3965</v>
      </c>
      <c r="D42">
        <f t="shared" si="0"/>
        <v>183</v>
      </c>
      <c r="E42">
        <f t="shared" si="0"/>
        <v>61</v>
      </c>
    </row>
    <row r="43" spans="1:5">
      <c r="A43" s="2">
        <v>43925</v>
      </c>
      <c r="C43">
        <f>Dati!G43+Dati!J43+Dati!K43</f>
        <v>4203</v>
      </c>
      <c r="D43">
        <f t="shared" si="0"/>
        <v>238</v>
      </c>
      <c r="E43">
        <f t="shared" si="0"/>
        <v>55</v>
      </c>
    </row>
    <row r="44" spans="1:5">
      <c r="A44" s="2">
        <v>43926</v>
      </c>
      <c r="C44">
        <f>Dati!G44+Dati!J44+Dati!K44</f>
        <v>4449</v>
      </c>
      <c r="D44">
        <f t="shared" si="0"/>
        <v>246</v>
      </c>
      <c r="E44">
        <f t="shared" si="0"/>
        <v>8</v>
      </c>
    </row>
    <row r="45" spans="1:5">
      <c r="A45" s="2">
        <v>43927</v>
      </c>
      <c r="C45">
        <f>Dati!G45+Dati!J45+Dati!K45</f>
        <v>4549</v>
      </c>
      <c r="D45">
        <f t="shared" si="0"/>
        <v>100</v>
      </c>
      <c r="E45">
        <f t="shared" si="0"/>
        <v>-146</v>
      </c>
    </row>
    <row r="46" spans="1:5">
      <c r="A46" s="2">
        <v>43928</v>
      </c>
      <c r="C46">
        <f>Dati!G46+Dati!J46+Dati!K46</f>
        <v>4757</v>
      </c>
      <c r="D46">
        <f t="shared" si="0"/>
        <v>208</v>
      </c>
      <c r="E46">
        <f t="shared" si="0"/>
        <v>108</v>
      </c>
    </row>
    <row r="47" spans="1:5">
      <c r="A47" s="2">
        <v>43929</v>
      </c>
      <c r="C47">
        <f>Dati!G47+Dati!J47+Dati!K47</f>
        <v>4906</v>
      </c>
      <c r="D47">
        <f t="shared" si="0"/>
        <v>149</v>
      </c>
      <c r="E47">
        <f t="shared" si="0"/>
        <v>-59</v>
      </c>
    </row>
    <row r="48" spans="1:5">
      <c r="A48" s="2">
        <v>43930</v>
      </c>
      <c r="C48">
        <f>Dati!G48+Dati!J48+Dati!K48</f>
        <v>5020</v>
      </c>
      <c r="D48">
        <f t="shared" si="0"/>
        <v>114</v>
      </c>
      <c r="E48">
        <f t="shared" si="0"/>
        <v>-35</v>
      </c>
    </row>
    <row r="49" spans="1:5">
      <c r="A49" s="2">
        <v>43931</v>
      </c>
      <c r="C49">
        <f>Dati!G49+Dati!J49+Dati!K49</f>
        <v>5191</v>
      </c>
      <c r="D49">
        <f t="shared" si="0"/>
        <v>171</v>
      </c>
      <c r="E49">
        <f t="shared" si="0"/>
        <v>57</v>
      </c>
    </row>
    <row r="50" spans="1:5">
      <c r="A50" s="2">
        <v>43932</v>
      </c>
      <c r="C50">
        <f>Dati!G50+Dati!J50+Dati!K50</f>
        <v>5376</v>
      </c>
      <c r="D50">
        <f t="shared" si="0"/>
        <v>185</v>
      </c>
      <c r="E50">
        <f t="shared" si="0"/>
        <v>14</v>
      </c>
    </row>
    <row r="51" spans="1:5">
      <c r="A51" s="2">
        <v>43933</v>
      </c>
      <c r="C51">
        <f>Dati!G51+Dati!J51+Dati!K51</f>
        <v>5494</v>
      </c>
      <c r="D51">
        <f t="shared" si="0"/>
        <v>118</v>
      </c>
      <c r="E51">
        <f t="shared" si="0"/>
        <v>-67</v>
      </c>
    </row>
    <row r="52" spans="1:5">
      <c r="A52" s="2">
        <v>43934</v>
      </c>
      <c r="C52">
        <f>Dati!G52+Dati!J52+Dati!K52</f>
        <v>5596</v>
      </c>
      <c r="D52">
        <f t="shared" ref="D52:E58" si="1">C52-C51</f>
        <v>102</v>
      </c>
      <c r="E52">
        <f t="shared" si="1"/>
        <v>-16</v>
      </c>
    </row>
    <row r="53" spans="1:5">
      <c r="A53" s="2">
        <v>43935</v>
      </c>
      <c r="C53">
        <f>Dati!G53+Dati!J53+Dati!K53</f>
        <v>5808</v>
      </c>
      <c r="D53">
        <f t="shared" si="1"/>
        <v>212</v>
      </c>
      <c r="E53">
        <f t="shared" si="1"/>
        <v>110</v>
      </c>
    </row>
    <row r="54" spans="1:5">
      <c r="A54" s="2">
        <v>43936</v>
      </c>
      <c r="C54">
        <f>Dati!G54+Dati!J54+Dati!K54</f>
        <v>5936</v>
      </c>
      <c r="D54">
        <f t="shared" si="1"/>
        <v>128</v>
      </c>
      <c r="E54">
        <f t="shared" si="1"/>
        <v>-84</v>
      </c>
    </row>
    <row r="55" spans="1:5">
      <c r="A55" s="2">
        <v>43937</v>
      </c>
      <c r="C55">
        <f>Dati!G55+Dati!J55+Dati!K55</f>
        <v>6039</v>
      </c>
      <c r="D55">
        <f t="shared" si="1"/>
        <v>103</v>
      </c>
      <c r="E55">
        <f t="shared" si="1"/>
        <v>-25</v>
      </c>
    </row>
    <row r="56" spans="1:5">
      <c r="A56" s="2">
        <v>43938</v>
      </c>
      <c r="C56">
        <f>Dati!G56+Dati!J56+Dati!K56</f>
        <v>6188</v>
      </c>
      <c r="D56">
        <f t="shared" si="1"/>
        <v>149</v>
      </c>
      <c r="E56">
        <f t="shared" si="1"/>
        <v>46</v>
      </c>
    </row>
    <row r="57" spans="1:5">
      <c r="A57" s="2">
        <v>43939</v>
      </c>
      <c r="C57">
        <f>Dati!G57+Dati!J57+Dati!K57</f>
        <v>6301</v>
      </c>
      <c r="D57">
        <f t="shared" si="1"/>
        <v>113</v>
      </c>
      <c r="E57">
        <f t="shared" si="1"/>
        <v>-36</v>
      </c>
    </row>
    <row r="58" spans="1:5">
      <c r="A58" s="2">
        <v>43940</v>
      </c>
      <c r="C58">
        <f>Dati!G58+Dati!J58+Dati!K58</f>
        <v>6528</v>
      </c>
      <c r="D58">
        <f t="shared" si="1"/>
        <v>227</v>
      </c>
      <c r="E58">
        <f t="shared" si="1"/>
        <v>114</v>
      </c>
    </row>
    <row r="59" spans="1:5">
      <c r="A59" s="2">
        <v>43941</v>
      </c>
      <c r="C59">
        <f>Dati!G59+Dati!J59+Dati!K59</f>
        <v>6669</v>
      </c>
      <c r="D59">
        <f t="shared" ref="D59:E62" si="2">C59-C58</f>
        <v>141</v>
      </c>
      <c r="E59">
        <f t="shared" si="2"/>
        <v>-86</v>
      </c>
    </row>
    <row r="60" spans="1:5">
      <c r="A60" s="2">
        <v>43942</v>
      </c>
      <c r="C60">
        <f>Dati!G60+Dati!J60+Dati!K60</f>
        <v>6764</v>
      </c>
      <c r="D60">
        <f t="shared" si="2"/>
        <v>95</v>
      </c>
      <c r="E60">
        <f t="shared" si="2"/>
        <v>-46</v>
      </c>
    </row>
    <row r="61" spans="1:5">
      <c r="A61" s="2">
        <v>43943</v>
      </c>
      <c r="C61">
        <f>Dati!G61+Dati!J61+Dati!K61</f>
        <v>6918</v>
      </c>
      <c r="D61">
        <f t="shared" si="2"/>
        <v>154</v>
      </c>
      <c r="E61">
        <f t="shared" si="2"/>
        <v>59</v>
      </c>
    </row>
    <row r="62" spans="1:5">
      <c r="A62" s="2">
        <v>43944</v>
      </c>
      <c r="C62">
        <f>Dati!G62+Dati!J62+Dati!K62</f>
        <v>7049</v>
      </c>
      <c r="D62">
        <f t="shared" si="2"/>
        <v>131</v>
      </c>
      <c r="E62">
        <f t="shared" si="2"/>
        <v>-23</v>
      </c>
    </row>
    <row r="63" spans="1:5">
      <c r="A63" s="2">
        <v>43945</v>
      </c>
      <c r="C63">
        <f>Dati!G63+Dati!J63+Dati!K63</f>
        <v>7173</v>
      </c>
      <c r="D63">
        <f t="shared" ref="D63" si="3">C63-C62</f>
        <v>124</v>
      </c>
      <c r="E63">
        <f t="shared" ref="E63" si="4">D63-D62</f>
        <v>-7</v>
      </c>
    </row>
    <row r="64" spans="1:5">
      <c r="A64" s="2">
        <v>43946</v>
      </c>
      <c r="C64">
        <f>Dati!G64+Dati!J64+Dati!K64</f>
        <v>7301</v>
      </c>
      <c r="D64">
        <f t="shared" ref="D64" si="5">C64-C63</f>
        <v>128</v>
      </c>
      <c r="E64">
        <f t="shared" ref="E64" si="6">D64-D63</f>
        <v>4</v>
      </c>
    </row>
    <row r="65" spans="1:5">
      <c r="A65" s="2">
        <v>43947</v>
      </c>
      <c r="C65">
        <f>Dati!G65+Dati!J65+Dati!K65</f>
        <v>7488</v>
      </c>
      <c r="D65">
        <f t="shared" ref="D65" si="7">C65-C64</f>
        <v>187</v>
      </c>
      <c r="E65">
        <f t="shared" ref="E65" si="8">D65-D64</f>
        <v>59</v>
      </c>
    </row>
    <row r="66" spans="1:5">
      <c r="A66" s="2">
        <v>43948</v>
      </c>
      <c r="C66">
        <f>Dati!G66+Dati!J66+Dati!K66</f>
        <v>7642</v>
      </c>
      <c r="D66">
        <f t="shared" ref="D66" si="9">C66-C65</f>
        <v>154</v>
      </c>
      <c r="E66">
        <f t="shared" ref="E66" si="10">D66-D65</f>
        <v>-33</v>
      </c>
    </row>
    <row r="67" spans="1:5">
      <c r="A67" s="2">
        <v>43949</v>
      </c>
      <c r="C67">
        <f>Dati!G67+Dati!J67+Dati!K67</f>
        <v>7772</v>
      </c>
      <c r="D67">
        <f t="shared" ref="D67" si="11">C67-C66</f>
        <v>130</v>
      </c>
      <c r="E67">
        <f t="shared" ref="E67" si="12">D67-D66</f>
        <v>-24</v>
      </c>
    </row>
    <row r="68" spans="1:5">
      <c r="A68" s="2">
        <v>43950</v>
      </c>
      <c r="C68">
        <f>Dati!G68+Dati!J68+Dati!K68</f>
        <v>7889</v>
      </c>
      <c r="D68">
        <f t="shared" ref="D68" si="13">C68-C67</f>
        <v>117</v>
      </c>
      <c r="E68">
        <f t="shared" ref="E68" si="14">D68-D67</f>
        <v>-13</v>
      </c>
    </row>
    <row r="69" spans="1:5">
      <c r="A69" s="2">
        <v>43951</v>
      </c>
      <c r="C69">
        <f>Dati!G69+Dati!J69+Dati!K69</f>
        <v>7993</v>
      </c>
      <c r="D69">
        <f t="shared" ref="D69" si="15">C69-C68</f>
        <v>104</v>
      </c>
      <c r="E69">
        <f t="shared" ref="E69" si="16">D69-D68</f>
        <v>-13</v>
      </c>
    </row>
    <row r="70" spans="1:5">
      <c r="A70" s="2">
        <v>43952</v>
      </c>
      <c r="C70">
        <f>Dati!G70+Dati!J70+Dati!K70</f>
        <v>8126</v>
      </c>
      <c r="D70">
        <f t="shared" ref="D70" si="17">C70-C69</f>
        <v>133</v>
      </c>
      <c r="E70">
        <f t="shared" ref="E70" si="18">D70-D69</f>
        <v>29</v>
      </c>
    </row>
    <row r="71" spans="1:5">
      <c r="A71" s="2">
        <v>43953</v>
      </c>
      <c r="C71">
        <f>Dati!G71+Dati!J71+Dati!K71</f>
        <v>8312</v>
      </c>
      <c r="D71">
        <f t="shared" ref="D71" si="19">C71-C70</f>
        <v>186</v>
      </c>
      <c r="E71">
        <f t="shared" ref="E71" si="20">D71-D70</f>
        <v>53</v>
      </c>
    </row>
    <row r="72" spans="1:5">
      <c r="A72" s="2">
        <v>43954</v>
      </c>
      <c r="C72">
        <f>Dati!G72+Dati!J72+Dati!K72</f>
        <v>8359</v>
      </c>
      <c r="D72">
        <f t="shared" ref="D72" si="21">C72-C71</f>
        <v>47</v>
      </c>
      <c r="E72">
        <f t="shared" ref="E72" si="22">D72-D71</f>
        <v>-139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2"/>
  <sheetViews>
    <sheetView workbookViewId="0">
      <pane ySplit="1" topLeftCell="A59" activePane="bottomLeft" state="frozen"/>
      <selection pane="bottomLeft" activeCell="A72" sqref="A72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:E62" si="3">B37-B36</f>
        <v>148</v>
      </c>
      <c r="D37">
        <f t="shared" si="3"/>
        <v>140</v>
      </c>
      <c r="E37">
        <f t="shared" si="3"/>
        <v>137</v>
      </c>
    </row>
    <row r="38" spans="1:5">
      <c r="A38" s="2">
        <v>43920</v>
      </c>
      <c r="B38" s="3">
        <f>Dati!F38</f>
        <v>1066</v>
      </c>
      <c r="C38">
        <f t="shared" si="3"/>
        <v>30</v>
      </c>
      <c r="D38">
        <f t="shared" si="3"/>
        <v>-118</v>
      </c>
      <c r="E38">
        <f t="shared" si="3"/>
        <v>-258</v>
      </c>
    </row>
    <row r="39" spans="1:5">
      <c r="A39" s="2">
        <v>43921</v>
      </c>
      <c r="B39" s="3">
        <f>Dati!F39</f>
        <v>1176</v>
      </c>
      <c r="C39">
        <f t="shared" si="3"/>
        <v>110</v>
      </c>
      <c r="D39">
        <f t="shared" si="3"/>
        <v>80</v>
      </c>
      <c r="E39">
        <f t="shared" si="3"/>
        <v>198</v>
      </c>
    </row>
    <row r="40" spans="1:5">
      <c r="A40" s="2">
        <v>43922</v>
      </c>
      <c r="B40" s="3">
        <f>Dati!F40</f>
        <v>1352</v>
      </c>
      <c r="C40">
        <f t="shared" si="3"/>
        <v>176</v>
      </c>
      <c r="D40">
        <f t="shared" si="3"/>
        <v>66</v>
      </c>
      <c r="E40">
        <f t="shared" si="3"/>
        <v>-14</v>
      </c>
    </row>
    <row r="41" spans="1:5">
      <c r="A41" s="2">
        <v>43923</v>
      </c>
      <c r="B41" s="3">
        <f>Dati!F41</f>
        <v>1368</v>
      </c>
      <c r="C41">
        <f t="shared" si="3"/>
        <v>16</v>
      </c>
      <c r="D41">
        <f t="shared" si="3"/>
        <v>-160</v>
      </c>
      <c r="E41">
        <f t="shared" si="3"/>
        <v>-226</v>
      </c>
    </row>
    <row r="42" spans="1:5">
      <c r="A42" s="2">
        <v>43924</v>
      </c>
      <c r="B42" s="3">
        <f>Dati!F42</f>
        <v>1426</v>
      </c>
      <c r="C42">
        <f t="shared" si="3"/>
        <v>58</v>
      </c>
      <c r="D42">
        <f t="shared" si="3"/>
        <v>42</v>
      </c>
      <c r="E42">
        <f t="shared" si="3"/>
        <v>202</v>
      </c>
    </row>
    <row r="43" spans="1:5">
      <c r="A43" s="2">
        <v>43925</v>
      </c>
      <c r="B43" s="3">
        <f>Dati!F43</f>
        <v>1604</v>
      </c>
      <c r="C43">
        <f t="shared" si="3"/>
        <v>178</v>
      </c>
      <c r="D43">
        <f t="shared" si="3"/>
        <v>120</v>
      </c>
      <c r="E43">
        <f t="shared" si="3"/>
        <v>78</v>
      </c>
    </row>
    <row r="44" spans="1:5">
      <c r="A44" s="2">
        <v>43926</v>
      </c>
      <c r="B44" s="3">
        <f>Dati!F44</f>
        <v>1802</v>
      </c>
      <c r="C44">
        <f t="shared" si="3"/>
        <v>198</v>
      </c>
      <c r="D44">
        <f t="shared" si="3"/>
        <v>20</v>
      </c>
      <c r="E44">
        <f t="shared" si="3"/>
        <v>-100</v>
      </c>
    </row>
    <row r="45" spans="1:5">
      <c r="A45" s="2">
        <v>43927</v>
      </c>
      <c r="B45" s="3">
        <f>Dati!F45</f>
        <v>1814</v>
      </c>
      <c r="C45">
        <f t="shared" si="3"/>
        <v>12</v>
      </c>
      <c r="D45">
        <f t="shared" si="3"/>
        <v>-186</v>
      </c>
      <c r="E45">
        <f t="shared" si="3"/>
        <v>-206</v>
      </c>
    </row>
    <row r="46" spans="1:5">
      <c r="A46" s="2">
        <v>43928</v>
      </c>
      <c r="B46" s="3">
        <f>Dati!F46</f>
        <v>1966</v>
      </c>
      <c r="C46">
        <f t="shared" si="3"/>
        <v>152</v>
      </c>
      <c r="D46">
        <f t="shared" si="3"/>
        <v>140</v>
      </c>
      <c r="E46">
        <f t="shared" si="3"/>
        <v>326</v>
      </c>
    </row>
    <row r="47" spans="1:5">
      <c r="A47" s="2">
        <v>43929</v>
      </c>
      <c r="B47" s="3">
        <f>Dati!F47</f>
        <v>1983</v>
      </c>
      <c r="C47">
        <f t="shared" si="3"/>
        <v>17</v>
      </c>
      <c r="D47">
        <f t="shared" si="3"/>
        <v>-135</v>
      </c>
      <c r="E47">
        <f t="shared" si="3"/>
        <v>-275</v>
      </c>
    </row>
    <row r="48" spans="1:5">
      <c r="A48" s="2">
        <v>43930</v>
      </c>
      <c r="B48" s="3">
        <f>Dati!F48</f>
        <v>1996</v>
      </c>
      <c r="C48">
        <f t="shared" si="3"/>
        <v>13</v>
      </c>
      <c r="D48">
        <f t="shared" si="3"/>
        <v>-4</v>
      </c>
      <c r="E48">
        <f t="shared" si="3"/>
        <v>131</v>
      </c>
    </row>
    <row r="49" spans="1:5">
      <c r="A49" s="2">
        <v>43931</v>
      </c>
      <c r="B49" s="3">
        <f>Dati!F49</f>
        <v>2074</v>
      </c>
      <c r="C49">
        <f t="shared" si="3"/>
        <v>78</v>
      </c>
      <c r="D49">
        <f t="shared" si="3"/>
        <v>65</v>
      </c>
      <c r="E49">
        <f t="shared" si="3"/>
        <v>69</v>
      </c>
    </row>
    <row r="50" spans="1:5">
      <c r="A50" s="2">
        <v>43932</v>
      </c>
      <c r="B50" s="3">
        <f>Dati!F50</f>
        <v>2184</v>
      </c>
      <c r="C50">
        <f t="shared" si="3"/>
        <v>110</v>
      </c>
      <c r="D50">
        <f t="shared" si="3"/>
        <v>32</v>
      </c>
      <c r="E50">
        <f t="shared" si="3"/>
        <v>-33</v>
      </c>
    </row>
    <row r="51" spans="1:5">
      <c r="A51" s="2">
        <v>43933</v>
      </c>
      <c r="B51" s="3">
        <f>Dati!F51</f>
        <v>2157</v>
      </c>
      <c r="C51">
        <f t="shared" si="3"/>
        <v>-27</v>
      </c>
      <c r="D51">
        <f t="shared" si="3"/>
        <v>-137</v>
      </c>
      <c r="E51">
        <f t="shared" si="3"/>
        <v>-169</v>
      </c>
    </row>
    <row r="52" spans="1:5">
      <c r="A52" s="2">
        <v>43934</v>
      </c>
      <c r="B52" s="3">
        <f>Dati!F52</f>
        <v>2139</v>
      </c>
      <c r="C52">
        <f t="shared" si="3"/>
        <v>-18</v>
      </c>
      <c r="D52">
        <f t="shared" si="3"/>
        <v>9</v>
      </c>
      <c r="E52">
        <f t="shared" si="3"/>
        <v>146</v>
      </c>
    </row>
    <row r="53" spans="1:5">
      <c r="A53" s="2">
        <v>43935</v>
      </c>
      <c r="B53" s="3">
        <f>Dati!F53</f>
        <v>2366</v>
      </c>
      <c r="C53">
        <f t="shared" si="3"/>
        <v>227</v>
      </c>
      <c r="D53">
        <f t="shared" si="3"/>
        <v>245</v>
      </c>
      <c r="E53">
        <f t="shared" si="3"/>
        <v>236</v>
      </c>
    </row>
    <row r="54" spans="1:5">
      <c r="A54" s="2">
        <v>43936</v>
      </c>
      <c r="B54" s="3">
        <f>Dati!F54</f>
        <v>2385</v>
      </c>
      <c r="C54">
        <f t="shared" si="3"/>
        <v>19</v>
      </c>
      <c r="D54">
        <f t="shared" si="3"/>
        <v>-208</v>
      </c>
      <c r="E54">
        <f t="shared" si="3"/>
        <v>-453</v>
      </c>
    </row>
    <row r="55" spans="1:5">
      <c r="A55" s="2">
        <v>43937</v>
      </c>
      <c r="B55" s="3">
        <f>Dati!F55</f>
        <v>2377</v>
      </c>
      <c r="C55">
        <f t="shared" si="3"/>
        <v>-8</v>
      </c>
      <c r="D55">
        <f t="shared" si="3"/>
        <v>-27</v>
      </c>
      <c r="E55">
        <f t="shared" si="3"/>
        <v>181</v>
      </c>
    </row>
    <row r="56" spans="1:5">
      <c r="A56" s="2">
        <v>43938</v>
      </c>
      <c r="B56" s="3">
        <f>Dati!F56</f>
        <v>2457</v>
      </c>
      <c r="C56">
        <f t="shared" si="3"/>
        <v>80</v>
      </c>
      <c r="D56">
        <f t="shared" si="3"/>
        <v>88</v>
      </c>
      <c r="E56">
        <f t="shared" si="3"/>
        <v>115</v>
      </c>
    </row>
    <row r="57" spans="1:5">
      <c r="A57" s="2">
        <v>43939</v>
      </c>
      <c r="B57" s="3">
        <f>Dati!F57</f>
        <v>2406</v>
      </c>
      <c r="C57">
        <f t="shared" si="3"/>
        <v>-51</v>
      </c>
      <c r="D57">
        <f t="shared" si="3"/>
        <v>-131</v>
      </c>
      <c r="E57">
        <f t="shared" si="3"/>
        <v>-219</v>
      </c>
    </row>
    <row r="58" spans="1:5">
      <c r="A58" s="2">
        <v>43940</v>
      </c>
      <c r="B58" s="3">
        <f>Dati!F58</f>
        <v>2504</v>
      </c>
      <c r="C58">
        <f t="shared" si="3"/>
        <v>98</v>
      </c>
      <c r="D58">
        <f t="shared" si="3"/>
        <v>149</v>
      </c>
      <c r="E58">
        <f t="shared" si="3"/>
        <v>280</v>
      </c>
    </row>
    <row r="59" spans="1:5">
      <c r="A59" s="2">
        <v>43941</v>
      </c>
      <c r="B59" s="3">
        <f>Dati!F59</f>
        <v>2516</v>
      </c>
      <c r="C59">
        <f t="shared" si="3"/>
        <v>12</v>
      </c>
      <c r="D59">
        <f t="shared" si="3"/>
        <v>-86</v>
      </c>
      <c r="E59">
        <f t="shared" si="3"/>
        <v>-235</v>
      </c>
    </row>
    <row r="60" spans="1:5">
      <c r="A60" s="2">
        <v>43942</v>
      </c>
      <c r="B60" s="3">
        <f>Dati!F60</f>
        <v>2455</v>
      </c>
      <c r="C60">
        <f t="shared" si="3"/>
        <v>-61</v>
      </c>
      <c r="D60">
        <f t="shared" si="3"/>
        <v>-73</v>
      </c>
      <c r="E60">
        <f t="shared" si="3"/>
        <v>13</v>
      </c>
    </row>
    <row r="61" spans="1:5">
      <c r="A61" s="2">
        <v>43943</v>
      </c>
      <c r="B61" s="3">
        <f>Dati!F61</f>
        <v>2524</v>
      </c>
      <c r="C61">
        <f t="shared" si="3"/>
        <v>69</v>
      </c>
      <c r="D61">
        <f t="shared" si="3"/>
        <v>130</v>
      </c>
      <c r="E61">
        <f t="shared" si="3"/>
        <v>203</v>
      </c>
    </row>
    <row r="62" spans="1:5">
      <c r="A62" s="2">
        <v>43944</v>
      </c>
      <c r="B62" s="3">
        <f>Dati!F62</f>
        <v>2592</v>
      </c>
      <c r="C62">
        <f t="shared" si="3"/>
        <v>68</v>
      </c>
      <c r="D62">
        <f t="shared" si="3"/>
        <v>-1</v>
      </c>
      <c r="E62">
        <f t="shared" si="3"/>
        <v>-131</v>
      </c>
    </row>
    <row r="63" spans="1:5">
      <c r="A63" s="2">
        <v>43945</v>
      </c>
      <c r="B63" s="3">
        <f>Dati!F63</f>
        <v>2590</v>
      </c>
      <c r="C63">
        <f t="shared" ref="C63" si="4">B63-B62</f>
        <v>-2</v>
      </c>
      <c r="D63">
        <f t="shared" ref="D63" si="5">C63-C62</f>
        <v>-70</v>
      </c>
      <c r="E63">
        <f t="shared" ref="E63" si="6">D63-D62</f>
        <v>-69</v>
      </c>
    </row>
    <row r="64" spans="1:5">
      <c r="A64" s="2">
        <v>43946</v>
      </c>
      <c r="B64" s="3">
        <f>Dati!F64</f>
        <v>2591</v>
      </c>
      <c r="C64">
        <f t="shared" ref="C64" si="7">B64-B63</f>
        <v>1</v>
      </c>
      <c r="D64">
        <f t="shared" ref="D64" si="8">C64-C63</f>
        <v>3</v>
      </c>
      <c r="E64">
        <f t="shared" ref="E64" si="9">D64-D63</f>
        <v>73</v>
      </c>
    </row>
    <row r="65" spans="1:5">
      <c r="A65" s="2">
        <v>43947</v>
      </c>
      <c r="B65" s="3">
        <f>Dati!F65</f>
        <v>2650</v>
      </c>
      <c r="C65">
        <f t="shared" ref="C65" si="10">B65-B64</f>
        <v>59</v>
      </c>
      <c r="D65">
        <f t="shared" ref="D65" si="11">C65-C64</f>
        <v>58</v>
      </c>
      <c r="E65">
        <f t="shared" ref="E65" si="12">D65-D64</f>
        <v>55</v>
      </c>
    </row>
    <row r="66" spans="1:5">
      <c r="A66" s="2">
        <v>43948</v>
      </c>
      <c r="B66" s="3">
        <f>Dati!F66</f>
        <v>2743</v>
      </c>
      <c r="C66">
        <f t="shared" ref="C66" si="13">B66-B65</f>
        <v>93</v>
      </c>
      <c r="D66">
        <f t="shared" ref="D66" si="14">C66-C65</f>
        <v>34</v>
      </c>
      <c r="E66">
        <f t="shared" ref="E66" si="15">D66-D65</f>
        <v>-24</v>
      </c>
    </row>
    <row r="67" spans="1:5">
      <c r="A67" s="2">
        <v>43949</v>
      </c>
      <c r="B67" s="3">
        <f>Dati!F67</f>
        <v>2772</v>
      </c>
      <c r="C67">
        <f t="shared" ref="C67" si="16">B67-B66</f>
        <v>29</v>
      </c>
      <c r="D67">
        <f t="shared" ref="D67" si="17">C67-C66</f>
        <v>-64</v>
      </c>
      <c r="E67">
        <f t="shared" ref="E67" si="18">D67-D66</f>
        <v>-98</v>
      </c>
    </row>
    <row r="68" spans="1:5">
      <c r="A68" s="2">
        <v>43950</v>
      </c>
      <c r="B68" s="3">
        <f>Dati!F68</f>
        <v>2809</v>
      </c>
      <c r="C68">
        <f t="shared" ref="C68" si="19">B68-B67</f>
        <v>37</v>
      </c>
      <c r="D68">
        <f t="shared" ref="D68" si="20">C68-C67</f>
        <v>8</v>
      </c>
      <c r="E68">
        <f t="shared" ref="E68" si="21">D68-D67</f>
        <v>72</v>
      </c>
    </row>
    <row r="69" spans="1:5">
      <c r="A69" s="2">
        <v>43951</v>
      </c>
      <c r="B69" s="3">
        <f>Dati!F69</f>
        <v>2806</v>
      </c>
      <c r="C69">
        <f t="shared" ref="C69" si="22">B69-B68</f>
        <v>-3</v>
      </c>
      <c r="D69">
        <f t="shared" ref="D69" si="23">C69-C68</f>
        <v>-40</v>
      </c>
      <c r="E69">
        <f t="shared" ref="E69" si="24">D69-D68</f>
        <v>-48</v>
      </c>
    </row>
    <row r="70" spans="1:5">
      <c r="A70" s="2">
        <v>43952</v>
      </c>
      <c r="B70" s="3">
        <f>Dati!F70</f>
        <v>2784</v>
      </c>
      <c r="C70">
        <f t="shared" ref="C70" si="25">B70-B69</f>
        <v>-22</v>
      </c>
      <c r="D70">
        <f t="shared" ref="D70" si="26">C70-C69</f>
        <v>-19</v>
      </c>
      <c r="E70">
        <f t="shared" ref="E70" si="27">D70-D69</f>
        <v>21</v>
      </c>
    </row>
    <row r="71" spans="1:5">
      <c r="A71" s="2">
        <v>43953</v>
      </c>
      <c r="B71" s="3">
        <f>Dati!F71</f>
        <v>2883</v>
      </c>
      <c r="C71">
        <f t="shared" ref="C71" si="28">B71-B70</f>
        <v>99</v>
      </c>
      <c r="D71">
        <f t="shared" ref="D71" si="29">C71-C70</f>
        <v>121</v>
      </c>
      <c r="E71">
        <f t="shared" ref="E71" si="30">D71-D70</f>
        <v>140</v>
      </c>
    </row>
    <row r="72" spans="1:5">
      <c r="A72" s="2">
        <v>43954</v>
      </c>
      <c r="B72" s="3">
        <f>Dati!F72</f>
        <v>2856</v>
      </c>
      <c r="C72">
        <f t="shared" ref="C72" si="31">B72-B71</f>
        <v>-27</v>
      </c>
      <c r="D72">
        <f t="shared" ref="D72" si="32">C72-C71</f>
        <v>-126</v>
      </c>
      <c r="E72">
        <f t="shared" ref="E72" si="33">D72-D71</f>
        <v>-247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1 8 b d 5 - 0 6 9 6 - 4 8 3 9 - a 2 7 a - b 3 a 2 6 2 6 b b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 G u i d = " f 5 2 7 6 c 5 6 - e 3 3 f - 4 8 3 d - b 1 8 9 - b 1 0 c 2 1 1 c a 9 a 6 "   R e v = " 1 "   R e v G u i d = " c 1 3 b c b 5 e - 5 9 7 e - 4 d d 8 - 9 a b 5 - d 1 3 c b 9 2 0 1 8 6 e " 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8 7 0 8 5 D - E A 4 F - 4 0 4 0 - 8 A 7 F - 7 B E C B F 3 C 1 9 6 0 } "   T o u r I d = " 1 b 3 6 6 3 f 6 - 7 7 a 3 - 4 9 4 0 - b 2 a 1 - e e c 4 e b 2 e b e 1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6787085D-EA4F-4040-8A7F-7BECBF3C196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AB197B7-E109-4152-A0DF-E6560CE5417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cp:revision>14</cp:revision>
  <dcterms:created xsi:type="dcterms:W3CDTF">2020-03-08T10:50:30Z</dcterms:created>
  <dcterms:modified xsi:type="dcterms:W3CDTF">2020-05-03T20:26:33Z</dcterms:modified>
</cp:coreProperties>
</file>