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05B47844-EDBA-4177-AA94-C6F1152AF39E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" i="18" l="1"/>
  <c r="D100" i="18"/>
  <c r="E100" i="18"/>
  <c r="G100" i="18" s="1"/>
  <c r="I100" i="18" s="1"/>
  <c r="F100" i="18"/>
  <c r="H100" i="18"/>
  <c r="J100" i="18"/>
  <c r="B100" i="17"/>
  <c r="C100" i="17" s="1"/>
  <c r="C100" i="16"/>
  <c r="D100" i="16" s="1"/>
  <c r="J100" i="16" s="1"/>
  <c r="H100" i="16"/>
  <c r="F100" i="16" s="1"/>
  <c r="G100" i="16" s="1"/>
  <c r="C100" i="15"/>
  <c r="D100" i="15" s="1"/>
  <c r="I100" i="15" s="1"/>
  <c r="G100" i="15"/>
  <c r="E100" i="15" s="1"/>
  <c r="F100" i="15" s="1"/>
  <c r="C100" i="9"/>
  <c r="D100" i="9"/>
  <c r="E100" i="9" s="1"/>
  <c r="H100" i="9"/>
  <c r="J100" i="9" s="1"/>
  <c r="I100" i="9"/>
  <c r="K100" i="9"/>
  <c r="L100" i="9"/>
  <c r="B100" i="7"/>
  <c r="C100" i="7" s="1"/>
  <c r="D100" i="7" s="1"/>
  <c r="E100" i="7" s="1"/>
  <c r="R100" i="13"/>
  <c r="T100" i="13" s="1"/>
  <c r="W100" i="13"/>
  <c r="AA100" i="13"/>
  <c r="C100" i="13"/>
  <c r="D100" i="13"/>
  <c r="E100" i="13" s="1"/>
  <c r="B100" i="8"/>
  <c r="C100" i="8" s="1"/>
  <c r="D100" i="8" s="1"/>
  <c r="E100" i="8" s="1"/>
  <c r="B100" i="6"/>
  <c r="C100" i="6" s="1"/>
  <c r="D100" i="6" s="1"/>
  <c r="E100" i="6" s="1"/>
  <c r="R100" i="5"/>
  <c r="T100" i="5" s="1"/>
  <c r="B100" i="5"/>
  <c r="C100" i="5" s="1"/>
  <c r="D100" i="5" s="1"/>
  <c r="E100" i="5" s="1"/>
  <c r="R100" i="4"/>
  <c r="T100" i="4" s="1"/>
  <c r="B100" i="4"/>
  <c r="C100" i="4" s="1"/>
  <c r="D100" i="4" s="1"/>
  <c r="E100" i="4" s="1"/>
  <c r="B100" i="3"/>
  <c r="C100" i="3" s="1"/>
  <c r="D100" i="3" s="1"/>
  <c r="E100" i="3" s="1"/>
  <c r="B100" i="2"/>
  <c r="C100" i="2" s="1"/>
  <c r="D100" i="2" s="1"/>
  <c r="E100" i="2" s="1"/>
  <c r="E100" i="17" l="1"/>
  <c r="D100" i="17"/>
  <c r="I100" i="16"/>
  <c r="E100" i="16"/>
  <c r="H100" i="15"/>
  <c r="V100" i="13"/>
  <c r="Y100" i="13"/>
  <c r="U100" i="13"/>
  <c r="Z100" i="13"/>
  <c r="AB100" i="13"/>
  <c r="X100" i="13"/>
  <c r="AA100" i="5"/>
  <c r="Z100" i="5"/>
  <c r="Y100" i="5"/>
  <c r="U100" i="5"/>
  <c r="W100" i="5"/>
  <c r="V100" i="5"/>
  <c r="AB100" i="5"/>
  <c r="X100" i="5"/>
  <c r="W100" i="4"/>
  <c r="V100" i="4"/>
  <c r="Y100" i="4"/>
  <c r="U100" i="4"/>
  <c r="AA100" i="4"/>
  <c r="Z100" i="4"/>
  <c r="AB100" i="4"/>
  <c r="X100" i="4"/>
  <c r="C96" i="18"/>
  <c r="D96" i="18"/>
  <c r="E96" i="18"/>
  <c r="G96" i="18" s="1"/>
  <c r="I96" i="18" s="1"/>
  <c r="F96" i="18"/>
  <c r="H96" i="18"/>
  <c r="J96" i="18"/>
  <c r="C97" i="18"/>
  <c r="D97" i="18"/>
  <c r="E97" i="18"/>
  <c r="G97" i="18" s="1"/>
  <c r="I97" i="18" s="1"/>
  <c r="F97" i="18"/>
  <c r="H97" i="18"/>
  <c r="J97" i="18"/>
  <c r="C98" i="18"/>
  <c r="D98" i="18"/>
  <c r="E98" i="18"/>
  <c r="G98" i="18" s="1"/>
  <c r="I98" i="18" s="1"/>
  <c r="F98" i="18"/>
  <c r="J98" i="18" s="1"/>
  <c r="H98" i="18"/>
  <c r="C99" i="18"/>
  <c r="D99" i="18"/>
  <c r="E99" i="18"/>
  <c r="G99" i="18" s="1"/>
  <c r="I99" i="18" s="1"/>
  <c r="F99" i="18"/>
  <c r="H99" i="18"/>
  <c r="J99" i="18"/>
  <c r="B96" i="17"/>
  <c r="C96" i="17" s="1"/>
  <c r="B97" i="17"/>
  <c r="C97" i="17" s="1"/>
  <c r="B98" i="17"/>
  <c r="C98" i="17" s="1"/>
  <c r="B99" i="17"/>
  <c r="C99" i="17" s="1"/>
  <c r="C96" i="16"/>
  <c r="D96" i="16" s="1"/>
  <c r="J96" i="16" s="1"/>
  <c r="F96" i="16"/>
  <c r="G96" i="16" s="1"/>
  <c r="H96" i="16"/>
  <c r="C97" i="16"/>
  <c r="E97" i="16" s="1"/>
  <c r="D97" i="16"/>
  <c r="F97" i="16"/>
  <c r="G97" i="16" s="1"/>
  <c r="H97" i="16"/>
  <c r="J97" i="16"/>
  <c r="C98" i="16"/>
  <c r="E98" i="16" s="1"/>
  <c r="D98" i="16"/>
  <c r="H98" i="16"/>
  <c r="F98" i="16" s="1"/>
  <c r="C99" i="16"/>
  <c r="E99" i="16" s="1"/>
  <c r="D99" i="16"/>
  <c r="H99" i="16"/>
  <c r="J99" i="16"/>
  <c r="C99" i="15"/>
  <c r="D99" i="15" s="1"/>
  <c r="I99" i="15" s="1"/>
  <c r="G99" i="15"/>
  <c r="E99" i="15" s="1"/>
  <c r="F99" i="15" s="1"/>
  <c r="C96" i="15"/>
  <c r="D96" i="15" s="1"/>
  <c r="I96" i="15" s="1"/>
  <c r="G96" i="15"/>
  <c r="E96" i="15" s="1"/>
  <c r="C97" i="15"/>
  <c r="D97" i="15" s="1"/>
  <c r="I97" i="15" s="1"/>
  <c r="G97" i="15"/>
  <c r="C98" i="15"/>
  <c r="D98" i="15"/>
  <c r="I98" i="15" s="1"/>
  <c r="G98" i="15"/>
  <c r="C96" i="9"/>
  <c r="D96" i="9" s="1"/>
  <c r="H96" i="9"/>
  <c r="J96" i="9" s="1"/>
  <c r="I96" i="9"/>
  <c r="K96" i="9" s="1"/>
  <c r="C97" i="9"/>
  <c r="D97" i="9" s="1"/>
  <c r="H97" i="9"/>
  <c r="J97" i="9" s="1"/>
  <c r="I97" i="9"/>
  <c r="K97" i="9" s="1"/>
  <c r="C98" i="9"/>
  <c r="D98" i="9" s="1"/>
  <c r="H98" i="9"/>
  <c r="J98" i="9" s="1"/>
  <c r="I98" i="9"/>
  <c r="K98" i="9" s="1"/>
  <c r="C99" i="9"/>
  <c r="D99" i="9" s="1"/>
  <c r="H99" i="9"/>
  <c r="J99" i="9" s="1"/>
  <c r="I99" i="9"/>
  <c r="K99" i="9" s="1"/>
  <c r="B96" i="7"/>
  <c r="C96" i="7" s="1"/>
  <c r="D96" i="7" s="1"/>
  <c r="E96" i="7" s="1"/>
  <c r="B97" i="7"/>
  <c r="C97" i="7" s="1"/>
  <c r="D97" i="7" s="1"/>
  <c r="E97" i="7" s="1"/>
  <c r="B98" i="7"/>
  <c r="C98" i="7" s="1"/>
  <c r="D98" i="7" s="1"/>
  <c r="E98" i="7" s="1"/>
  <c r="B99" i="7"/>
  <c r="C99" i="7" s="1"/>
  <c r="D99" i="7" s="1"/>
  <c r="E99" i="7" s="1"/>
  <c r="R96" i="13"/>
  <c r="T96" i="13" s="1"/>
  <c r="V96" i="13"/>
  <c r="W96" i="13"/>
  <c r="Z96" i="13"/>
  <c r="AA96" i="13"/>
  <c r="R97" i="13"/>
  <c r="V97" i="13" s="1"/>
  <c r="T97" i="13"/>
  <c r="U97" i="13"/>
  <c r="W97" i="13"/>
  <c r="X97" i="13"/>
  <c r="Y97" i="13"/>
  <c r="AA97" i="13"/>
  <c r="AB97" i="13"/>
  <c r="R98" i="13"/>
  <c r="T98" i="13" s="1"/>
  <c r="V98" i="13"/>
  <c r="W98" i="13"/>
  <c r="Z98" i="13"/>
  <c r="AA98" i="13"/>
  <c r="R99" i="13"/>
  <c r="U99" i="13" s="1"/>
  <c r="T99" i="13"/>
  <c r="X99" i="13"/>
  <c r="AB99" i="13"/>
  <c r="C96" i="13"/>
  <c r="D96" i="13" s="1"/>
  <c r="E96" i="13" s="1"/>
  <c r="C97" i="13"/>
  <c r="D97" i="13" s="1"/>
  <c r="E97" i="13" s="1"/>
  <c r="C98" i="13"/>
  <c r="C99" i="13"/>
  <c r="D99" i="13"/>
  <c r="B96" i="8"/>
  <c r="C96" i="8" s="1"/>
  <c r="D96" i="8" s="1"/>
  <c r="E96" i="8" s="1"/>
  <c r="B97" i="8"/>
  <c r="C97" i="8" s="1"/>
  <c r="D97" i="8" s="1"/>
  <c r="E97" i="8" s="1"/>
  <c r="B98" i="8"/>
  <c r="C98" i="8" s="1"/>
  <c r="D98" i="8" s="1"/>
  <c r="E98" i="8" s="1"/>
  <c r="B99" i="8"/>
  <c r="C99" i="8" s="1"/>
  <c r="D99" i="8" s="1"/>
  <c r="E99" i="8" s="1"/>
  <c r="B96" i="6"/>
  <c r="C96" i="6" s="1"/>
  <c r="D96" i="6" s="1"/>
  <c r="E96" i="6" s="1"/>
  <c r="B97" i="6"/>
  <c r="C97" i="6" s="1"/>
  <c r="D97" i="6" s="1"/>
  <c r="E97" i="6" s="1"/>
  <c r="B98" i="6"/>
  <c r="C98" i="6" s="1"/>
  <c r="D98" i="6" s="1"/>
  <c r="E98" i="6" s="1"/>
  <c r="B99" i="6"/>
  <c r="C99" i="6" s="1"/>
  <c r="D99" i="6" s="1"/>
  <c r="E99" i="6" s="1"/>
  <c r="R96" i="5"/>
  <c r="T96" i="5" s="1"/>
  <c r="V96" i="5"/>
  <c r="W96" i="5"/>
  <c r="Z96" i="5"/>
  <c r="AA96" i="5"/>
  <c r="R97" i="5"/>
  <c r="V97" i="5" s="1"/>
  <c r="T97" i="5"/>
  <c r="U97" i="5"/>
  <c r="W97" i="5"/>
  <c r="X97" i="5"/>
  <c r="Y97" i="5"/>
  <c r="AA97" i="5"/>
  <c r="AB97" i="5"/>
  <c r="R98" i="5"/>
  <c r="T98" i="5" s="1"/>
  <c r="V98" i="5"/>
  <c r="W98" i="5"/>
  <c r="Z98" i="5"/>
  <c r="AA98" i="5"/>
  <c r="R99" i="5"/>
  <c r="V99" i="5" s="1"/>
  <c r="T99" i="5"/>
  <c r="U99" i="5"/>
  <c r="W99" i="5"/>
  <c r="X99" i="5"/>
  <c r="Y99" i="5"/>
  <c r="AA99" i="5"/>
  <c r="AB99" i="5"/>
  <c r="W103" i="5"/>
  <c r="AA103" i="5"/>
  <c r="B96" i="5"/>
  <c r="C96" i="5"/>
  <c r="D96" i="5" s="1"/>
  <c r="E96" i="5" s="1"/>
  <c r="B97" i="5"/>
  <c r="C97" i="5"/>
  <c r="D97" i="5" s="1"/>
  <c r="E97" i="5" s="1"/>
  <c r="B98" i="5"/>
  <c r="C98" i="5"/>
  <c r="D98" i="5" s="1"/>
  <c r="B99" i="5"/>
  <c r="C99" i="5"/>
  <c r="D99" i="5" s="1"/>
  <c r="E99" i="5" s="1"/>
  <c r="R96" i="4"/>
  <c r="T96" i="4" s="1"/>
  <c r="V96" i="4"/>
  <c r="W96" i="4"/>
  <c r="Z96" i="4"/>
  <c r="AA96" i="4"/>
  <c r="R97" i="4"/>
  <c r="V97" i="4" s="1"/>
  <c r="T97" i="4"/>
  <c r="U97" i="4"/>
  <c r="W97" i="4"/>
  <c r="X97" i="4"/>
  <c r="Y97" i="4"/>
  <c r="AA97" i="4"/>
  <c r="AB97" i="4"/>
  <c r="R98" i="4"/>
  <c r="T98" i="4" s="1"/>
  <c r="V98" i="4"/>
  <c r="W98" i="4"/>
  <c r="Z98" i="4"/>
  <c r="AA98" i="4"/>
  <c r="R99" i="4"/>
  <c r="V99" i="4" s="1"/>
  <c r="T99" i="4"/>
  <c r="U99" i="4"/>
  <c r="X99" i="4"/>
  <c r="Y99" i="4"/>
  <c r="AB99" i="4"/>
  <c r="B96" i="4"/>
  <c r="C96" i="4" s="1"/>
  <c r="D96" i="4" s="1"/>
  <c r="E96" i="4" s="1"/>
  <c r="B97" i="4"/>
  <c r="C97" i="4" s="1"/>
  <c r="D97" i="4" s="1"/>
  <c r="E97" i="4" s="1"/>
  <c r="B98" i="4"/>
  <c r="C98" i="4" s="1"/>
  <c r="D98" i="4" s="1"/>
  <c r="E98" i="4" s="1"/>
  <c r="B99" i="4"/>
  <c r="C99" i="4" s="1"/>
  <c r="D99" i="4" s="1"/>
  <c r="E99" i="4" s="1"/>
  <c r="B96" i="3"/>
  <c r="C96" i="3" s="1"/>
  <c r="D96" i="3" s="1"/>
  <c r="E96" i="3" s="1"/>
  <c r="B97" i="3"/>
  <c r="C97" i="3" s="1"/>
  <c r="D97" i="3" s="1"/>
  <c r="E97" i="3" s="1"/>
  <c r="B98" i="3"/>
  <c r="C98" i="3" s="1"/>
  <c r="D98" i="3" s="1"/>
  <c r="E98" i="3" s="1"/>
  <c r="B99" i="3"/>
  <c r="C99" i="3" s="1"/>
  <c r="D99" i="3" s="1"/>
  <c r="E99" i="3" s="1"/>
  <c r="B99" i="2"/>
  <c r="C99" i="2" s="1"/>
  <c r="D99" i="2" s="1"/>
  <c r="E99" i="2" s="1"/>
  <c r="B96" i="2"/>
  <c r="C96" i="2" s="1"/>
  <c r="D96" i="2" s="1"/>
  <c r="E96" i="2" s="1"/>
  <c r="B97" i="2"/>
  <c r="C97" i="2" s="1"/>
  <c r="D97" i="2" s="1"/>
  <c r="E97" i="2" s="1"/>
  <c r="B98" i="2"/>
  <c r="C98" i="2" s="1"/>
  <c r="D98" i="2" s="1"/>
  <c r="D97" i="17" l="1"/>
  <c r="E97" i="17"/>
  <c r="E99" i="17"/>
  <c r="D96" i="17"/>
  <c r="D98" i="17"/>
  <c r="D99" i="17"/>
  <c r="E96" i="17"/>
  <c r="E98" i="17"/>
  <c r="G98" i="16"/>
  <c r="F99" i="16"/>
  <c r="G99" i="16" s="1"/>
  <c r="J98" i="16"/>
  <c r="I99" i="16"/>
  <c r="I98" i="16"/>
  <c r="I97" i="16"/>
  <c r="I96" i="16"/>
  <c r="E96" i="16"/>
  <c r="H99" i="15"/>
  <c r="E97" i="15"/>
  <c r="F96" i="15"/>
  <c r="H96" i="15"/>
  <c r="H97" i="15"/>
  <c r="L98" i="9"/>
  <c r="E98" i="9"/>
  <c r="L99" i="9"/>
  <c r="E99" i="9"/>
  <c r="L97" i="9"/>
  <c r="E97" i="9"/>
  <c r="L96" i="9"/>
  <c r="E96" i="9"/>
  <c r="AA99" i="13"/>
  <c r="W99" i="13"/>
  <c r="Y98" i="13"/>
  <c r="U98" i="13"/>
  <c r="Y96" i="13"/>
  <c r="U96" i="13"/>
  <c r="Z99" i="13"/>
  <c r="V99" i="13"/>
  <c r="AB98" i="13"/>
  <c r="X98" i="13"/>
  <c r="Z97" i="13"/>
  <c r="AB96" i="13"/>
  <c r="X96" i="13"/>
  <c r="Y99" i="13"/>
  <c r="D98" i="13"/>
  <c r="V103" i="5"/>
  <c r="T103" i="5"/>
  <c r="Y98" i="5"/>
  <c r="U98" i="5"/>
  <c r="Y96" i="5"/>
  <c r="U96" i="5"/>
  <c r="U103" i="5" s="1"/>
  <c r="Z99" i="5"/>
  <c r="AB98" i="5"/>
  <c r="X98" i="5"/>
  <c r="Z97" i="5"/>
  <c r="Z103" i="5" s="1"/>
  <c r="AB96" i="5"/>
  <c r="AB103" i="5" s="1"/>
  <c r="X96" i="5"/>
  <c r="E98" i="5"/>
  <c r="AA99" i="4"/>
  <c r="W99" i="4"/>
  <c r="Y98" i="4"/>
  <c r="U98" i="4"/>
  <c r="Y96" i="4"/>
  <c r="U96" i="4"/>
  <c r="Z99" i="4"/>
  <c r="AB98" i="4"/>
  <c r="X98" i="4"/>
  <c r="Z97" i="4"/>
  <c r="AB96" i="4"/>
  <c r="X96" i="4"/>
  <c r="E98" i="2"/>
  <c r="E98" i="15" l="1"/>
  <c r="F97" i="15"/>
  <c r="E98" i="13"/>
  <c r="E99" i="13"/>
  <c r="Y103" i="5"/>
  <c r="X103" i="5"/>
  <c r="F98" i="15" l="1"/>
  <c r="H98" i="15"/>
  <c r="C95" i="18" l="1"/>
  <c r="D95" i="18"/>
  <c r="E95" i="18"/>
  <c r="G95" i="18" s="1"/>
  <c r="I95" i="18" s="1"/>
  <c r="F95" i="18"/>
  <c r="H95" i="18"/>
  <c r="J95" i="18"/>
  <c r="B95" i="17"/>
  <c r="C95" i="17" s="1"/>
  <c r="C95" i="16"/>
  <c r="D95" i="16" s="1"/>
  <c r="J95" i="16" s="1"/>
  <c r="E95" i="16"/>
  <c r="H95" i="16"/>
  <c r="F95" i="16" s="1"/>
  <c r="C95" i="15"/>
  <c r="D95" i="15" s="1"/>
  <c r="I95" i="15" s="1"/>
  <c r="G95" i="15"/>
  <c r="E95" i="15" s="1"/>
  <c r="F95" i="15" s="1"/>
  <c r="C95" i="9"/>
  <c r="D95" i="9" s="1"/>
  <c r="H95" i="9"/>
  <c r="J95" i="9" s="1"/>
  <c r="I95" i="9"/>
  <c r="K95" i="9" s="1"/>
  <c r="B95" i="7"/>
  <c r="C95" i="7" s="1"/>
  <c r="D95" i="7" s="1"/>
  <c r="E95" i="7" s="1"/>
  <c r="R95" i="13"/>
  <c r="T95" i="13" s="1"/>
  <c r="C95" i="13"/>
  <c r="D95" i="13" s="1"/>
  <c r="E95" i="13" s="1"/>
  <c r="B95" i="8"/>
  <c r="C95" i="8"/>
  <c r="D95" i="8" s="1"/>
  <c r="E95" i="8" s="1"/>
  <c r="B95" i="6"/>
  <c r="C95" i="6" s="1"/>
  <c r="D95" i="6" s="1"/>
  <c r="E95" i="6" s="1"/>
  <c r="R95" i="5"/>
  <c r="T95" i="5" s="1"/>
  <c r="V95" i="5"/>
  <c r="W95" i="5"/>
  <c r="Z95" i="5"/>
  <c r="AA95" i="5"/>
  <c r="B95" i="5"/>
  <c r="C95" i="5" s="1"/>
  <c r="D95" i="5" s="1"/>
  <c r="E95" i="5" s="1"/>
  <c r="R95" i="4"/>
  <c r="T95" i="4" s="1"/>
  <c r="B95" i="4"/>
  <c r="C95" i="4" s="1"/>
  <c r="D95" i="4" s="1"/>
  <c r="E95" i="4" s="1"/>
  <c r="B95" i="3"/>
  <c r="C95" i="3" s="1"/>
  <c r="D95" i="3" s="1"/>
  <c r="E95" i="3" s="1"/>
  <c r="B95" i="2"/>
  <c r="C95" i="2" s="1"/>
  <c r="D95" i="2" s="1"/>
  <c r="E95" i="2" s="1"/>
  <c r="E95" i="17" l="1"/>
  <c r="D95" i="17"/>
  <c r="G95" i="16"/>
  <c r="I95" i="16"/>
  <c r="H95" i="15"/>
  <c r="L95" i="9"/>
  <c r="E95" i="9"/>
  <c r="W95" i="13"/>
  <c r="V95" i="13"/>
  <c r="Y95" i="13"/>
  <c r="U95" i="13"/>
  <c r="AA95" i="13"/>
  <c r="Z95" i="13"/>
  <c r="AB95" i="13"/>
  <c r="X95" i="13"/>
  <c r="Y95" i="5"/>
  <c r="U95" i="5"/>
  <c r="AB95" i="5"/>
  <c r="X95" i="5"/>
  <c r="AA95" i="4"/>
  <c r="W95" i="4"/>
  <c r="Z95" i="4"/>
  <c r="V95" i="4"/>
  <c r="Y95" i="4"/>
  <c r="U95" i="4"/>
  <c r="AB95" i="4"/>
  <c r="X95" i="4"/>
  <c r="C92" i="18" l="1"/>
  <c r="D92" i="18"/>
  <c r="E92" i="18"/>
  <c r="F92" i="18"/>
  <c r="G92" i="18" s="1"/>
  <c r="I92" i="18" s="1"/>
  <c r="H92" i="18"/>
  <c r="J92" i="18"/>
  <c r="L92" i="18" s="1"/>
  <c r="K92" i="18"/>
  <c r="C93" i="18"/>
  <c r="D93" i="18"/>
  <c r="E93" i="18"/>
  <c r="G93" i="18" s="1"/>
  <c r="I93" i="18" s="1"/>
  <c r="F93" i="18"/>
  <c r="H93" i="18"/>
  <c r="K93" i="18"/>
  <c r="C94" i="18"/>
  <c r="D94" i="18"/>
  <c r="E94" i="18"/>
  <c r="F94" i="18"/>
  <c r="G94" i="18" s="1"/>
  <c r="I94" i="18" s="1"/>
  <c r="H94" i="18"/>
  <c r="J94" i="18"/>
  <c r="L94" i="18" s="1"/>
  <c r="K94" i="18"/>
  <c r="B93" i="17"/>
  <c r="C93" i="17" s="1"/>
  <c r="B94" i="17"/>
  <c r="C94" i="17" s="1"/>
  <c r="C93" i="16"/>
  <c r="D93" i="16"/>
  <c r="E93" i="16"/>
  <c r="F93" i="16"/>
  <c r="G93" i="16" s="1"/>
  <c r="H93" i="16"/>
  <c r="J93" i="16"/>
  <c r="C94" i="16"/>
  <c r="D94" i="16"/>
  <c r="E94" i="16"/>
  <c r="F94" i="16"/>
  <c r="G94" i="16" s="1"/>
  <c r="H94" i="16"/>
  <c r="J94" i="16"/>
  <c r="C93" i="15"/>
  <c r="D93" i="15" s="1"/>
  <c r="I93" i="15" s="1"/>
  <c r="G93" i="15"/>
  <c r="E93" i="15" s="1"/>
  <c r="C94" i="15"/>
  <c r="D94" i="15"/>
  <c r="I94" i="15" s="1"/>
  <c r="G94" i="15"/>
  <c r="C93" i="9"/>
  <c r="D93" i="9" s="1"/>
  <c r="H93" i="9"/>
  <c r="J93" i="9" s="1"/>
  <c r="I93" i="9"/>
  <c r="K93" i="9" s="1"/>
  <c r="C94" i="9"/>
  <c r="D94" i="9" s="1"/>
  <c r="H94" i="9"/>
  <c r="J94" i="9" s="1"/>
  <c r="I94" i="9"/>
  <c r="K94" i="9" s="1"/>
  <c r="B93" i="7"/>
  <c r="C93" i="7" s="1"/>
  <c r="D93" i="7" s="1"/>
  <c r="E93" i="7" s="1"/>
  <c r="B94" i="7"/>
  <c r="C94" i="7" s="1"/>
  <c r="D94" i="7" s="1"/>
  <c r="E94" i="7" s="1"/>
  <c r="R93" i="13"/>
  <c r="T93" i="13" s="1"/>
  <c r="V93" i="13"/>
  <c r="W93" i="13"/>
  <c r="Z93" i="13"/>
  <c r="AA93" i="13"/>
  <c r="R94" i="13"/>
  <c r="V94" i="13" s="1"/>
  <c r="T94" i="13"/>
  <c r="U94" i="13"/>
  <c r="W94" i="13"/>
  <c r="X94" i="13"/>
  <c r="Y94" i="13"/>
  <c r="AA94" i="13"/>
  <c r="AB94" i="13"/>
  <c r="C93" i="13"/>
  <c r="D93" i="13" s="1"/>
  <c r="E93" i="13" s="1"/>
  <c r="C94" i="13"/>
  <c r="D94" i="13" s="1"/>
  <c r="E94" i="13" s="1"/>
  <c r="B93" i="8"/>
  <c r="C93" i="8" s="1"/>
  <c r="D93" i="8" s="1"/>
  <c r="E93" i="8" s="1"/>
  <c r="B94" i="8"/>
  <c r="C94" i="8" s="1"/>
  <c r="D94" i="8" s="1"/>
  <c r="E94" i="8" s="1"/>
  <c r="B93" i="6"/>
  <c r="C93" i="6" s="1"/>
  <c r="D93" i="6" s="1"/>
  <c r="E93" i="6" s="1"/>
  <c r="B94" i="6"/>
  <c r="C94" i="6" s="1"/>
  <c r="D94" i="6" s="1"/>
  <c r="E94" i="6" s="1"/>
  <c r="R93" i="5"/>
  <c r="T93" i="5" s="1"/>
  <c r="V93" i="5"/>
  <c r="W93" i="5"/>
  <c r="Z93" i="5"/>
  <c r="AA93" i="5"/>
  <c r="R94" i="5"/>
  <c r="V94" i="5" s="1"/>
  <c r="T94" i="5"/>
  <c r="U94" i="5"/>
  <c r="X94" i="5"/>
  <c r="Y94" i="5"/>
  <c r="AB94" i="5"/>
  <c r="B93" i="5"/>
  <c r="C93" i="5" s="1"/>
  <c r="D93" i="5" s="1"/>
  <c r="E93" i="5" s="1"/>
  <c r="B94" i="5"/>
  <c r="C94" i="5" s="1"/>
  <c r="D94" i="5" s="1"/>
  <c r="E94" i="5" s="1"/>
  <c r="R94" i="4"/>
  <c r="T94" i="4" s="1"/>
  <c r="T104" i="4" s="1"/>
  <c r="R93" i="4"/>
  <c r="T93" i="4" s="1"/>
  <c r="B93" i="4"/>
  <c r="C93" i="4" s="1"/>
  <c r="D93" i="4" s="1"/>
  <c r="E93" i="4" s="1"/>
  <c r="B94" i="4"/>
  <c r="C94" i="4" s="1"/>
  <c r="D94" i="4" s="1"/>
  <c r="E94" i="4" s="1"/>
  <c r="B93" i="3"/>
  <c r="C93" i="3" s="1"/>
  <c r="D93" i="3" s="1"/>
  <c r="E93" i="3" s="1"/>
  <c r="B94" i="3"/>
  <c r="C94" i="3" s="1"/>
  <c r="D94" i="3" s="1"/>
  <c r="E94" i="3" s="1"/>
  <c r="B93" i="2"/>
  <c r="C93" i="2" s="1"/>
  <c r="D93" i="2" s="1"/>
  <c r="E93" i="2" s="1"/>
  <c r="B94" i="2"/>
  <c r="C94" i="2" s="1"/>
  <c r="D94" i="2" s="1"/>
  <c r="E94" i="2" s="1"/>
  <c r="J93" i="18" l="1"/>
  <c r="L93" i="18" s="1"/>
  <c r="D94" i="17"/>
  <c r="E93" i="17"/>
  <c r="D93" i="17"/>
  <c r="E94" i="17"/>
  <c r="I94" i="16"/>
  <c r="I93" i="16"/>
  <c r="E94" i="15"/>
  <c r="F93" i="15"/>
  <c r="H93" i="15"/>
  <c r="E94" i="9"/>
  <c r="L94" i="9"/>
  <c r="L93" i="9"/>
  <c r="E93" i="9"/>
  <c r="Y93" i="13"/>
  <c r="U93" i="13"/>
  <c r="Z94" i="13"/>
  <c r="AB93" i="13"/>
  <c r="X93" i="13"/>
  <c r="Y93" i="5"/>
  <c r="U93" i="5"/>
  <c r="AA94" i="5"/>
  <c r="W94" i="5"/>
  <c r="Z94" i="5"/>
  <c r="AB93" i="5"/>
  <c r="X93" i="5"/>
  <c r="W94" i="4"/>
  <c r="W104" i="4" s="1"/>
  <c r="Z94" i="4"/>
  <c r="Z104" i="4" s="1"/>
  <c r="V94" i="4"/>
  <c r="V104" i="4" s="1"/>
  <c r="AA94" i="4"/>
  <c r="AA104" i="4" s="1"/>
  <c r="Y94" i="4"/>
  <c r="Y104" i="4" s="1"/>
  <c r="U94" i="4"/>
  <c r="U104" i="4" s="1"/>
  <c r="AB94" i="4"/>
  <c r="AB104" i="4" s="1"/>
  <c r="X94" i="4"/>
  <c r="X104" i="4" s="1"/>
  <c r="W93" i="4"/>
  <c r="V93" i="4"/>
  <c r="Y93" i="4"/>
  <c r="U93" i="4"/>
  <c r="AA93" i="4"/>
  <c r="Z93" i="4"/>
  <c r="AB93" i="4"/>
  <c r="X93" i="4"/>
  <c r="C90" i="18"/>
  <c r="D90" i="18"/>
  <c r="E90" i="18"/>
  <c r="G90" i="18" s="1"/>
  <c r="I90" i="18" s="1"/>
  <c r="F90" i="18"/>
  <c r="H90" i="18"/>
  <c r="J90" i="18"/>
  <c r="C91" i="18"/>
  <c r="D91" i="18"/>
  <c r="E91" i="18"/>
  <c r="F91" i="18"/>
  <c r="G91" i="18" s="1"/>
  <c r="I91" i="18" s="1"/>
  <c r="H91" i="18"/>
  <c r="J91" i="18"/>
  <c r="B91" i="17"/>
  <c r="C91" i="17" s="1"/>
  <c r="B92" i="17"/>
  <c r="C92" i="17" s="1"/>
  <c r="C91" i="16"/>
  <c r="D91" i="16" s="1"/>
  <c r="J91" i="16" s="1"/>
  <c r="E91" i="16"/>
  <c r="F91" i="16"/>
  <c r="G91" i="16" s="1"/>
  <c r="H91" i="16"/>
  <c r="C92" i="16"/>
  <c r="D92" i="16"/>
  <c r="E92" i="16"/>
  <c r="H92" i="16"/>
  <c r="F92" i="16" s="1"/>
  <c r="C91" i="15"/>
  <c r="D91" i="15" s="1"/>
  <c r="I91" i="15" s="1"/>
  <c r="G91" i="15"/>
  <c r="E91" i="15" s="1"/>
  <c r="C92" i="15"/>
  <c r="D92" i="15"/>
  <c r="I92" i="15" s="1"/>
  <c r="G92" i="15"/>
  <c r="C91" i="9"/>
  <c r="D91" i="9" s="1"/>
  <c r="H91" i="9"/>
  <c r="J91" i="9" s="1"/>
  <c r="I91" i="9"/>
  <c r="K91" i="9" s="1"/>
  <c r="C92" i="9"/>
  <c r="D92" i="9" s="1"/>
  <c r="H92" i="9"/>
  <c r="J92" i="9" s="1"/>
  <c r="I92" i="9"/>
  <c r="K92" i="9" s="1"/>
  <c r="B91" i="7"/>
  <c r="C91" i="7" s="1"/>
  <c r="D91" i="7" s="1"/>
  <c r="E91" i="7" s="1"/>
  <c r="B92" i="7"/>
  <c r="C92" i="7" s="1"/>
  <c r="D92" i="7" s="1"/>
  <c r="E92" i="7" s="1"/>
  <c r="R91" i="13"/>
  <c r="T91" i="13" s="1"/>
  <c r="V91" i="13"/>
  <c r="W91" i="13"/>
  <c r="Z91" i="13"/>
  <c r="AA91" i="13"/>
  <c r="R92" i="13"/>
  <c r="V92" i="13" s="1"/>
  <c r="T92" i="13"/>
  <c r="U92" i="13"/>
  <c r="X92" i="13"/>
  <c r="Y92" i="13"/>
  <c r="AB92" i="13"/>
  <c r="C91" i="13"/>
  <c r="D91" i="13" s="1"/>
  <c r="E91" i="13" s="1"/>
  <c r="C92" i="13"/>
  <c r="B91" i="8"/>
  <c r="C91" i="8" s="1"/>
  <c r="D91" i="8" s="1"/>
  <c r="E91" i="8" s="1"/>
  <c r="B92" i="8"/>
  <c r="C92" i="8" s="1"/>
  <c r="D92" i="8" s="1"/>
  <c r="E92" i="8" s="1"/>
  <c r="B91" i="6"/>
  <c r="C91" i="6" s="1"/>
  <c r="D91" i="6" s="1"/>
  <c r="E91" i="6" s="1"/>
  <c r="B92" i="6"/>
  <c r="C92" i="6" s="1"/>
  <c r="D92" i="6" s="1"/>
  <c r="E92" i="6" s="1"/>
  <c r="R92" i="5"/>
  <c r="W92" i="5" s="1"/>
  <c r="R91" i="5"/>
  <c r="T91" i="5" s="1"/>
  <c r="V91" i="5"/>
  <c r="W91" i="5"/>
  <c r="Z91" i="5"/>
  <c r="AA91" i="5"/>
  <c r="U92" i="5"/>
  <c r="AA92" i="5"/>
  <c r="B91" i="5"/>
  <c r="C91" i="5" s="1"/>
  <c r="D91" i="5" s="1"/>
  <c r="E91" i="5" s="1"/>
  <c r="B92" i="5"/>
  <c r="C92" i="5" s="1"/>
  <c r="D92" i="5" s="1"/>
  <c r="E92" i="5" s="1"/>
  <c r="R91" i="4"/>
  <c r="T91" i="4" s="1"/>
  <c r="R92" i="4"/>
  <c r="V92" i="4" s="1"/>
  <c r="B91" i="4"/>
  <c r="C91" i="4" s="1"/>
  <c r="D91" i="4" s="1"/>
  <c r="E91" i="4" s="1"/>
  <c r="B92" i="4"/>
  <c r="C92" i="4" s="1"/>
  <c r="D92" i="4" s="1"/>
  <c r="E92" i="4" s="1"/>
  <c r="B91" i="3"/>
  <c r="C91" i="3" s="1"/>
  <c r="D91" i="3" s="1"/>
  <c r="E91" i="3" s="1"/>
  <c r="B92" i="3"/>
  <c r="C92" i="3" s="1"/>
  <c r="D92" i="3" s="1"/>
  <c r="E92" i="3" s="1"/>
  <c r="B91" i="2"/>
  <c r="C91" i="2" s="1"/>
  <c r="D91" i="2" s="1"/>
  <c r="E91" i="2" s="1"/>
  <c r="B92" i="2"/>
  <c r="C92" i="2"/>
  <c r="D92" i="2" s="1"/>
  <c r="E92" i="2" s="1"/>
  <c r="H94" i="15" l="1"/>
  <c r="F94" i="15"/>
  <c r="E92" i="17"/>
  <c r="D91" i="17"/>
  <c r="D92" i="17"/>
  <c r="E91" i="17"/>
  <c r="G92" i="16"/>
  <c r="I92" i="16"/>
  <c r="J92" i="16"/>
  <c r="I91" i="16"/>
  <c r="E92" i="15"/>
  <c r="F91" i="15"/>
  <c r="H91" i="15"/>
  <c r="L92" i="9"/>
  <c r="E92" i="9"/>
  <c r="L91" i="9"/>
  <c r="E91" i="9"/>
  <c r="Y91" i="13"/>
  <c r="U91" i="13"/>
  <c r="AA92" i="13"/>
  <c r="W92" i="13"/>
  <c r="Z92" i="13"/>
  <c r="AB91" i="13"/>
  <c r="X91" i="13"/>
  <c r="D92" i="13"/>
  <c r="E92" i="13" s="1"/>
  <c r="Y92" i="5"/>
  <c r="X92" i="5"/>
  <c r="V92" i="5"/>
  <c r="T92" i="5"/>
  <c r="AB92" i="5"/>
  <c r="Y91" i="5"/>
  <c r="U91" i="5"/>
  <c r="Z92" i="5"/>
  <c r="AB91" i="5"/>
  <c r="X91" i="5"/>
  <c r="Y91" i="4"/>
  <c r="U91" i="4"/>
  <c r="Y92" i="4"/>
  <c r="U92" i="4"/>
  <c r="AA91" i="4"/>
  <c r="W91" i="4"/>
  <c r="AB92" i="4"/>
  <c r="X92" i="4"/>
  <c r="T92" i="4"/>
  <c r="Z91" i="4"/>
  <c r="V91" i="4"/>
  <c r="AA92" i="4"/>
  <c r="W92" i="4"/>
  <c r="Z92" i="4"/>
  <c r="AB91" i="4"/>
  <c r="X91" i="4"/>
  <c r="H92" i="15" l="1"/>
  <c r="F92" i="15"/>
  <c r="K18" i="12" l="1"/>
  <c r="C89" i="18"/>
  <c r="D89" i="18"/>
  <c r="E89" i="18"/>
  <c r="F89" i="18"/>
  <c r="G89" i="18" s="1"/>
  <c r="I89" i="18" s="1"/>
  <c r="H89" i="18"/>
  <c r="J89" i="18"/>
  <c r="B90" i="17"/>
  <c r="C90" i="17" s="1"/>
  <c r="M4" i="16"/>
  <c r="H90" i="16" s="1"/>
  <c r="C90" i="16"/>
  <c r="D90" i="16" s="1"/>
  <c r="C90" i="15"/>
  <c r="D90" i="15" s="1"/>
  <c r="I90" i="15" s="1"/>
  <c r="G90" i="15"/>
  <c r="E90" i="15" s="1"/>
  <c r="F90" i="15" s="1"/>
  <c r="C90" i="9"/>
  <c r="D90" i="9" s="1"/>
  <c r="H90" i="9"/>
  <c r="J90" i="9" s="1"/>
  <c r="I90" i="9"/>
  <c r="K90" i="9" s="1"/>
  <c r="B90" i="7"/>
  <c r="C90" i="7" s="1"/>
  <c r="D90" i="7" s="1"/>
  <c r="E90" i="7" s="1"/>
  <c r="U102" i="13"/>
  <c r="V102" i="13"/>
  <c r="W102" i="13"/>
  <c r="X102" i="13"/>
  <c r="Y102" i="13"/>
  <c r="Z102" i="13"/>
  <c r="AA102" i="13"/>
  <c r="AB102" i="13"/>
  <c r="T102" i="13"/>
  <c r="R90" i="13"/>
  <c r="T90" i="13" s="1"/>
  <c r="C90" i="13"/>
  <c r="D90" i="13" s="1"/>
  <c r="E90" i="13" s="1"/>
  <c r="B90" i="8"/>
  <c r="C90" i="8" s="1"/>
  <c r="D90" i="8" s="1"/>
  <c r="E90" i="8" s="1"/>
  <c r="B90" i="6"/>
  <c r="C90" i="6" s="1"/>
  <c r="D90" i="6" s="1"/>
  <c r="E90" i="6" s="1"/>
  <c r="R90" i="5"/>
  <c r="T90" i="5" s="1"/>
  <c r="V90" i="5"/>
  <c r="W90" i="5"/>
  <c r="Y90" i="5"/>
  <c r="Z90" i="5"/>
  <c r="AA90" i="5"/>
  <c r="B90" i="5"/>
  <c r="C90" i="5" s="1"/>
  <c r="D90" i="5" s="1"/>
  <c r="E90" i="5" s="1"/>
  <c r="R90" i="4"/>
  <c r="T90" i="4" s="1"/>
  <c r="B90" i="4"/>
  <c r="C90" i="4" s="1"/>
  <c r="D90" i="4" s="1"/>
  <c r="E90" i="4" s="1"/>
  <c r="B90" i="3"/>
  <c r="C90" i="3" s="1"/>
  <c r="D90" i="3" s="1"/>
  <c r="E90" i="3" s="1"/>
  <c r="B90" i="2"/>
  <c r="C90" i="2" s="1"/>
  <c r="D90" i="2" s="1"/>
  <c r="E90" i="2" s="1"/>
  <c r="E90" i="17" l="1"/>
  <c r="D90" i="17"/>
  <c r="J90" i="16"/>
  <c r="E90" i="16"/>
  <c r="H90" i="15"/>
  <c r="L90" i="9"/>
  <c r="E90" i="9"/>
  <c r="AA90" i="13"/>
  <c r="Z90" i="13"/>
  <c r="Y90" i="13"/>
  <c r="U90" i="13"/>
  <c r="W90" i="13"/>
  <c r="V90" i="13"/>
  <c r="AB90" i="13"/>
  <c r="X90" i="13"/>
  <c r="U90" i="5"/>
  <c r="AB90" i="5"/>
  <c r="X90" i="5"/>
  <c r="W90" i="4"/>
  <c r="V90" i="4"/>
  <c r="Y90" i="4"/>
  <c r="U90" i="4"/>
  <c r="AA90" i="4"/>
  <c r="Z90" i="4"/>
  <c r="AB90" i="4"/>
  <c r="X90" i="4"/>
  <c r="C87" i="18" l="1"/>
  <c r="D87" i="18"/>
  <c r="E87" i="18"/>
  <c r="F87" i="18"/>
  <c r="G87" i="18" s="1"/>
  <c r="I87" i="18" s="1"/>
  <c r="H87" i="18"/>
  <c r="C88" i="18"/>
  <c r="D88" i="18"/>
  <c r="E88" i="18"/>
  <c r="F88" i="18"/>
  <c r="G88" i="18" s="1"/>
  <c r="I88" i="18" s="1"/>
  <c r="H88" i="18"/>
  <c r="J88" i="18"/>
  <c r="B89" i="17"/>
  <c r="C89" i="17"/>
  <c r="B88" i="17"/>
  <c r="C88" i="16"/>
  <c r="H88" i="16"/>
  <c r="C89" i="16"/>
  <c r="D89" i="16" s="1"/>
  <c r="H89" i="16"/>
  <c r="G88" i="15"/>
  <c r="E88" i="15" s="1"/>
  <c r="G89" i="15"/>
  <c r="C88" i="9"/>
  <c r="H88" i="9" s="1"/>
  <c r="J88" i="9" s="1"/>
  <c r="I88" i="9"/>
  <c r="K88" i="9" s="1"/>
  <c r="C89" i="9"/>
  <c r="B89" i="7"/>
  <c r="C89" i="7" s="1"/>
  <c r="B88" i="7"/>
  <c r="C88" i="13"/>
  <c r="C89" i="13"/>
  <c r="D89" i="13" s="1"/>
  <c r="B88" i="8"/>
  <c r="B89" i="8"/>
  <c r="C89" i="8" s="1"/>
  <c r="B88" i="6"/>
  <c r="B89" i="6"/>
  <c r="C89" i="6" s="1"/>
  <c r="B88" i="5"/>
  <c r="B89" i="5"/>
  <c r="C89" i="5" s="1"/>
  <c r="R89" i="5" s="1"/>
  <c r="R89" i="4"/>
  <c r="V89" i="4" s="1"/>
  <c r="B88" i="4"/>
  <c r="B89" i="4"/>
  <c r="C89" i="4" s="1"/>
  <c r="B88" i="3"/>
  <c r="B89" i="3"/>
  <c r="C89" i="3" s="1"/>
  <c r="B88" i="2"/>
  <c r="B89" i="2"/>
  <c r="C89" i="2" s="1"/>
  <c r="J89" i="16" l="1"/>
  <c r="U89" i="5"/>
  <c r="W89" i="5"/>
  <c r="X89" i="5"/>
  <c r="T89" i="5"/>
  <c r="AB89" i="5"/>
  <c r="AA89" i="5"/>
  <c r="R89" i="13"/>
  <c r="I89" i="9"/>
  <c r="K89" i="9" s="1"/>
  <c r="C89" i="15"/>
  <c r="D89" i="15" s="1"/>
  <c r="I89" i="15" s="1"/>
  <c r="C88" i="17"/>
  <c r="E89" i="16"/>
  <c r="H89" i="9"/>
  <c r="J89" i="9" s="1"/>
  <c r="C88" i="2"/>
  <c r="D88" i="2" s="1"/>
  <c r="C88" i="7"/>
  <c r="D89" i="9"/>
  <c r="L89" i="9" s="1"/>
  <c r="C88" i="15"/>
  <c r="H88" i="15"/>
  <c r="E89" i="15"/>
  <c r="F88" i="15"/>
  <c r="Z89" i="13"/>
  <c r="Z89" i="5"/>
  <c r="V89" i="5"/>
  <c r="Y89" i="5"/>
  <c r="Y89" i="4"/>
  <c r="U89" i="4"/>
  <c r="AB89" i="4"/>
  <c r="X89" i="4"/>
  <c r="T89" i="4"/>
  <c r="AA89" i="4"/>
  <c r="W89" i="4"/>
  <c r="Z89" i="4"/>
  <c r="C85" i="18"/>
  <c r="D85" i="18"/>
  <c r="E85" i="18"/>
  <c r="F85" i="18"/>
  <c r="H85" i="18"/>
  <c r="C86" i="18"/>
  <c r="D86" i="18"/>
  <c r="E86" i="18"/>
  <c r="F86" i="18"/>
  <c r="H86" i="18"/>
  <c r="B86" i="17"/>
  <c r="B87" i="17"/>
  <c r="C86" i="16"/>
  <c r="H86" i="16"/>
  <c r="C87" i="16"/>
  <c r="E87" i="16" s="1"/>
  <c r="H87" i="16"/>
  <c r="G87" i="15"/>
  <c r="E87" i="15" s="1"/>
  <c r="F87" i="15" s="1"/>
  <c r="G86" i="15"/>
  <c r="E86" i="15" s="1"/>
  <c r="F86" i="15" s="1"/>
  <c r="C86" i="9"/>
  <c r="C87" i="9"/>
  <c r="D87" i="9" s="1"/>
  <c r="B86" i="7"/>
  <c r="B87" i="7"/>
  <c r="C86" i="13"/>
  <c r="C86" i="15" s="1"/>
  <c r="C87" i="13"/>
  <c r="D87" i="13" s="1"/>
  <c r="B86" i="8"/>
  <c r="B87" i="8"/>
  <c r="C87" i="8" s="1"/>
  <c r="B86" i="6"/>
  <c r="B87" i="6"/>
  <c r="C87" i="6" s="1"/>
  <c r="B86" i="5"/>
  <c r="B87" i="5"/>
  <c r="C87" i="5" s="1"/>
  <c r="R87" i="5" s="1"/>
  <c r="B86" i="4"/>
  <c r="B87" i="4"/>
  <c r="C87" i="4" s="1"/>
  <c r="R87" i="4" s="1"/>
  <c r="B86" i="3"/>
  <c r="B87" i="3"/>
  <c r="C88" i="3" s="1"/>
  <c r="C87" i="3"/>
  <c r="B86" i="2"/>
  <c r="B87" i="2"/>
  <c r="C87" i="2" s="1"/>
  <c r="V87" i="4" l="1"/>
  <c r="Y87" i="4"/>
  <c r="T87" i="4"/>
  <c r="AB87" i="4"/>
  <c r="U87" i="4"/>
  <c r="X87" i="4"/>
  <c r="D88" i="3"/>
  <c r="D89" i="3"/>
  <c r="E89" i="3" s="1"/>
  <c r="U87" i="5"/>
  <c r="AA87" i="5"/>
  <c r="X87" i="5"/>
  <c r="AB87" i="5"/>
  <c r="T87" i="5"/>
  <c r="C87" i="15"/>
  <c r="D87" i="15" s="1"/>
  <c r="I87" i="15" s="1"/>
  <c r="C88" i="4"/>
  <c r="D88" i="13"/>
  <c r="C86" i="6"/>
  <c r="G85" i="18"/>
  <c r="I85" i="18" s="1"/>
  <c r="I87" i="9"/>
  <c r="K87" i="9" s="1"/>
  <c r="I86" i="9"/>
  <c r="K86" i="9" s="1"/>
  <c r="D87" i="16"/>
  <c r="J87" i="18"/>
  <c r="E89" i="9"/>
  <c r="C88" i="8"/>
  <c r="R87" i="13"/>
  <c r="L87" i="9"/>
  <c r="J87" i="16"/>
  <c r="J86" i="18"/>
  <c r="D89" i="2"/>
  <c r="E89" i="2" s="1"/>
  <c r="D88" i="9"/>
  <c r="E88" i="9" s="1"/>
  <c r="C88" i="6"/>
  <c r="H86" i="9"/>
  <c r="J86" i="9" s="1"/>
  <c r="C87" i="7"/>
  <c r="C87" i="17"/>
  <c r="G86" i="18"/>
  <c r="I86" i="18" s="1"/>
  <c r="E88" i="16"/>
  <c r="C88" i="5"/>
  <c r="D89" i="7"/>
  <c r="V89" i="13"/>
  <c r="U89" i="13"/>
  <c r="AA89" i="13"/>
  <c r="W89" i="13"/>
  <c r="T89" i="13"/>
  <c r="Y89" i="13"/>
  <c r="AB89" i="13"/>
  <c r="X89" i="13"/>
  <c r="D88" i="16"/>
  <c r="J88" i="16" s="1"/>
  <c r="H89" i="15"/>
  <c r="F89" i="15"/>
  <c r="H87" i="9"/>
  <c r="J87" i="9" s="1"/>
  <c r="H86" i="15"/>
  <c r="Z87" i="13"/>
  <c r="W87" i="5"/>
  <c r="Z87" i="5"/>
  <c r="V87" i="5"/>
  <c r="Y87" i="5"/>
  <c r="AA87" i="4"/>
  <c r="W87" i="4"/>
  <c r="Z87" i="4"/>
  <c r="C84" i="18"/>
  <c r="D84" i="18"/>
  <c r="E84" i="18"/>
  <c r="F84" i="18"/>
  <c r="G84" i="18" s="1"/>
  <c r="I84" i="18" s="1"/>
  <c r="H84" i="18"/>
  <c r="B85" i="17"/>
  <c r="C85" i="16"/>
  <c r="H85" i="16"/>
  <c r="G85" i="15"/>
  <c r="E85" i="15" s="1"/>
  <c r="C85" i="9"/>
  <c r="D86" i="9" s="1"/>
  <c r="B85" i="7"/>
  <c r="C86" i="7" s="1"/>
  <c r="C85" i="13"/>
  <c r="B85" i="8"/>
  <c r="C86" i="8" s="1"/>
  <c r="B85" i="6"/>
  <c r="B85" i="5"/>
  <c r="C86" i="5" s="1"/>
  <c r="B85" i="4"/>
  <c r="C86" i="4" s="1"/>
  <c r="B85" i="3"/>
  <c r="B85" i="2"/>
  <c r="C86" i="2" s="1"/>
  <c r="E87" i="9" l="1"/>
  <c r="R86" i="4"/>
  <c r="D87" i="4"/>
  <c r="D87" i="8"/>
  <c r="R86" i="5"/>
  <c r="D87" i="5"/>
  <c r="D86" i="16"/>
  <c r="J86" i="16" s="1"/>
  <c r="D88" i="5"/>
  <c r="E88" i="5" s="1"/>
  <c r="R88" i="5"/>
  <c r="D89" i="5"/>
  <c r="D88" i="6"/>
  <c r="D89" i="6"/>
  <c r="E89" i="6" s="1"/>
  <c r="D86" i="13"/>
  <c r="E86" i="16"/>
  <c r="J85" i="18"/>
  <c r="I85" i="9"/>
  <c r="K85" i="9" s="1"/>
  <c r="C85" i="15"/>
  <c r="D88" i="15"/>
  <c r="I88" i="15" s="1"/>
  <c r="D87" i="7"/>
  <c r="D88" i="8"/>
  <c r="E88" i="8" s="1"/>
  <c r="D89" i="8"/>
  <c r="E89" i="8" s="1"/>
  <c r="C86" i="3"/>
  <c r="H87" i="15"/>
  <c r="C86" i="17"/>
  <c r="E89" i="17" s="1"/>
  <c r="D88" i="7"/>
  <c r="E88" i="7" s="1"/>
  <c r="E88" i="13"/>
  <c r="R88" i="13"/>
  <c r="L88" i="9"/>
  <c r="E89" i="13"/>
  <c r="D87" i="6"/>
  <c r="H85" i="9"/>
  <c r="J85" i="9" s="1"/>
  <c r="E89" i="7"/>
  <c r="V87" i="13"/>
  <c r="U87" i="13"/>
  <c r="AA87" i="13"/>
  <c r="T87" i="13"/>
  <c r="Y87" i="13"/>
  <c r="W87" i="13"/>
  <c r="AB87" i="13"/>
  <c r="X87" i="13"/>
  <c r="D88" i="4"/>
  <c r="E88" i="4" s="1"/>
  <c r="R88" i="4"/>
  <c r="D89" i="4"/>
  <c r="D87" i="2"/>
  <c r="E88" i="2" s="1"/>
  <c r="H85" i="15"/>
  <c r="F85" i="15"/>
  <c r="T88" i="5" l="1"/>
  <c r="W88" i="5"/>
  <c r="U88" i="5"/>
  <c r="AB88" i="5"/>
  <c r="V88" i="5"/>
  <c r="AA88" i="5"/>
  <c r="Y88" i="5"/>
  <c r="X88" i="5"/>
  <c r="Z88" i="5"/>
  <c r="T88" i="13"/>
  <c r="Z88" i="13"/>
  <c r="AA88" i="13"/>
  <c r="W88" i="13"/>
  <c r="V88" i="13"/>
  <c r="Y88" i="13"/>
  <c r="X88" i="13"/>
  <c r="AB88" i="13"/>
  <c r="U88" i="13"/>
  <c r="T86" i="4"/>
  <c r="W86" i="4"/>
  <c r="Z86" i="4"/>
  <c r="AA86" i="4"/>
  <c r="Y86" i="4"/>
  <c r="U86" i="4"/>
  <c r="V86" i="4"/>
  <c r="AB86" i="4"/>
  <c r="X86" i="4"/>
  <c r="T88" i="4"/>
  <c r="U88" i="4"/>
  <c r="W88" i="4"/>
  <c r="Z88" i="4"/>
  <c r="X88" i="4"/>
  <c r="V88" i="4"/>
  <c r="AB88" i="4"/>
  <c r="Y88" i="4"/>
  <c r="AA88" i="4"/>
  <c r="R86" i="13"/>
  <c r="L86" i="9"/>
  <c r="E87" i="13"/>
  <c r="D86" i="15"/>
  <c r="I86" i="15" s="1"/>
  <c r="E88" i="6"/>
  <c r="D87" i="3"/>
  <c r="E89" i="4"/>
  <c r="E89" i="5"/>
  <c r="T86" i="5"/>
  <c r="AA86" i="5"/>
  <c r="U86" i="5"/>
  <c r="Z86" i="5"/>
  <c r="V86" i="5"/>
  <c r="Y86" i="5"/>
  <c r="AB86" i="5"/>
  <c r="W86" i="5"/>
  <c r="X86" i="5"/>
  <c r="C82" i="18"/>
  <c r="D82" i="18"/>
  <c r="E82" i="18"/>
  <c r="G82" i="18" s="1"/>
  <c r="I82" i="18" s="1"/>
  <c r="F82" i="18"/>
  <c r="H82" i="18"/>
  <c r="C83" i="18"/>
  <c r="J84" i="18" s="1"/>
  <c r="D83" i="18"/>
  <c r="E83" i="18"/>
  <c r="F83" i="18"/>
  <c r="H83" i="18"/>
  <c r="B83" i="17"/>
  <c r="B84" i="17"/>
  <c r="C83" i="16"/>
  <c r="H83" i="16"/>
  <c r="C84" i="16"/>
  <c r="D84" i="16"/>
  <c r="H84" i="16"/>
  <c r="G83" i="15"/>
  <c r="E83" i="15" s="1"/>
  <c r="C84" i="15"/>
  <c r="G84" i="15"/>
  <c r="C83" i="9"/>
  <c r="H83" i="9"/>
  <c r="J83" i="9" s="1"/>
  <c r="C84" i="9"/>
  <c r="H84" i="9" s="1"/>
  <c r="J84" i="9" s="1"/>
  <c r="I84" i="9"/>
  <c r="K84" i="9" s="1"/>
  <c r="B83" i="7"/>
  <c r="B84" i="7"/>
  <c r="C83" i="13"/>
  <c r="C84" i="13"/>
  <c r="B83" i="8"/>
  <c r="B84" i="8"/>
  <c r="C85" i="8" s="1"/>
  <c r="C84" i="8"/>
  <c r="B83" i="6"/>
  <c r="B84" i="6"/>
  <c r="B83" i="5"/>
  <c r="B84" i="5"/>
  <c r="B83" i="4"/>
  <c r="B84" i="4"/>
  <c r="B83" i="3"/>
  <c r="B84" i="3"/>
  <c r="B83" i="2"/>
  <c r="B84" i="2"/>
  <c r="C84" i="3" l="1"/>
  <c r="C85" i="3"/>
  <c r="D85" i="8"/>
  <c r="D86" i="8"/>
  <c r="E84" i="16"/>
  <c r="D85" i="16"/>
  <c r="J85" i="16" s="1"/>
  <c r="E85" i="16"/>
  <c r="C84" i="17"/>
  <c r="C85" i="17"/>
  <c r="E88" i="17" s="1"/>
  <c r="E88" i="3"/>
  <c r="D85" i="15"/>
  <c r="I85" i="15" s="1"/>
  <c r="T86" i="13"/>
  <c r="Z86" i="13"/>
  <c r="W86" i="13"/>
  <c r="AA86" i="13"/>
  <c r="V86" i="13"/>
  <c r="U86" i="13"/>
  <c r="Y86" i="13"/>
  <c r="AB86" i="13"/>
  <c r="X86" i="13"/>
  <c r="C84" i="6"/>
  <c r="C85" i="6"/>
  <c r="C84" i="7"/>
  <c r="C85" i="7"/>
  <c r="D84" i="9"/>
  <c r="D85" i="9"/>
  <c r="C83" i="15"/>
  <c r="H83" i="15" s="1"/>
  <c r="G83" i="18"/>
  <c r="I83" i="18" s="1"/>
  <c r="C84" i="4"/>
  <c r="C85" i="4"/>
  <c r="C84" i="5"/>
  <c r="C85" i="5"/>
  <c r="D84" i="13"/>
  <c r="D85" i="13"/>
  <c r="I83" i="9"/>
  <c r="K83" i="9" s="1"/>
  <c r="J83" i="18"/>
  <c r="C84" i="2"/>
  <c r="C85" i="2"/>
  <c r="J84" i="16"/>
  <c r="E84" i="15"/>
  <c r="F83" i="15"/>
  <c r="L84" i="9"/>
  <c r="D85" i="4" l="1"/>
  <c r="R85" i="4"/>
  <c r="D86" i="4"/>
  <c r="D85" i="3"/>
  <c r="D86" i="3"/>
  <c r="D85" i="5"/>
  <c r="R85" i="5"/>
  <c r="D86" i="5"/>
  <c r="R84" i="4"/>
  <c r="D85" i="7"/>
  <c r="D86" i="7"/>
  <c r="E85" i="13"/>
  <c r="R85" i="13"/>
  <c r="L85" i="9"/>
  <c r="E86" i="13"/>
  <c r="R84" i="5"/>
  <c r="E86" i="9"/>
  <c r="E85" i="9"/>
  <c r="D84" i="15"/>
  <c r="I84" i="15" s="1"/>
  <c r="E86" i="8"/>
  <c r="E87" i="8"/>
  <c r="R84" i="13"/>
  <c r="D85" i="6"/>
  <c r="D86" i="6"/>
  <c r="E87" i="17"/>
  <c r="D85" i="2"/>
  <c r="D86" i="2"/>
  <c r="H84" i="15"/>
  <c r="F84" i="15"/>
  <c r="C81" i="18"/>
  <c r="D81" i="18"/>
  <c r="E81" i="18"/>
  <c r="F81" i="18"/>
  <c r="H81" i="18"/>
  <c r="B82" i="17"/>
  <c r="C82" i="16"/>
  <c r="H82" i="16"/>
  <c r="G82" i="15"/>
  <c r="E82" i="15" s="1"/>
  <c r="C82" i="9"/>
  <c r="D83" i="9" s="1"/>
  <c r="B82" i="7"/>
  <c r="C82" i="13"/>
  <c r="D83" i="13" s="1"/>
  <c r="B82" i="8"/>
  <c r="B82" i="6"/>
  <c r="B82" i="5"/>
  <c r="B82" i="4"/>
  <c r="B82" i="3"/>
  <c r="B82" i="2"/>
  <c r="C83" i="3" l="1"/>
  <c r="C83" i="7"/>
  <c r="C83" i="17"/>
  <c r="E86" i="7"/>
  <c r="E87" i="7"/>
  <c r="E86" i="5"/>
  <c r="E87" i="5"/>
  <c r="C82" i="15"/>
  <c r="H82" i="15" s="1"/>
  <c r="T85" i="5"/>
  <c r="U85" i="5"/>
  <c r="X85" i="5"/>
  <c r="W85" i="5"/>
  <c r="Y85" i="5"/>
  <c r="AA85" i="5"/>
  <c r="Z85" i="5"/>
  <c r="V85" i="5"/>
  <c r="AB85" i="5"/>
  <c r="E86" i="4"/>
  <c r="E87" i="4"/>
  <c r="E86" i="6"/>
  <c r="E87" i="6"/>
  <c r="C83" i="4"/>
  <c r="E84" i="9"/>
  <c r="J82" i="18"/>
  <c r="V84" i="13"/>
  <c r="T84" i="13"/>
  <c r="Y84" i="13"/>
  <c r="U84" i="13"/>
  <c r="AA84" i="13"/>
  <c r="W84" i="13"/>
  <c r="AB84" i="13"/>
  <c r="X84" i="13"/>
  <c r="Z84" i="13"/>
  <c r="W84" i="5"/>
  <c r="AA84" i="5"/>
  <c r="AB84" i="5"/>
  <c r="T84" i="5"/>
  <c r="U84" i="5"/>
  <c r="X84" i="5"/>
  <c r="V84" i="5"/>
  <c r="Y84" i="5"/>
  <c r="Z84" i="5"/>
  <c r="T85" i="13"/>
  <c r="Y85" i="13"/>
  <c r="U85" i="13"/>
  <c r="Z85" i="13"/>
  <c r="V85" i="13"/>
  <c r="AA85" i="13"/>
  <c r="W85" i="13"/>
  <c r="X85" i="13"/>
  <c r="AB85" i="13"/>
  <c r="V84" i="4"/>
  <c r="U84" i="4"/>
  <c r="AA84" i="4"/>
  <c r="AB84" i="4"/>
  <c r="W84" i="4"/>
  <c r="T84" i="4"/>
  <c r="X84" i="4"/>
  <c r="Y84" i="4"/>
  <c r="Z84" i="4"/>
  <c r="T85" i="4"/>
  <c r="U85" i="4"/>
  <c r="X85" i="4"/>
  <c r="AA85" i="4"/>
  <c r="W85" i="4"/>
  <c r="Y85" i="4"/>
  <c r="V85" i="4"/>
  <c r="Z85" i="4"/>
  <c r="AB85" i="4"/>
  <c r="C83" i="8"/>
  <c r="R83" i="13"/>
  <c r="L83" i="9"/>
  <c r="C82" i="5"/>
  <c r="C83" i="5"/>
  <c r="C83" i="6"/>
  <c r="I82" i="9"/>
  <c r="K82" i="9" s="1"/>
  <c r="D83" i="16"/>
  <c r="J83" i="16" s="1"/>
  <c r="E83" i="16"/>
  <c r="G81" i="18"/>
  <c r="I81" i="18" s="1"/>
  <c r="E84" i="13"/>
  <c r="E86" i="3"/>
  <c r="E87" i="3"/>
  <c r="C83" i="2"/>
  <c r="E86" i="2"/>
  <c r="E87" i="2"/>
  <c r="H82" i="9"/>
  <c r="J82" i="9" s="1"/>
  <c r="E82" i="16"/>
  <c r="F82" i="15"/>
  <c r="C80" i="18"/>
  <c r="D80" i="18"/>
  <c r="E80" i="18"/>
  <c r="F80" i="18"/>
  <c r="G80" i="18" s="1"/>
  <c r="I80" i="18" s="1"/>
  <c r="H80" i="18"/>
  <c r="K80" i="18"/>
  <c r="B81" i="17"/>
  <c r="C81" i="16"/>
  <c r="H81" i="16"/>
  <c r="C81" i="15"/>
  <c r="G81" i="15"/>
  <c r="E81" i="15" s="1"/>
  <c r="C81" i="9"/>
  <c r="I81" i="9" s="1"/>
  <c r="K81" i="9" s="1"/>
  <c r="B81" i="7"/>
  <c r="C81" i="13"/>
  <c r="D82" i="13" s="1"/>
  <c r="B81" i="8"/>
  <c r="B81" i="6"/>
  <c r="B81" i="5"/>
  <c r="B81" i="4"/>
  <c r="C82" i="4" s="1"/>
  <c r="B81" i="3"/>
  <c r="B81" i="2"/>
  <c r="C82" i="2" s="1"/>
  <c r="R82" i="4" l="1"/>
  <c r="D83" i="7"/>
  <c r="D84" i="7"/>
  <c r="J81" i="18"/>
  <c r="D84" i="6"/>
  <c r="D84" i="8"/>
  <c r="D82" i="15"/>
  <c r="I82" i="15" s="1"/>
  <c r="D83" i="15"/>
  <c r="I83" i="15" s="1"/>
  <c r="C82" i="7"/>
  <c r="R82" i="5"/>
  <c r="D83" i="4"/>
  <c r="R83" i="4"/>
  <c r="D84" i="4"/>
  <c r="C82" i="6"/>
  <c r="D83" i="6" s="1"/>
  <c r="T83" i="13"/>
  <c r="W83" i="13"/>
  <c r="Z83" i="13"/>
  <c r="AA83" i="13"/>
  <c r="V83" i="13"/>
  <c r="AB83" i="13"/>
  <c r="Y83" i="13"/>
  <c r="X83" i="13"/>
  <c r="U83" i="13"/>
  <c r="C82" i="8"/>
  <c r="D89" i="17"/>
  <c r="E86" i="17"/>
  <c r="D84" i="3"/>
  <c r="D82" i="9"/>
  <c r="R82" i="13"/>
  <c r="L82" i="9"/>
  <c r="H81" i="9"/>
  <c r="J81" i="9" s="1"/>
  <c r="D82" i="16"/>
  <c r="J82" i="16" s="1"/>
  <c r="D83" i="5"/>
  <c r="R83" i="5"/>
  <c r="D84" i="5"/>
  <c r="E83" i="13"/>
  <c r="C82" i="17"/>
  <c r="C82" i="3"/>
  <c r="D83" i="3" s="1"/>
  <c r="D83" i="2"/>
  <c r="D84" i="2"/>
  <c r="F81" i="15"/>
  <c r="H81" i="15"/>
  <c r="T83" i="5" l="1"/>
  <c r="U83" i="5"/>
  <c r="Z83" i="5"/>
  <c r="Y83" i="5"/>
  <c r="V83" i="5"/>
  <c r="AA83" i="5"/>
  <c r="W83" i="5"/>
  <c r="AB83" i="5"/>
  <c r="X83" i="5"/>
  <c r="E84" i="6"/>
  <c r="E85" i="6"/>
  <c r="T82" i="13"/>
  <c r="Y82" i="13"/>
  <c r="Z82" i="13"/>
  <c r="W82" i="13"/>
  <c r="U82" i="13"/>
  <c r="V82" i="13"/>
  <c r="AA82" i="13"/>
  <c r="AB82" i="13"/>
  <c r="X82" i="13"/>
  <c r="T83" i="4"/>
  <c r="Z83" i="4"/>
  <c r="AA83" i="4"/>
  <c r="V83" i="4"/>
  <c r="W83" i="4"/>
  <c r="AB83" i="4"/>
  <c r="Y83" i="4"/>
  <c r="U83" i="4"/>
  <c r="X83" i="4"/>
  <c r="T82" i="4"/>
  <c r="Z82" i="4"/>
  <c r="AB82" i="4"/>
  <c r="Y82" i="4"/>
  <c r="W82" i="4"/>
  <c r="X82" i="4"/>
  <c r="AA82" i="4"/>
  <c r="U82" i="4"/>
  <c r="V82" i="4"/>
  <c r="E84" i="4"/>
  <c r="E85" i="4"/>
  <c r="E83" i="9"/>
  <c r="E84" i="8"/>
  <c r="E85" i="8"/>
  <c r="E84" i="3"/>
  <c r="E85" i="3"/>
  <c r="D88" i="17"/>
  <c r="E85" i="17"/>
  <c r="E84" i="5"/>
  <c r="E85" i="5"/>
  <c r="T82" i="5"/>
  <c r="Z82" i="5"/>
  <c r="W82" i="5"/>
  <c r="V82" i="5"/>
  <c r="AB82" i="5"/>
  <c r="AA82" i="5"/>
  <c r="X82" i="5"/>
  <c r="Y82" i="5"/>
  <c r="U82" i="5"/>
  <c r="D83" i="8"/>
  <c r="E84" i="7"/>
  <c r="E85" i="7"/>
  <c r="E84" i="2"/>
  <c r="E85" i="2"/>
  <c r="C79" i="18"/>
  <c r="D79" i="18"/>
  <c r="E79" i="18"/>
  <c r="F79" i="18"/>
  <c r="H79" i="18"/>
  <c r="B80" i="17"/>
  <c r="C80" i="16"/>
  <c r="H80" i="16"/>
  <c r="K7" i="12"/>
  <c r="L5" i="15"/>
  <c r="G80" i="15"/>
  <c r="C80" i="9"/>
  <c r="B80" i="7"/>
  <c r="C81" i="7" s="1"/>
  <c r="C80" i="13"/>
  <c r="C80" i="15" s="1"/>
  <c r="B80" i="8"/>
  <c r="B80" i="6"/>
  <c r="AB1" i="4"/>
  <c r="AA1" i="4"/>
  <c r="Z1" i="4"/>
  <c r="Y1" i="4"/>
  <c r="X1" i="4"/>
  <c r="W1" i="4"/>
  <c r="V1" i="4"/>
  <c r="U1" i="4"/>
  <c r="T1" i="4"/>
  <c r="B80" i="5"/>
  <c r="B80" i="4"/>
  <c r="B80" i="3"/>
  <c r="B80" i="2"/>
  <c r="C81" i="17" l="1"/>
  <c r="C81" i="4"/>
  <c r="D81" i="9"/>
  <c r="I80" i="9"/>
  <c r="K80" i="9" s="1"/>
  <c r="C81" i="3"/>
  <c r="C81" i="6"/>
  <c r="C81" i="8"/>
  <c r="J80" i="18"/>
  <c r="L80" i="18" s="1"/>
  <c r="D82" i="7"/>
  <c r="C81" i="5"/>
  <c r="D81" i="13"/>
  <c r="E81" i="16"/>
  <c r="D81" i="16"/>
  <c r="J81" i="16" s="1"/>
  <c r="G79" i="18"/>
  <c r="I79" i="18" s="1"/>
  <c r="C81" i="2"/>
  <c r="H80" i="9"/>
  <c r="J80" i="9" s="1"/>
  <c r="D81" i="15"/>
  <c r="I81" i="15" s="1"/>
  <c r="B79" i="17"/>
  <c r="C79" i="16"/>
  <c r="H79" i="16"/>
  <c r="C79" i="15"/>
  <c r="D80" i="15" s="1"/>
  <c r="I80" i="15" s="1"/>
  <c r="G79" i="15"/>
  <c r="C79" i="9"/>
  <c r="I79" i="9" s="1"/>
  <c r="K79" i="9" s="1"/>
  <c r="B79" i="7"/>
  <c r="C80" i="7" s="1"/>
  <c r="C79" i="13"/>
  <c r="B79" i="8"/>
  <c r="B79" i="6"/>
  <c r="B79" i="5"/>
  <c r="B79" i="4"/>
  <c r="B79" i="3"/>
  <c r="B79" i="2"/>
  <c r="D81" i="7" l="1"/>
  <c r="R81" i="5"/>
  <c r="D82" i="5"/>
  <c r="C80" i="3"/>
  <c r="R81" i="4"/>
  <c r="D82" i="4"/>
  <c r="C80" i="4"/>
  <c r="C80" i="5"/>
  <c r="D80" i="13"/>
  <c r="D80" i="9"/>
  <c r="E81" i="9" s="1"/>
  <c r="D80" i="16"/>
  <c r="J80" i="16" s="1"/>
  <c r="E80" i="16"/>
  <c r="E81" i="13"/>
  <c r="R81" i="13"/>
  <c r="E82" i="13"/>
  <c r="L81" i="9"/>
  <c r="C80" i="17"/>
  <c r="E82" i="7"/>
  <c r="E83" i="7"/>
  <c r="C80" i="8"/>
  <c r="C80" i="6"/>
  <c r="E82" i="9"/>
  <c r="D82" i="6"/>
  <c r="D87" i="17"/>
  <c r="E84" i="17"/>
  <c r="D81" i="8"/>
  <c r="D82" i="8"/>
  <c r="D81" i="3"/>
  <c r="D82" i="3"/>
  <c r="D82" i="2"/>
  <c r="H79" i="9"/>
  <c r="J79" i="9" s="1"/>
  <c r="C80" i="2"/>
  <c r="E83" i="4" l="1"/>
  <c r="T81" i="4"/>
  <c r="AA81" i="4"/>
  <c r="V81" i="4"/>
  <c r="U81" i="4"/>
  <c r="X81" i="4"/>
  <c r="Y81" i="4"/>
  <c r="W81" i="4"/>
  <c r="AB81" i="4"/>
  <c r="Z81" i="4"/>
  <c r="T81" i="5"/>
  <c r="AA81" i="5"/>
  <c r="W81" i="5"/>
  <c r="V81" i="5"/>
  <c r="Z81" i="5"/>
  <c r="U81" i="5"/>
  <c r="X81" i="5"/>
  <c r="Y81" i="5"/>
  <c r="AB81" i="5"/>
  <c r="E82" i="3"/>
  <c r="E83" i="3"/>
  <c r="R80" i="5"/>
  <c r="E83" i="5"/>
  <c r="E82" i="8"/>
  <c r="E83" i="8"/>
  <c r="E83" i="6"/>
  <c r="D86" i="17"/>
  <c r="E83" i="17"/>
  <c r="T81" i="13"/>
  <c r="W81" i="13"/>
  <c r="AA81" i="13"/>
  <c r="V81" i="13"/>
  <c r="U81" i="13"/>
  <c r="Z81" i="13"/>
  <c r="Y81" i="13"/>
  <c r="AB81" i="13"/>
  <c r="X81" i="13"/>
  <c r="R80" i="13"/>
  <c r="L80" i="9"/>
  <c r="R80" i="4"/>
  <c r="D81" i="4"/>
  <c r="D81" i="5"/>
  <c r="D81" i="6"/>
  <c r="E83" i="2"/>
  <c r="D81" i="2"/>
  <c r="C77" i="18"/>
  <c r="D77" i="18"/>
  <c r="E77" i="18"/>
  <c r="F77" i="18"/>
  <c r="G77" i="18" s="1"/>
  <c r="I77" i="18" s="1"/>
  <c r="H77" i="18"/>
  <c r="K77" i="18"/>
  <c r="C78" i="18"/>
  <c r="D78" i="18"/>
  <c r="E78" i="18"/>
  <c r="G78" i="18" s="1"/>
  <c r="I78" i="18" s="1"/>
  <c r="F78" i="18"/>
  <c r="H78" i="18"/>
  <c r="K78" i="18"/>
  <c r="B77" i="17"/>
  <c r="B78" i="17"/>
  <c r="C77" i="16"/>
  <c r="H77" i="16"/>
  <c r="C78" i="16"/>
  <c r="H78" i="16"/>
  <c r="G77" i="15"/>
  <c r="G78" i="15"/>
  <c r="C77" i="9"/>
  <c r="C78" i="9"/>
  <c r="B77" i="7"/>
  <c r="B78" i="7"/>
  <c r="B78" i="4"/>
  <c r="C77" i="13"/>
  <c r="C77" i="15" s="1"/>
  <c r="C78" i="13"/>
  <c r="B77" i="8"/>
  <c r="B78" i="8"/>
  <c r="I78" i="9" s="1"/>
  <c r="K78" i="9" s="1"/>
  <c r="B77" i="6"/>
  <c r="B78" i="6"/>
  <c r="C79" i="6" s="1"/>
  <c r="B77" i="5"/>
  <c r="B78" i="5"/>
  <c r="C79" i="5" s="1"/>
  <c r="B77" i="4"/>
  <c r="B77" i="3"/>
  <c r="B78" i="3"/>
  <c r="B77" i="2"/>
  <c r="H77" i="9" s="1"/>
  <c r="J77" i="9" s="1"/>
  <c r="B78" i="2"/>
  <c r="C78" i="3" l="1"/>
  <c r="C79" i="3"/>
  <c r="D79" i="6"/>
  <c r="C78" i="7"/>
  <c r="C79" i="7"/>
  <c r="D78" i="13"/>
  <c r="D79" i="13"/>
  <c r="R79" i="5"/>
  <c r="Z80" i="4"/>
  <c r="V80" i="4"/>
  <c r="W80" i="4"/>
  <c r="U80" i="4"/>
  <c r="AA80" i="4"/>
  <c r="Y80" i="4"/>
  <c r="AB80" i="4"/>
  <c r="X80" i="4"/>
  <c r="T80" i="4"/>
  <c r="D80" i="6"/>
  <c r="D80" i="5"/>
  <c r="J79" i="18"/>
  <c r="E81" i="6"/>
  <c r="E82" i="6"/>
  <c r="E82" i="5"/>
  <c r="I77" i="9"/>
  <c r="K77" i="9" s="1"/>
  <c r="E78" i="16"/>
  <c r="D79" i="16"/>
  <c r="J79" i="16" s="1"/>
  <c r="E79" i="16"/>
  <c r="C78" i="5"/>
  <c r="R78" i="5" s="1"/>
  <c r="C78" i="6"/>
  <c r="C78" i="8"/>
  <c r="C79" i="8"/>
  <c r="C78" i="4"/>
  <c r="C79" i="4"/>
  <c r="D78" i="9"/>
  <c r="D79" i="9"/>
  <c r="C78" i="15"/>
  <c r="D79" i="15" s="1"/>
  <c r="I79" i="15" s="1"/>
  <c r="D78" i="16"/>
  <c r="J78" i="16" s="1"/>
  <c r="C78" i="17"/>
  <c r="C79" i="17"/>
  <c r="T80" i="13"/>
  <c r="V80" i="13"/>
  <c r="W80" i="13"/>
  <c r="Z80" i="13"/>
  <c r="AA80" i="13"/>
  <c r="AB80" i="13"/>
  <c r="Y80" i="13"/>
  <c r="X80" i="13"/>
  <c r="U80" i="13"/>
  <c r="T80" i="5"/>
  <c r="W80" i="5"/>
  <c r="AA80" i="5"/>
  <c r="U80" i="5"/>
  <c r="Z80" i="5"/>
  <c r="V80" i="5"/>
  <c r="Y80" i="5"/>
  <c r="AB80" i="5"/>
  <c r="X80" i="5"/>
  <c r="E82" i="4"/>
  <c r="C78" i="2"/>
  <c r="C79" i="2"/>
  <c r="H78" i="9"/>
  <c r="J78" i="9" s="1"/>
  <c r="E82" i="2"/>
  <c r="D78" i="15"/>
  <c r="I78" i="15" s="1"/>
  <c r="J78" i="18"/>
  <c r="L78" i="18" s="1"/>
  <c r="L78" i="9"/>
  <c r="Z78" i="5"/>
  <c r="D84" i="17" l="1"/>
  <c r="E81" i="17"/>
  <c r="T79" i="5"/>
  <c r="U79" i="5"/>
  <c r="X79" i="5"/>
  <c r="W79" i="5"/>
  <c r="Y79" i="5"/>
  <c r="AA79" i="5"/>
  <c r="Z79" i="5"/>
  <c r="V79" i="5"/>
  <c r="AB79" i="5"/>
  <c r="E79" i="13"/>
  <c r="R79" i="13"/>
  <c r="L79" i="9"/>
  <c r="E80" i="13"/>
  <c r="D79" i="3"/>
  <c r="D80" i="3"/>
  <c r="D85" i="17"/>
  <c r="E82" i="17"/>
  <c r="D79" i="8"/>
  <c r="D80" i="8"/>
  <c r="D79" i="4"/>
  <c r="R79" i="4"/>
  <c r="D80" i="4"/>
  <c r="E80" i="5"/>
  <c r="D79" i="5"/>
  <c r="R78" i="13"/>
  <c r="D79" i="7"/>
  <c r="D80" i="7"/>
  <c r="E79" i="9"/>
  <c r="E80" i="9"/>
  <c r="R78" i="4"/>
  <c r="V78" i="5"/>
  <c r="U78" i="5"/>
  <c r="AA78" i="5"/>
  <c r="W78" i="5"/>
  <c r="AB78" i="5"/>
  <c r="T78" i="5"/>
  <c r="Y78" i="5"/>
  <c r="X78" i="5"/>
  <c r="E81" i="5"/>
  <c r="E80" i="6"/>
  <c r="D79" i="2"/>
  <c r="D80" i="2"/>
  <c r="C75" i="18"/>
  <c r="D75" i="18"/>
  <c r="E75" i="18"/>
  <c r="F75" i="18"/>
  <c r="H75" i="18"/>
  <c r="C76" i="18"/>
  <c r="D76" i="18"/>
  <c r="E76" i="18"/>
  <c r="F76" i="18"/>
  <c r="H76" i="18"/>
  <c r="B76" i="17"/>
  <c r="C77" i="17" s="1"/>
  <c r="B75" i="17"/>
  <c r="C75" i="16"/>
  <c r="H75" i="16"/>
  <c r="C76" i="16"/>
  <c r="D76" i="16" s="1"/>
  <c r="H76" i="16"/>
  <c r="C75" i="15"/>
  <c r="G75" i="15"/>
  <c r="G76" i="15"/>
  <c r="C75" i="9"/>
  <c r="C76" i="9"/>
  <c r="D76" i="9"/>
  <c r="B75" i="7"/>
  <c r="B76" i="7"/>
  <c r="C75" i="13"/>
  <c r="C76" i="13"/>
  <c r="B75" i="8"/>
  <c r="B76" i="8"/>
  <c r="B75" i="6"/>
  <c r="B76" i="6"/>
  <c r="C77" i="6" s="1"/>
  <c r="D78" i="6" s="1"/>
  <c r="B75" i="5"/>
  <c r="B76" i="5"/>
  <c r="B75" i="4"/>
  <c r="B76" i="4"/>
  <c r="B75" i="3"/>
  <c r="B76" i="3"/>
  <c r="B75" i="2"/>
  <c r="B76" i="2"/>
  <c r="E79" i="6" l="1"/>
  <c r="C76" i="8"/>
  <c r="C77" i="8"/>
  <c r="C76" i="3"/>
  <c r="C77" i="3"/>
  <c r="C76" i="5"/>
  <c r="C77" i="5"/>
  <c r="C76" i="7"/>
  <c r="C77" i="7"/>
  <c r="H76" i="9"/>
  <c r="J76" i="9" s="1"/>
  <c r="D77" i="9"/>
  <c r="J76" i="16"/>
  <c r="J76" i="18"/>
  <c r="G75" i="18"/>
  <c r="I75" i="18" s="1"/>
  <c r="V78" i="13"/>
  <c r="AB78" i="13"/>
  <c r="U78" i="13"/>
  <c r="X78" i="13"/>
  <c r="Y78" i="13"/>
  <c r="AA78" i="13"/>
  <c r="T78" i="13"/>
  <c r="W78" i="13"/>
  <c r="Z78" i="13"/>
  <c r="C76" i="6"/>
  <c r="D76" i="13"/>
  <c r="D77" i="13"/>
  <c r="I75" i="9"/>
  <c r="K75" i="9" s="1"/>
  <c r="C76" i="15"/>
  <c r="D77" i="15" s="1"/>
  <c r="I77" i="15" s="1"/>
  <c r="J77" i="18"/>
  <c r="L77" i="18" s="1"/>
  <c r="AA78" i="4"/>
  <c r="X78" i="4"/>
  <c r="U78" i="4"/>
  <c r="Z78" i="4"/>
  <c r="Y78" i="4"/>
  <c r="W78" i="4"/>
  <c r="AB78" i="4"/>
  <c r="T78" i="4"/>
  <c r="V78" i="4"/>
  <c r="E80" i="4"/>
  <c r="E81" i="4"/>
  <c r="E80" i="8"/>
  <c r="E81" i="8"/>
  <c r="E80" i="3"/>
  <c r="E81" i="3"/>
  <c r="T79" i="13"/>
  <c r="AA79" i="13"/>
  <c r="V79" i="13"/>
  <c r="W79" i="13"/>
  <c r="Z79" i="13"/>
  <c r="X79" i="13"/>
  <c r="Y79" i="13"/>
  <c r="U79" i="13"/>
  <c r="AB79" i="13"/>
  <c r="D83" i="17"/>
  <c r="E80" i="17"/>
  <c r="C76" i="4"/>
  <c r="C77" i="4"/>
  <c r="D77" i="6"/>
  <c r="I76" i="9"/>
  <c r="K76" i="9" s="1"/>
  <c r="E76" i="16"/>
  <c r="D77" i="16"/>
  <c r="J77" i="16" s="1"/>
  <c r="E77" i="16"/>
  <c r="C76" i="17"/>
  <c r="G76" i="18"/>
  <c r="I76" i="18" s="1"/>
  <c r="E80" i="7"/>
  <c r="E81" i="7"/>
  <c r="X79" i="4"/>
  <c r="U79" i="4"/>
  <c r="AB79" i="4"/>
  <c r="T79" i="4"/>
  <c r="AA79" i="4"/>
  <c r="Y79" i="4"/>
  <c r="V79" i="4"/>
  <c r="Z79" i="4"/>
  <c r="W79" i="4"/>
  <c r="H75" i="9"/>
  <c r="J75" i="9" s="1"/>
  <c r="E80" i="2"/>
  <c r="E81" i="2"/>
  <c r="C76" i="2"/>
  <c r="C77" i="2"/>
  <c r="L76" i="9"/>
  <c r="D76" i="15" l="1"/>
  <c r="I76" i="15" s="1"/>
  <c r="D77" i="4"/>
  <c r="R77" i="4"/>
  <c r="D78" i="4"/>
  <c r="D77" i="7"/>
  <c r="D78" i="7"/>
  <c r="R76" i="5"/>
  <c r="D77" i="8"/>
  <c r="D78" i="8"/>
  <c r="D82" i="17"/>
  <c r="E79" i="17"/>
  <c r="R76" i="4"/>
  <c r="E77" i="13"/>
  <c r="R77" i="13"/>
  <c r="L77" i="9"/>
  <c r="E78" i="13"/>
  <c r="D77" i="3"/>
  <c r="D78" i="3"/>
  <c r="E78" i="6"/>
  <c r="R77" i="5"/>
  <c r="D78" i="5"/>
  <c r="D77" i="5"/>
  <c r="R76" i="13"/>
  <c r="E78" i="9"/>
  <c r="E77" i="9"/>
  <c r="D77" i="2"/>
  <c r="D78" i="2"/>
  <c r="C74" i="18"/>
  <c r="J75" i="18" s="1"/>
  <c r="D74" i="18"/>
  <c r="E74" i="18"/>
  <c r="F74" i="18"/>
  <c r="H74" i="18"/>
  <c r="K74" i="18"/>
  <c r="B74" i="17"/>
  <c r="C74" i="16"/>
  <c r="H74" i="16"/>
  <c r="G74" i="15"/>
  <c r="C74" i="9"/>
  <c r="B74" i="7"/>
  <c r="C74" i="13"/>
  <c r="B74" i="8"/>
  <c r="B74" i="6"/>
  <c r="B74" i="5"/>
  <c r="B74" i="4"/>
  <c r="B74" i="3"/>
  <c r="B74" i="2"/>
  <c r="D75" i="13" l="1"/>
  <c r="E75" i="16"/>
  <c r="D75" i="16"/>
  <c r="J75" i="16" s="1"/>
  <c r="C75" i="17"/>
  <c r="E78" i="5"/>
  <c r="E79" i="5"/>
  <c r="Z76" i="4"/>
  <c r="U76" i="4"/>
  <c r="W76" i="4"/>
  <c r="AA76" i="4"/>
  <c r="X76" i="4"/>
  <c r="AB76" i="4"/>
  <c r="T76" i="4"/>
  <c r="V76" i="4"/>
  <c r="Y76" i="4"/>
  <c r="V76" i="5"/>
  <c r="W76" i="5"/>
  <c r="AB76" i="5"/>
  <c r="AA76" i="5"/>
  <c r="X76" i="5"/>
  <c r="T76" i="5"/>
  <c r="Y76" i="5"/>
  <c r="U76" i="5"/>
  <c r="Z76" i="5"/>
  <c r="E78" i="4"/>
  <c r="E79" i="4"/>
  <c r="C75" i="4"/>
  <c r="C75" i="6"/>
  <c r="C75" i="7"/>
  <c r="C74" i="15"/>
  <c r="D75" i="15" s="1"/>
  <c r="I75" i="15" s="1"/>
  <c r="G74" i="18"/>
  <c r="I74" i="18" s="1"/>
  <c r="V76" i="13"/>
  <c r="X76" i="13"/>
  <c r="T76" i="13"/>
  <c r="Y76" i="13"/>
  <c r="AB76" i="13"/>
  <c r="U76" i="13"/>
  <c r="AA76" i="13"/>
  <c r="W76" i="13"/>
  <c r="Z76" i="13"/>
  <c r="T77" i="5"/>
  <c r="Z77" i="5"/>
  <c r="AA77" i="5"/>
  <c r="W77" i="5"/>
  <c r="V77" i="5"/>
  <c r="AB77" i="5"/>
  <c r="Y77" i="5"/>
  <c r="X77" i="5"/>
  <c r="U77" i="5"/>
  <c r="E78" i="3"/>
  <c r="E79" i="3"/>
  <c r="U77" i="4"/>
  <c r="AB77" i="4"/>
  <c r="T77" i="4"/>
  <c r="Y77" i="4"/>
  <c r="AA77" i="4"/>
  <c r="X77" i="4"/>
  <c r="Z77" i="4"/>
  <c r="W77" i="4"/>
  <c r="V77" i="4"/>
  <c r="D75" i="9"/>
  <c r="C74" i="3"/>
  <c r="C75" i="3"/>
  <c r="C75" i="5"/>
  <c r="C74" i="8"/>
  <c r="C75" i="8"/>
  <c r="I74" i="9"/>
  <c r="K74" i="9" s="1"/>
  <c r="T77" i="13"/>
  <c r="AA77" i="13"/>
  <c r="W77" i="13"/>
  <c r="U77" i="13"/>
  <c r="X77" i="13"/>
  <c r="AB77" i="13"/>
  <c r="V77" i="13"/>
  <c r="Z77" i="13"/>
  <c r="Y77" i="13"/>
  <c r="E78" i="8"/>
  <c r="E79" i="8"/>
  <c r="E78" i="7"/>
  <c r="E79" i="7"/>
  <c r="E78" i="2"/>
  <c r="E79" i="2"/>
  <c r="C75" i="2"/>
  <c r="H74" i="9"/>
  <c r="J74" i="9" s="1"/>
  <c r="C73" i="18"/>
  <c r="D73" i="18"/>
  <c r="E73" i="18"/>
  <c r="F73" i="18"/>
  <c r="G73" i="18" s="1"/>
  <c r="I73" i="18" s="1"/>
  <c r="H73" i="18"/>
  <c r="B73" i="17"/>
  <c r="C73" i="16"/>
  <c r="H73" i="16"/>
  <c r="G73" i="15"/>
  <c r="C73" i="9"/>
  <c r="I73" i="9" s="1"/>
  <c r="K73" i="9" s="1"/>
  <c r="B73" i="7"/>
  <c r="C73" i="13"/>
  <c r="C73" i="15" s="1"/>
  <c r="B73" i="8"/>
  <c r="AB1" i="13"/>
  <c r="AA1" i="13"/>
  <c r="Z1" i="13"/>
  <c r="Y1" i="13"/>
  <c r="X1" i="13"/>
  <c r="W1" i="13"/>
  <c r="V1" i="13"/>
  <c r="U1" i="13"/>
  <c r="T1" i="13"/>
  <c r="AB1" i="5"/>
  <c r="AA1" i="5"/>
  <c r="Z1" i="5"/>
  <c r="Y1" i="5"/>
  <c r="X1" i="5"/>
  <c r="W1" i="5"/>
  <c r="V1" i="5"/>
  <c r="U1" i="5"/>
  <c r="T1" i="5"/>
  <c r="B73" i="6"/>
  <c r="B73" i="5"/>
  <c r="B73" i="4"/>
  <c r="C74" i="4" s="1"/>
  <c r="B73" i="3"/>
  <c r="B73" i="2"/>
  <c r="C74" i="5" l="1"/>
  <c r="R74" i="4"/>
  <c r="J74" i="18"/>
  <c r="L74" i="18" s="1"/>
  <c r="D75" i="7"/>
  <c r="D76" i="7"/>
  <c r="D74" i="16"/>
  <c r="J74" i="16" s="1"/>
  <c r="D75" i="5"/>
  <c r="R75" i="5"/>
  <c r="D76" i="5"/>
  <c r="C74" i="7"/>
  <c r="D81" i="17"/>
  <c r="E78" i="17"/>
  <c r="D75" i="4"/>
  <c r="R75" i="4"/>
  <c r="D76" i="4"/>
  <c r="E76" i="9"/>
  <c r="E74" i="16"/>
  <c r="D75" i="6"/>
  <c r="D76" i="6"/>
  <c r="C74" i="17"/>
  <c r="R75" i="13"/>
  <c r="L75" i="9"/>
  <c r="E76" i="13"/>
  <c r="D75" i="8"/>
  <c r="D76" i="8"/>
  <c r="D75" i="3"/>
  <c r="D76" i="3"/>
  <c r="D74" i="9"/>
  <c r="E75" i="9" s="1"/>
  <c r="C74" i="6"/>
  <c r="D74" i="13"/>
  <c r="C74" i="2"/>
  <c r="D75" i="2"/>
  <c r="D76" i="2"/>
  <c r="H73" i="9"/>
  <c r="J73" i="9" s="1"/>
  <c r="D74" i="15"/>
  <c r="I74" i="15" s="1"/>
  <c r="D80" i="17" l="1"/>
  <c r="E77" i="17"/>
  <c r="T75" i="5"/>
  <c r="AA75" i="5"/>
  <c r="V75" i="5"/>
  <c r="Z75" i="5"/>
  <c r="W75" i="5"/>
  <c r="U75" i="5"/>
  <c r="AB75" i="5"/>
  <c r="Y75" i="5"/>
  <c r="X75" i="5"/>
  <c r="E76" i="3"/>
  <c r="E77" i="3"/>
  <c r="E76" i="6"/>
  <c r="E77" i="6"/>
  <c r="Y75" i="4"/>
  <c r="AA75" i="4"/>
  <c r="X75" i="4"/>
  <c r="U75" i="4"/>
  <c r="AB75" i="4"/>
  <c r="T75" i="4"/>
  <c r="V75" i="4"/>
  <c r="W75" i="4"/>
  <c r="Z75" i="4"/>
  <c r="E76" i="4"/>
  <c r="E77" i="4"/>
  <c r="R74" i="13"/>
  <c r="L74" i="9"/>
  <c r="T75" i="13"/>
  <c r="V75" i="13"/>
  <c r="AA75" i="13"/>
  <c r="W75" i="13"/>
  <c r="Z75" i="13"/>
  <c r="AB75" i="13"/>
  <c r="Y75" i="13"/>
  <c r="X75" i="13"/>
  <c r="U75" i="13"/>
  <c r="R74" i="5"/>
  <c r="E76" i="8"/>
  <c r="E77" i="8"/>
  <c r="E75" i="13"/>
  <c r="E76" i="5"/>
  <c r="E77" i="5"/>
  <c r="E76" i="7"/>
  <c r="E77" i="7"/>
  <c r="V74" i="4"/>
  <c r="W74" i="4"/>
  <c r="AB74" i="4"/>
  <c r="Z74" i="4"/>
  <c r="U74" i="4"/>
  <c r="X74" i="4"/>
  <c r="Y74" i="4"/>
  <c r="T74" i="4"/>
  <c r="AA74" i="4"/>
  <c r="E76" i="2"/>
  <c r="E77" i="2"/>
  <c r="C72" i="18"/>
  <c r="J73" i="18" s="1"/>
  <c r="D72" i="18"/>
  <c r="E72" i="18"/>
  <c r="F72" i="18"/>
  <c r="H72" i="18"/>
  <c r="B72" i="17"/>
  <c r="C72" i="16"/>
  <c r="H72" i="16"/>
  <c r="G72" i="15"/>
  <c r="C72" i="9"/>
  <c r="H72" i="9" s="1"/>
  <c r="J72" i="9" s="1"/>
  <c r="I72" i="9"/>
  <c r="K72" i="9" s="1"/>
  <c r="B72" i="7"/>
  <c r="C72" i="13"/>
  <c r="B72" i="8"/>
  <c r="B72" i="6"/>
  <c r="B72" i="5"/>
  <c r="B72" i="4"/>
  <c r="B72" i="3"/>
  <c r="B72" i="2"/>
  <c r="C73" i="3" l="1"/>
  <c r="C73" i="8"/>
  <c r="D73" i="16"/>
  <c r="J73" i="16" s="1"/>
  <c r="E73" i="16"/>
  <c r="G72" i="18"/>
  <c r="I72" i="18" s="1"/>
  <c r="C73" i="4"/>
  <c r="D73" i="9"/>
  <c r="C73" i="6"/>
  <c r="U74" i="5"/>
  <c r="Y74" i="5"/>
  <c r="T74" i="5"/>
  <c r="AB74" i="5"/>
  <c r="V74" i="5"/>
  <c r="Z74" i="5"/>
  <c r="AA74" i="5"/>
  <c r="X74" i="5"/>
  <c r="W74" i="5"/>
  <c r="T74" i="13"/>
  <c r="W74" i="13"/>
  <c r="Z74" i="13"/>
  <c r="AA74" i="13"/>
  <c r="V74" i="13"/>
  <c r="Y74" i="13"/>
  <c r="U74" i="13"/>
  <c r="AB74" i="13"/>
  <c r="X74" i="13"/>
  <c r="C72" i="15"/>
  <c r="D73" i="15" s="1"/>
  <c r="I73" i="15" s="1"/>
  <c r="D73" i="13"/>
  <c r="C73" i="17"/>
  <c r="C73" i="5"/>
  <c r="C73" i="7"/>
  <c r="C73" i="2"/>
  <c r="D79" i="17" l="1"/>
  <c r="E76" i="17"/>
  <c r="E74" i="9"/>
  <c r="D74" i="7"/>
  <c r="R73" i="5"/>
  <c r="D74" i="5"/>
  <c r="R73" i="13"/>
  <c r="L73" i="9"/>
  <c r="E74" i="13"/>
  <c r="D74" i="6"/>
  <c r="R73" i="4"/>
  <c r="D74" i="4"/>
  <c r="D74" i="3"/>
  <c r="D74" i="8"/>
  <c r="D74" i="2"/>
  <c r="B71" i="17"/>
  <c r="C71" i="18"/>
  <c r="D71" i="18"/>
  <c r="E71" i="18"/>
  <c r="F71" i="18"/>
  <c r="G71" i="18" s="1"/>
  <c r="I71" i="18" s="1"/>
  <c r="H71" i="18"/>
  <c r="C71" i="16"/>
  <c r="H71" i="16"/>
  <c r="G71" i="15"/>
  <c r="C71" i="9"/>
  <c r="I71" i="9"/>
  <c r="K71" i="9" s="1"/>
  <c r="B71" i="7"/>
  <c r="C71" i="13"/>
  <c r="B71" i="8"/>
  <c r="B71" i="6"/>
  <c r="B71" i="5"/>
  <c r="B71" i="4"/>
  <c r="B71" i="3"/>
  <c r="B71" i="2"/>
  <c r="C72" i="5" l="1"/>
  <c r="C72" i="17"/>
  <c r="E75" i="3"/>
  <c r="Y73" i="5"/>
  <c r="V73" i="5"/>
  <c r="W73" i="5"/>
  <c r="X73" i="5"/>
  <c r="AB73" i="5"/>
  <c r="Z73" i="5"/>
  <c r="AA73" i="5"/>
  <c r="U73" i="5"/>
  <c r="T73" i="5"/>
  <c r="D71" i="16"/>
  <c r="J71" i="16" s="1"/>
  <c r="D72" i="16"/>
  <c r="J72" i="16" s="1"/>
  <c r="E72" i="16"/>
  <c r="E75" i="6"/>
  <c r="AA73" i="13"/>
  <c r="Z73" i="13"/>
  <c r="X73" i="13"/>
  <c r="AB73" i="13"/>
  <c r="T73" i="13"/>
  <c r="V73" i="13"/>
  <c r="U73" i="13"/>
  <c r="Y73" i="13"/>
  <c r="W73" i="13"/>
  <c r="C72" i="6"/>
  <c r="C71" i="8"/>
  <c r="C72" i="8"/>
  <c r="E75" i="8"/>
  <c r="E75" i="4"/>
  <c r="E75" i="7"/>
  <c r="C72" i="7"/>
  <c r="C72" i="3"/>
  <c r="D71" i="9"/>
  <c r="D72" i="9"/>
  <c r="C72" i="4"/>
  <c r="J72" i="18"/>
  <c r="AA73" i="4"/>
  <c r="X73" i="4"/>
  <c r="U73" i="4"/>
  <c r="AB73" i="4"/>
  <c r="T73" i="4"/>
  <c r="Y73" i="4"/>
  <c r="Z73" i="4"/>
  <c r="W73" i="4"/>
  <c r="V73" i="4"/>
  <c r="E75" i="5"/>
  <c r="C72" i="2"/>
  <c r="H71" i="9"/>
  <c r="J71" i="9" s="1"/>
  <c r="E75" i="2"/>
  <c r="D72" i="13"/>
  <c r="E73" i="13" s="1"/>
  <c r="C71" i="15"/>
  <c r="D72" i="15" s="1"/>
  <c r="I72" i="15" s="1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K95" i="18"/>
  <c r="L95" i="18" s="1"/>
  <c r="K96" i="18"/>
  <c r="L96" i="18" s="1"/>
  <c r="K97" i="18"/>
  <c r="L97" i="18" s="1"/>
  <c r="K98" i="18"/>
  <c r="L98" i="18"/>
  <c r="K99" i="18"/>
  <c r="L99" i="18" s="1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H70" i="18"/>
  <c r="B70" i="17"/>
  <c r="C71" i="17" s="1"/>
  <c r="C70" i="16"/>
  <c r="H70" i="16"/>
  <c r="G70" i="15"/>
  <c r="C70" i="9"/>
  <c r="I70" i="9" s="1"/>
  <c r="K70" i="9" s="1"/>
  <c r="B70" i="7"/>
  <c r="C71" i="7" s="1"/>
  <c r="C70" i="13"/>
  <c r="B70" i="8"/>
  <c r="B70" i="6"/>
  <c r="C71" i="6" s="1"/>
  <c r="B70" i="5"/>
  <c r="B70" i="4"/>
  <c r="B70" i="3"/>
  <c r="C71" i="3" s="1"/>
  <c r="B70" i="2"/>
  <c r="H70" i="9" s="1"/>
  <c r="J70" i="9" s="1"/>
  <c r="D77" i="17" l="1"/>
  <c r="E74" i="17"/>
  <c r="D78" i="17"/>
  <c r="E75" i="17"/>
  <c r="J71" i="18"/>
  <c r="R72" i="4"/>
  <c r="D73" i="4"/>
  <c r="D72" i="3"/>
  <c r="D73" i="3"/>
  <c r="D72" i="6"/>
  <c r="D73" i="6"/>
  <c r="C70" i="7"/>
  <c r="G70" i="18"/>
  <c r="I70" i="18" s="1"/>
  <c r="E71" i="16"/>
  <c r="C71" i="4"/>
  <c r="R72" i="5"/>
  <c r="D73" i="5"/>
  <c r="E72" i="9"/>
  <c r="E73" i="9"/>
  <c r="D72" i="7"/>
  <c r="D73" i="7"/>
  <c r="D72" i="8"/>
  <c r="D73" i="8"/>
  <c r="C71" i="5"/>
  <c r="D72" i="5" s="1"/>
  <c r="D73" i="2"/>
  <c r="C70" i="2"/>
  <c r="C71" i="2"/>
  <c r="C70" i="15"/>
  <c r="D71" i="15" s="1"/>
  <c r="I71" i="15" s="1"/>
  <c r="L72" i="9"/>
  <c r="R72" i="13"/>
  <c r="D71" i="13"/>
  <c r="C69" i="18"/>
  <c r="D69" i="18"/>
  <c r="E69" i="18"/>
  <c r="F69" i="18"/>
  <c r="H69" i="18"/>
  <c r="B69" i="17"/>
  <c r="C69" i="16"/>
  <c r="D70" i="16" s="1"/>
  <c r="J70" i="16" s="1"/>
  <c r="H69" i="16"/>
  <c r="G69" i="15"/>
  <c r="C69" i="9"/>
  <c r="D70" i="9" s="1"/>
  <c r="B69" i="7"/>
  <c r="C69" i="13"/>
  <c r="B69" i="8"/>
  <c r="B69" i="6"/>
  <c r="B69" i="5"/>
  <c r="B69" i="4"/>
  <c r="B69" i="3"/>
  <c r="C70" i="3" s="1"/>
  <c r="B69" i="2"/>
  <c r="E71" i="9" l="1"/>
  <c r="D71" i="3"/>
  <c r="C69" i="17"/>
  <c r="E73" i="7"/>
  <c r="E74" i="7"/>
  <c r="C70" i="17"/>
  <c r="E70" i="16"/>
  <c r="E73" i="6"/>
  <c r="E74" i="6"/>
  <c r="E74" i="4"/>
  <c r="C70" i="5"/>
  <c r="C70" i="4"/>
  <c r="Y72" i="5"/>
  <c r="AA72" i="5"/>
  <c r="V72" i="5"/>
  <c r="Z72" i="5"/>
  <c r="W72" i="5"/>
  <c r="U72" i="5"/>
  <c r="T72" i="5"/>
  <c r="X72" i="5"/>
  <c r="AB72" i="5"/>
  <c r="E72" i="3"/>
  <c r="C70" i="6"/>
  <c r="I69" i="9"/>
  <c r="K69" i="9" s="1"/>
  <c r="J70" i="18"/>
  <c r="R71" i="5"/>
  <c r="D71" i="4"/>
  <c r="R71" i="4"/>
  <c r="Z72" i="4"/>
  <c r="W72" i="4"/>
  <c r="V72" i="4"/>
  <c r="X72" i="4"/>
  <c r="Y72" i="4"/>
  <c r="T72" i="4"/>
  <c r="U72" i="4"/>
  <c r="AA72" i="4"/>
  <c r="AB72" i="4"/>
  <c r="D69" i="9"/>
  <c r="E70" i="9" s="1"/>
  <c r="H69" i="9"/>
  <c r="J69" i="9" s="1"/>
  <c r="G69" i="18"/>
  <c r="I69" i="18" s="1"/>
  <c r="E73" i="8"/>
  <c r="E74" i="8"/>
  <c r="E73" i="5"/>
  <c r="E74" i="5"/>
  <c r="C70" i="8"/>
  <c r="E73" i="3"/>
  <c r="E74" i="3"/>
  <c r="D72" i="4"/>
  <c r="E72" i="4" s="1"/>
  <c r="D71" i="7"/>
  <c r="E72" i="7" s="1"/>
  <c r="D71" i="2"/>
  <c r="E74" i="2"/>
  <c r="D72" i="2"/>
  <c r="E72" i="2" s="1"/>
  <c r="R71" i="13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C68" i="18"/>
  <c r="J69" i="18" s="1"/>
  <c r="D68" i="18"/>
  <c r="E68" i="18"/>
  <c r="F68" i="18"/>
  <c r="H68" i="18"/>
  <c r="B68" i="17"/>
  <c r="C68" i="16"/>
  <c r="H68" i="16"/>
  <c r="G68" i="15"/>
  <c r="C68" i="9"/>
  <c r="B68" i="7"/>
  <c r="C68" i="13"/>
  <c r="C68" i="15" s="1"/>
  <c r="D69" i="15" s="1"/>
  <c r="I69" i="15" s="1"/>
  <c r="B68" i="8"/>
  <c r="C69" i="8" s="1"/>
  <c r="B68" i="6"/>
  <c r="B68" i="5"/>
  <c r="B68" i="4"/>
  <c r="B68" i="3"/>
  <c r="B68" i="2"/>
  <c r="C69" i="2" s="1"/>
  <c r="I68" i="9" l="1"/>
  <c r="K68" i="9" s="1"/>
  <c r="D75" i="17"/>
  <c r="E72" i="17"/>
  <c r="C69" i="7"/>
  <c r="C69" i="4"/>
  <c r="C68" i="5"/>
  <c r="D69" i="16"/>
  <c r="J69" i="16" s="1"/>
  <c r="E69" i="16"/>
  <c r="G68" i="18"/>
  <c r="I68" i="18" s="1"/>
  <c r="Y71" i="5"/>
  <c r="Z71" i="5"/>
  <c r="T71" i="5"/>
  <c r="X71" i="5"/>
  <c r="V71" i="5"/>
  <c r="AA71" i="5"/>
  <c r="U71" i="5"/>
  <c r="W71" i="5"/>
  <c r="AB71" i="5"/>
  <c r="D71" i="6"/>
  <c r="E73" i="4"/>
  <c r="D76" i="17"/>
  <c r="E73" i="17"/>
  <c r="C69" i="5"/>
  <c r="D70" i="5" s="1"/>
  <c r="R70" i="5"/>
  <c r="C68" i="6"/>
  <c r="D70" i="8"/>
  <c r="D71" i="8"/>
  <c r="C69" i="3"/>
  <c r="AA71" i="4"/>
  <c r="Y71" i="4"/>
  <c r="X71" i="4"/>
  <c r="U71" i="4"/>
  <c r="AB71" i="4"/>
  <c r="T71" i="4"/>
  <c r="V71" i="4"/>
  <c r="W71" i="4"/>
  <c r="Z71" i="4"/>
  <c r="D71" i="5"/>
  <c r="C69" i="6"/>
  <c r="D69" i="6" s="1"/>
  <c r="R70" i="4"/>
  <c r="D70" i="2"/>
  <c r="E73" i="2"/>
  <c r="H68" i="9"/>
  <c r="J68" i="9" s="1"/>
  <c r="R70" i="13"/>
  <c r="L70" i="9"/>
  <c r="AB71" i="13"/>
  <c r="X71" i="13"/>
  <c r="T71" i="13"/>
  <c r="AA71" i="13"/>
  <c r="Y71" i="13"/>
  <c r="U71" i="13"/>
  <c r="Z71" i="13"/>
  <c r="W71" i="13"/>
  <c r="V71" i="13"/>
  <c r="E71" i="13"/>
  <c r="D69" i="13"/>
  <c r="C67" i="18"/>
  <c r="J68" i="18" s="1"/>
  <c r="D67" i="18"/>
  <c r="E67" i="18"/>
  <c r="F67" i="18"/>
  <c r="H67" i="18"/>
  <c r="C66" i="18"/>
  <c r="D66" i="18"/>
  <c r="E66" i="18"/>
  <c r="F66" i="18"/>
  <c r="H66" i="18"/>
  <c r="B67" i="17"/>
  <c r="C68" i="17" s="1"/>
  <c r="C67" i="16"/>
  <c r="H67" i="16"/>
  <c r="G101" i="15"/>
  <c r="G102" i="15"/>
  <c r="G103" i="15"/>
  <c r="G67" i="15"/>
  <c r="C67" i="9"/>
  <c r="D68" i="9" s="1"/>
  <c r="H67" i="9"/>
  <c r="J67" i="9" s="1"/>
  <c r="B67" i="7"/>
  <c r="C67" i="13"/>
  <c r="B67" i="8"/>
  <c r="B67" i="6"/>
  <c r="B67" i="5"/>
  <c r="B67" i="4"/>
  <c r="C68" i="4" s="1"/>
  <c r="B67" i="3"/>
  <c r="B67" i="2"/>
  <c r="C68" i="2" s="1"/>
  <c r="D74" i="17" l="1"/>
  <c r="E71" i="17"/>
  <c r="E69" i="9"/>
  <c r="R68" i="4"/>
  <c r="E71" i="8"/>
  <c r="E72" i="8"/>
  <c r="E72" i="6"/>
  <c r="R68" i="5"/>
  <c r="E71" i="5"/>
  <c r="E72" i="5"/>
  <c r="V70" i="5"/>
  <c r="U70" i="5"/>
  <c r="Y70" i="5"/>
  <c r="AA70" i="5"/>
  <c r="Z70" i="5"/>
  <c r="T70" i="5"/>
  <c r="X70" i="5"/>
  <c r="AB70" i="5"/>
  <c r="W70" i="5"/>
  <c r="D70" i="6"/>
  <c r="E70" i="6" s="1"/>
  <c r="D70" i="7"/>
  <c r="G67" i="18"/>
  <c r="I67" i="18" s="1"/>
  <c r="AB70" i="4"/>
  <c r="W70" i="4"/>
  <c r="V70" i="4"/>
  <c r="Y70" i="4"/>
  <c r="T70" i="4"/>
  <c r="X70" i="4"/>
  <c r="Z70" i="4"/>
  <c r="AA70" i="4"/>
  <c r="U70" i="4"/>
  <c r="D69" i="5"/>
  <c r="R69" i="5"/>
  <c r="D69" i="4"/>
  <c r="R69" i="4"/>
  <c r="E68" i="16"/>
  <c r="I67" i="9"/>
  <c r="K67" i="9" s="1"/>
  <c r="J67" i="18"/>
  <c r="D70" i="4"/>
  <c r="D70" i="3"/>
  <c r="C68" i="8"/>
  <c r="D68" i="16"/>
  <c r="J68" i="16" s="1"/>
  <c r="C68" i="3"/>
  <c r="C68" i="7"/>
  <c r="D69" i="2"/>
  <c r="E70" i="2" s="1"/>
  <c r="E71" i="2"/>
  <c r="D68" i="13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Y69" i="5" l="1"/>
  <c r="W69" i="5"/>
  <c r="U69" i="5"/>
  <c r="AA69" i="5"/>
  <c r="T69" i="5"/>
  <c r="AB69" i="5"/>
  <c r="V69" i="5"/>
  <c r="X69" i="5"/>
  <c r="Z69" i="5"/>
  <c r="E71" i="7"/>
  <c r="E71" i="3"/>
  <c r="D69" i="7"/>
  <c r="Y68" i="4"/>
  <c r="T68" i="4"/>
  <c r="AB68" i="4"/>
  <c r="V68" i="4"/>
  <c r="Z68" i="4"/>
  <c r="U68" i="4"/>
  <c r="X68" i="4"/>
  <c r="AA68" i="4"/>
  <c r="W68" i="4"/>
  <c r="E70" i="5"/>
  <c r="D69" i="8"/>
  <c r="D69" i="3"/>
  <c r="U69" i="4"/>
  <c r="AB69" i="4"/>
  <c r="T69" i="4"/>
  <c r="Y69" i="4"/>
  <c r="AA69" i="4"/>
  <c r="X69" i="4"/>
  <c r="Z69" i="4"/>
  <c r="W69" i="4"/>
  <c r="V69" i="4"/>
  <c r="E71" i="6"/>
  <c r="E70" i="4"/>
  <c r="E71" i="4"/>
  <c r="Y68" i="5"/>
  <c r="V68" i="5"/>
  <c r="AA68" i="5"/>
  <c r="Z68" i="5"/>
  <c r="U68" i="5"/>
  <c r="X68" i="5"/>
  <c r="W68" i="5"/>
  <c r="AB68" i="5"/>
  <c r="T68" i="5"/>
  <c r="R68" i="13"/>
  <c r="L68" i="9"/>
  <c r="Z69" i="13"/>
  <c r="X69" i="13"/>
  <c r="V69" i="13"/>
  <c r="AB69" i="13"/>
  <c r="T69" i="13"/>
  <c r="Y69" i="13"/>
  <c r="AA69" i="13"/>
  <c r="U69" i="13"/>
  <c r="W69" i="13"/>
  <c r="C65" i="18"/>
  <c r="J66" i="18" s="1"/>
  <c r="D65" i="18"/>
  <c r="E65" i="18"/>
  <c r="F65" i="18"/>
  <c r="H65" i="18"/>
  <c r="K65" i="18"/>
  <c r="B66" i="17"/>
  <c r="C66" i="16"/>
  <c r="H66" i="16"/>
  <c r="G66" i="15"/>
  <c r="C66" i="9"/>
  <c r="I66" i="9" s="1"/>
  <c r="K66" i="9" s="1"/>
  <c r="B66" i="7"/>
  <c r="C66" i="13"/>
  <c r="C66" i="15" s="1"/>
  <c r="D67" i="15" s="1"/>
  <c r="I67" i="15" s="1"/>
  <c r="B66" i="8"/>
  <c r="C67" i="8" s="1"/>
  <c r="D68" i="8" s="1"/>
  <c r="B66" i="6"/>
  <c r="B66" i="5"/>
  <c r="B66" i="4"/>
  <c r="B66" i="3"/>
  <c r="B66" i="2"/>
  <c r="C67" i="2" s="1"/>
  <c r="E69" i="8" l="1"/>
  <c r="E70" i="8"/>
  <c r="C67" i="6"/>
  <c r="C67" i="7"/>
  <c r="C67" i="17"/>
  <c r="C67" i="3"/>
  <c r="G65" i="18"/>
  <c r="I65" i="18" s="1"/>
  <c r="E70" i="7"/>
  <c r="C67" i="5"/>
  <c r="E67" i="16"/>
  <c r="D67" i="16"/>
  <c r="J67" i="16" s="1"/>
  <c r="C67" i="4"/>
  <c r="D67" i="9"/>
  <c r="E70" i="3"/>
  <c r="H66" i="9"/>
  <c r="J66" i="9" s="1"/>
  <c r="D68" i="2"/>
  <c r="AA68" i="13"/>
  <c r="X68" i="13"/>
  <c r="Y68" i="13"/>
  <c r="Z68" i="13"/>
  <c r="W68" i="13"/>
  <c r="V68" i="13"/>
  <c r="T68" i="13"/>
  <c r="AB68" i="13"/>
  <c r="U68" i="13"/>
  <c r="D67" i="13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 s="1"/>
  <c r="E65" i="10"/>
  <c r="F65" i="10" s="1"/>
  <c r="G65" i="10"/>
  <c r="H65" i="10"/>
  <c r="C64" i="18"/>
  <c r="D64" i="18"/>
  <c r="E64" i="18"/>
  <c r="F64" i="18"/>
  <c r="J65" i="18" s="1"/>
  <c r="L65" i="18" s="1"/>
  <c r="H64" i="18"/>
  <c r="B65" i="17"/>
  <c r="C66" i="17" s="1"/>
  <c r="C65" i="16"/>
  <c r="D66" i="16" s="1"/>
  <c r="J66" i="16" s="1"/>
  <c r="H65" i="16"/>
  <c r="G65" i="15"/>
  <c r="C65" i="9"/>
  <c r="D66" i="9" s="1"/>
  <c r="B65" i="7"/>
  <c r="C66" i="7" s="1"/>
  <c r="C65" i="13"/>
  <c r="C65" i="15" s="1"/>
  <c r="D66" i="15" s="1"/>
  <c r="I66" i="15" s="1"/>
  <c r="B65" i="8"/>
  <c r="C66" i="8" s="1"/>
  <c r="B65" i="6"/>
  <c r="C66" i="6" s="1"/>
  <c r="B65" i="5"/>
  <c r="C66" i="5" s="1"/>
  <c r="B65" i="4"/>
  <c r="C66" i="4" s="1"/>
  <c r="B65" i="3"/>
  <c r="C66" i="3" s="1"/>
  <c r="B65" i="2"/>
  <c r="C66" i="2" s="1"/>
  <c r="R66" i="5" l="1"/>
  <c r="D72" i="17"/>
  <c r="E69" i="17"/>
  <c r="D67" i="8"/>
  <c r="R66" i="4"/>
  <c r="D67" i="3"/>
  <c r="D68" i="3"/>
  <c r="G64" i="18"/>
  <c r="I64" i="18" s="1"/>
  <c r="E66" i="16"/>
  <c r="D67" i="4"/>
  <c r="R67" i="4"/>
  <c r="D68" i="4"/>
  <c r="D67" i="7"/>
  <c r="D68" i="7"/>
  <c r="E68" i="9"/>
  <c r="E67" i="9"/>
  <c r="D67" i="5"/>
  <c r="R67" i="5"/>
  <c r="D68" i="5"/>
  <c r="D73" i="17"/>
  <c r="E70" i="17"/>
  <c r="D67" i="6"/>
  <c r="D68" i="6"/>
  <c r="D67" i="2"/>
  <c r="E68" i="2" s="1"/>
  <c r="H65" i="9"/>
  <c r="J65" i="9" s="1"/>
  <c r="E69" i="2"/>
  <c r="R67" i="13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Z66" i="4" l="1"/>
  <c r="W66" i="4"/>
  <c r="V66" i="4"/>
  <c r="Y66" i="4"/>
  <c r="T66" i="4"/>
  <c r="AB66" i="4"/>
  <c r="U66" i="4"/>
  <c r="X66" i="4"/>
  <c r="AA66" i="4"/>
  <c r="E68" i="4"/>
  <c r="E69" i="4"/>
  <c r="E68" i="6"/>
  <c r="E69" i="6"/>
  <c r="E68" i="5"/>
  <c r="E69" i="5"/>
  <c r="U67" i="4"/>
  <c r="X67" i="4"/>
  <c r="Y67" i="4"/>
  <c r="AB67" i="4"/>
  <c r="AA67" i="4"/>
  <c r="V67" i="4"/>
  <c r="W67" i="4"/>
  <c r="T67" i="4"/>
  <c r="Z67" i="4"/>
  <c r="E68" i="3"/>
  <c r="E69" i="3"/>
  <c r="Y66" i="5"/>
  <c r="V66" i="5"/>
  <c r="U66" i="5"/>
  <c r="AA66" i="5"/>
  <c r="Z66" i="5"/>
  <c r="AB66" i="5"/>
  <c r="X66" i="5"/>
  <c r="T66" i="5"/>
  <c r="W66" i="5"/>
  <c r="Y67" i="5"/>
  <c r="AB67" i="5"/>
  <c r="AA67" i="5"/>
  <c r="V67" i="5"/>
  <c r="Z67" i="5"/>
  <c r="W67" i="5"/>
  <c r="T67" i="5"/>
  <c r="X67" i="5"/>
  <c r="U67" i="5"/>
  <c r="E68" i="7"/>
  <c r="E69" i="7"/>
  <c r="E68" i="8"/>
  <c r="Y67" i="13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8" i="18"/>
  <c r="C63" i="18" l="1"/>
  <c r="D63" i="18"/>
  <c r="E63" i="18"/>
  <c r="F63" i="18"/>
  <c r="H63" i="18"/>
  <c r="B64" i="17"/>
  <c r="C64" i="16"/>
  <c r="G64" i="15"/>
  <c r="C64" i="9"/>
  <c r="B64" i="7"/>
  <c r="C64" i="13"/>
  <c r="B64" i="8"/>
  <c r="B64" i="6"/>
  <c r="C65" i="6" s="1"/>
  <c r="D66" i="6" s="1"/>
  <c r="B64" i="5"/>
  <c r="B64" i="4"/>
  <c r="C65" i="4" s="1"/>
  <c r="B64" i="3"/>
  <c r="B64" i="2"/>
  <c r="H64" i="9" s="1"/>
  <c r="J64" i="9" s="1"/>
  <c r="R65" i="4" l="1"/>
  <c r="D66" i="4"/>
  <c r="E67" i="6"/>
  <c r="J64" i="18"/>
  <c r="L64" i="18" s="1"/>
  <c r="C65" i="3"/>
  <c r="D66" i="3" s="1"/>
  <c r="C65" i="8"/>
  <c r="D66" i="8" s="1"/>
  <c r="D65" i="16"/>
  <c r="J65" i="16" s="1"/>
  <c r="E65" i="16"/>
  <c r="C64" i="14"/>
  <c r="D65" i="13"/>
  <c r="D65" i="9"/>
  <c r="E66" i="9" s="1"/>
  <c r="C65" i="7"/>
  <c r="D66" i="7" s="1"/>
  <c r="G63" i="18"/>
  <c r="I63" i="18" s="1"/>
  <c r="C65" i="2"/>
  <c r="D66" i="2" s="1"/>
  <c r="C65" i="5"/>
  <c r="I64" i="9"/>
  <c r="K64" i="9" s="1"/>
  <c r="C64" i="15"/>
  <c r="C65" i="17"/>
  <c r="E67" i="8" l="1"/>
  <c r="E67" i="3"/>
  <c r="E67" i="4"/>
  <c r="D71" i="17"/>
  <c r="E68" i="17"/>
  <c r="R65" i="5"/>
  <c r="D66" i="5"/>
  <c r="E67" i="7"/>
  <c r="Y65" i="4"/>
  <c r="AB65" i="4"/>
  <c r="T65" i="4"/>
  <c r="X65" i="4"/>
  <c r="AA65" i="4"/>
  <c r="Z65" i="4"/>
  <c r="W65" i="4"/>
  <c r="U65" i="4"/>
  <c r="V65" i="4"/>
  <c r="E67" i="2"/>
  <c r="R65" i="13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C63" i="16"/>
  <c r="H63" i="16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E67" i="5" l="1"/>
  <c r="X65" i="5"/>
  <c r="W65" i="5"/>
  <c r="Y65" i="5"/>
  <c r="Z65" i="5"/>
  <c r="AA65" i="5"/>
  <c r="AB65" i="5"/>
  <c r="U65" i="5"/>
  <c r="V65" i="5"/>
  <c r="T65" i="5"/>
  <c r="Z65" i="13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E64" i="16"/>
  <c r="C64" i="2"/>
  <c r="C64" i="4"/>
  <c r="R64" i="4" s="1"/>
  <c r="C64" i="6"/>
  <c r="C64" i="17"/>
  <c r="D64" i="13"/>
  <c r="R64" i="13" s="1"/>
  <c r="C64" i="5"/>
  <c r="R64" i="5" s="1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E63" i="16"/>
  <c r="H63" i="9"/>
  <c r="J63" i="9" s="1"/>
  <c r="H67" i="11"/>
  <c r="G67" i="11"/>
  <c r="F67" i="11"/>
  <c r="H66" i="11"/>
  <c r="G66" i="11"/>
  <c r="F66" i="11"/>
  <c r="H62" i="11"/>
  <c r="G62" i="11"/>
  <c r="F62" i="11"/>
  <c r="C62" i="11"/>
  <c r="I62" i="11" s="1"/>
  <c r="H61" i="11"/>
  <c r="G61" i="11"/>
  <c r="F61" i="11"/>
  <c r="C61" i="11"/>
  <c r="H60" i="11"/>
  <c r="G60" i="11"/>
  <c r="F60" i="11"/>
  <c r="C60" i="11"/>
  <c r="I60" i="11" s="1"/>
  <c r="H59" i="11"/>
  <c r="G59" i="11"/>
  <c r="F59" i="11"/>
  <c r="C59" i="11"/>
  <c r="I59" i="11" s="1"/>
  <c r="H58" i="11"/>
  <c r="G58" i="11"/>
  <c r="F58" i="11"/>
  <c r="C58" i="11"/>
  <c r="I58" i="11" s="1"/>
  <c r="H57" i="11"/>
  <c r="G57" i="11"/>
  <c r="F57" i="11"/>
  <c r="C57" i="11"/>
  <c r="H56" i="11"/>
  <c r="G56" i="11"/>
  <c r="F56" i="11"/>
  <c r="C56" i="11"/>
  <c r="I56" i="11" s="1"/>
  <c r="H55" i="11"/>
  <c r="G55" i="11"/>
  <c r="F55" i="11"/>
  <c r="C55" i="11"/>
  <c r="H54" i="11"/>
  <c r="G54" i="11"/>
  <c r="F54" i="11"/>
  <c r="C54" i="11"/>
  <c r="I54" i="11" s="1"/>
  <c r="H53" i="11"/>
  <c r="G53" i="11"/>
  <c r="F53" i="11"/>
  <c r="C53" i="11"/>
  <c r="H52" i="11"/>
  <c r="G52" i="11"/>
  <c r="F52" i="11"/>
  <c r="C52" i="11"/>
  <c r="I52" i="11" s="1"/>
  <c r="I51" i="11"/>
  <c r="H51" i="11"/>
  <c r="G51" i="11"/>
  <c r="F51" i="11"/>
  <c r="E51" i="11"/>
  <c r="C51" i="11"/>
  <c r="H50" i="11"/>
  <c r="G50" i="11"/>
  <c r="F50" i="11"/>
  <c r="C50" i="11"/>
  <c r="I50" i="11" s="1"/>
  <c r="H49" i="11"/>
  <c r="G49" i="11"/>
  <c r="F49" i="11"/>
  <c r="C49" i="11"/>
  <c r="H48" i="11"/>
  <c r="G48" i="11"/>
  <c r="F48" i="11"/>
  <c r="C48" i="11"/>
  <c r="I48" i="11" s="1"/>
  <c r="H47" i="11"/>
  <c r="G47" i="11"/>
  <c r="F47" i="11"/>
  <c r="C47" i="11"/>
  <c r="H46" i="11"/>
  <c r="G46" i="11"/>
  <c r="F46" i="11"/>
  <c r="C46" i="11"/>
  <c r="I46" i="11" s="1"/>
  <c r="H45" i="11"/>
  <c r="G45" i="11"/>
  <c r="F45" i="11"/>
  <c r="C45" i="11"/>
  <c r="H44" i="11"/>
  <c r="G44" i="11"/>
  <c r="F44" i="11"/>
  <c r="C44" i="11"/>
  <c r="I44" i="11" s="1"/>
  <c r="H43" i="11"/>
  <c r="G43" i="11"/>
  <c r="F43" i="11"/>
  <c r="C43" i="11"/>
  <c r="I43" i="11" s="1"/>
  <c r="H42" i="11"/>
  <c r="G42" i="11"/>
  <c r="F42" i="11"/>
  <c r="C42" i="11"/>
  <c r="I42" i="11" s="1"/>
  <c r="H41" i="11"/>
  <c r="G41" i="11"/>
  <c r="F41" i="11"/>
  <c r="C41" i="11"/>
  <c r="H40" i="11"/>
  <c r="G40" i="11"/>
  <c r="F40" i="11"/>
  <c r="C40" i="11"/>
  <c r="I40" i="11" s="1"/>
  <c r="H39" i="11"/>
  <c r="G39" i="11"/>
  <c r="F39" i="11"/>
  <c r="C39" i="11"/>
  <c r="H38" i="11"/>
  <c r="G38" i="11"/>
  <c r="F38" i="11"/>
  <c r="C38" i="11"/>
  <c r="I38" i="11" s="1"/>
  <c r="H37" i="11"/>
  <c r="G37" i="11"/>
  <c r="F37" i="11"/>
  <c r="C37" i="11"/>
  <c r="H36" i="11"/>
  <c r="G36" i="11"/>
  <c r="F36" i="11"/>
  <c r="C36" i="11"/>
  <c r="I36" i="11" s="1"/>
  <c r="I35" i="11"/>
  <c r="H35" i="11"/>
  <c r="G35" i="11"/>
  <c r="F35" i="11"/>
  <c r="E35" i="11"/>
  <c r="C35" i="11"/>
  <c r="H34" i="11"/>
  <c r="G34" i="11"/>
  <c r="F34" i="11"/>
  <c r="C34" i="11"/>
  <c r="I34" i="11" s="1"/>
  <c r="H33" i="11"/>
  <c r="G33" i="11"/>
  <c r="F33" i="11"/>
  <c r="C33" i="11"/>
  <c r="H32" i="11"/>
  <c r="G32" i="11"/>
  <c r="F32" i="11"/>
  <c r="C32" i="11"/>
  <c r="I32" i="11" s="1"/>
  <c r="H31" i="11"/>
  <c r="G31" i="11"/>
  <c r="F31" i="11"/>
  <c r="C31" i="11"/>
  <c r="H30" i="11"/>
  <c r="G30" i="11"/>
  <c r="F30" i="11"/>
  <c r="C30" i="11"/>
  <c r="I30" i="11" s="1"/>
  <c r="H29" i="11"/>
  <c r="G29" i="11"/>
  <c r="F29" i="11"/>
  <c r="C29" i="11"/>
  <c r="H28" i="11"/>
  <c r="G28" i="11"/>
  <c r="F28" i="11"/>
  <c r="C28" i="11"/>
  <c r="I28" i="11" s="1"/>
  <c r="H27" i="11"/>
  <c r="G27" i="11"/>
  <c r="F27" i="11"/>
  <c r="C27" i="11"/>
  <c r="I27" i="11" s="1"/>
  <c r="H26" i="11"/>
  <c r="G26" i="11"/>
  <c r="F26" i="11"/>
  <c r="C26" i="11"/>
  <c r="I26" i="11" s="1"/>
  <c r="H25" i="11"/>
  <c r="G25" i="11"/>
  <c r="F25" i="11"/>
  <c r="C25" i="11"/>
  <c r="H24" i="11"/>
  <c r="G24" i="11"/>
  <c r="F24" i="11"/>
  <c r="C24" i="11"/>
  <c r="I24" i="11" s="1"/>
  <c r="H23" i="11"/>
  <c r="G23" i="11"/>
  <c r="F23" i="11"/>
  <c r="C23" i="11"/>
  <c r="H22" i="11"/>
  <c r="G22" i="11"/>
  <c r="F22" i="11"/>
  <c r="C22" i="11"/>
  <c r="I22" i="11" s="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H8" i="11"/>
  <c r="G8" i="11"/>
  <c r="F8" i="11"/>
  <c r="C8" i="11"/>
  <c r="I8" i="11" s="1"/>
  <c r="H7" i="11"/>
  <c r="G7" i="11"/>
  <c r="F7" i="11"/>
  <c r="C7" i="11"/>
  <c r="I7" i="11" s="1"/>
  <c r="H6" i="11"/>
  <c r="G6" i="11"/>
  <c r="F6" i="11"/>
  <c r="C6" i="11"/>
  <c r="I6" i="11" s="1"/>
  <c r="M5" i="11"/>
  <c r="H5" i="11"/>
  <c r="G5" i="11"/>
  <c r="F5" i="11"/>
  <c r="C5" i="11"/>
  <c r="I5" i="11" s="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G62" i="10"/>
  <c r="F62" i="10"/>
  <c r="E62" i="10"/>
  <c r="C62" i="10"/>
  <c r="H62" i="10" s="1"/>
  <c r="G61" i="10"/>
  <c r="F61" i="10"/>
  <c r="E61" i="10"/>
  <c r="C61" i="10"/>
  <c r="G60" i="10"/>
  <c r="F60" i="10"/>
  <c r="E60" i="10"/>
  <c r="C60" i="10"/>
  <c r="H60" i="10" s="1"/>
  <c r="G59" i="10"/>
  <c r="F59" i="10"/>
  <c r="E59" i="10"/>
  <c r="C59" i="10"/>
  <c r="D60" i="10" s="1"/>
  <c r="G58" i="10"/>
  <c r="F58" i="10"/>
  <c r="E58" i="10"/>
  <c r="C58" i="10"/>
  <c r="H58" i="10" s="1"/>
  <c r="G57" i="10"/>
  <c r="F57" i="10"/>
  <c r="E57" i="10"/>
  <c r="C57" i="10"/>
  <c r="G56" i="10"/>
  <c r="F56" i="10"/>
  <c r="E56" i="10"/>
  <c r="C56" i="10"/>
  <c r="H56" i="10" s="1"/>
  <c r="G55" i="10"/>
  <c r="F55" i="10"/>
  <c r="E55" i="10"/>
  <c r="C55" i="10"/>
  <c r="G54" i="10"/>
  <c r="F54" i="10"/>
  <c r="E54" i="10"/>
  <c r="C54" i="10"/>
  <c r="H54" i="10" s="1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G50" i="10"/>
  <c r="F50" i="10"/>
  <c r="E50" i="10"/>
  <c r="C50" i="10"/>
  <c r="H50" i="10" s="1"/>
  <c r="G49" i="10"/>
  <c r="F49" i="10"/>
  <c r="E49" i="10"/>
  <c r="C49" i="10"/>
  <c r="G48" i="10"/>
  <c r="F48" i="10"/>
  <c r="E48" i="10"/>
  <c r="C48" i="10"/>
  <c r="H48" i="10" s="1"/>
  <c r="G47" i="10"/>
  <c r="F47" i="10"/>
  <c r="E47" i="10"/>
  <c r="C47" i="10"/>
  <c r="G46" i="10"/>
  <c r="F46" i="10"/>
  <c r="E46" i="10"/>
  <c r="C46" i="10"/>
  <c r="H46" i="10" s="1"/>
  <c r="G45" i="10"/>
  <c r="F45" i="10"/>
  <c r="E45" i="10"/>
  <c r="C45" i="10"/>
  <c r="G44" i="10"/>
  <c r="F44" i="10"/>
  <c r="E44" i="10"/>
  <c r="C44" i="10"/>
  <c r="H44" i="10" s="1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G40" i="10"/>
  <c r="F40" i="10"/>
  <c r="E40" i="10"/>
  <c r="C40" i="10"/>
  <c r="H40" i="10" s="1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G36" i="10"/>
  <c r="F36" i="10"/>
  <c r="E36" i="10"/>
  <c r="C36" i="10"/>
  <c r="H36" i="10" s="1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G28" i="10"/>
  <c r="F28" i="10"/>
  <c r="E28" i="10"/>
  <c r="C28" i="10"/>
  <c r="H28" i="10" s="1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G20" i="10"/>
  <c r="F20" i="10"/>
  <c r="E20" i="10"/>
  <c r="C20" i="10"/>
  <c r="H20" i="10" s="1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G13" i="10"/>
  <c r="F13" i="10"/>
  <c r="E13" i="10"/>
  <c r="C13" i="10"/>
  <c r="H13" i="10" s="1"/>
  <c r="K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G7" i="10"/>
  <c r="F7" i="10"/>
  <c r="E7" i="10"/>
  <c r="C7" i="10"/>
  <c r="H7" i="10" s="1"/>
  <c r="G6" i="10"/>
  <c r="F6" i="10"/>
  <c r="E6" i="10"/>
  <c r="C6" i="10"/>
  <c r="K5" i="10"/>
  <c r="G5" i="10"/>
  <c r="F5" i="10"/>
  <c r="E5" i="10"/>
  <c r="C5" i="10"/>
  <c r="H5" i="10" s="1"/>
  <c r="G4" i="10"/>
  <c r="F4" i="10"/>
  <c r="E4" i="10"/>
  <c r="C4" i="10"/>
  <c r="H4" i="10" s="1"/>
  <c r="E3" i="10"/>
  <c r="C3" i="10"/>
  <c r="H3" i="10" s="1"/>
  <c r="C1" i="10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B62" i="17"/>
  <c r="C63" i="17" s="1"/>
  <c r="C61" i="17"/>
  <c r="B61" i="17"/>
  <c r="C60" i="17"/>
  <c r="B60" i="17"/>
  <c r="B59" i="17"/>
  <c r="B58" i="17"/>
  <c r="C58" i="17" s="1"/>
  <c r="B57" i="17"/>
  <c r="B56" i="17"/>
  <c r="C56" i="17" s="1"/>
  <c r="B55" i="17"/>
  <c r="B54" i="17"/>
  <c r="C54" i="17" s="1"/>
  <c r="B53" i="17"/>
  <c r="B52" i="17"/>
  <c r="C52" i="17" s="1"/>
  <c r="B51" i="17"/>
  <c r="B50" i="17"/>
  <c r="C50" i="17" s="1"/>
  <c r="B49" i="17"/>
  <c r="B48" i="17"/>
  <c r="C48" i="17" s="1"/>
  <c r="B47" i="17"/>
  <c r="B46" i="17"/>
  <c r="C46" i="17" s="1"/>
  <c r="C45" i="17"/>
  <c r="B45" i="17"/>
  <c r="C44" i="17"/>
  <c r="B44" i="17"/>
  <c r="B43" i="17"/>
  <c r="B42" i="17"/>
  <c r="B41" i="17"/>
  <c r="C41" i="17" s="1"/>
  <c r="B40" i="17"/>
  <c r="B39" i="17"/>
  <c r="C39" i="17" s="1"/>
  <c r="B38" i="17"/>
  <c r="B37" i="17"/>
  <c r="C37" i="17" s="1"/>
  <c r="B36" i="17"/>
  <c r="B35" i="17"/>
  <c r="C35" i="17" s="1"/>
  <c r="B34" i="17"/>
  <c r="B33" i="17"/>
  <c r="C33" i="17" s="1"/>
  <c r="B32" i="17"/>
  <c r="B31" i="17"/>
  <c r="C31" i="17" s="1"/>
  <c r="B30" i="17"/>
  <c r="C30" i="17" s="1"/>
  <c r="C29" i="17"/>
  <c r="B29" i="17"/>
  <c r="C28" i="17"/>
  <c r="B28" i="17"/>
  <c r="C27" i="17"/>
  <c r="B27" i="17"/>
  <c r="B26" i="17"/>
  <c r="C26" i="17" s="1"/>
  <c r="B25" i="17"/>
  <c r="B24" i="17"/>
  <c r="C24" i="17" s="1"/>
  <c r="B23" i="17"/>
  <c r="B22" i="17"/>
  <c r="C22" i="17" s="1"/>
  <c r="B21" i="17"/>
  <c r="B20" i="17"/>
  <c r="C20" i="17" s="1"/>
  <c r="B19" i="17"/>
  <c r="B18" i="17"/>
  <c r="C18" i="17" s="1"/>
  <c r="B17" i="17"/>
  <c r="B16" i="17"/>
  <c r="C16" i="17" s="1"/>
  <c r="B15" i="17"/>
  <c r="B14" i="17"/>
  <c r="C14" i="17" s="1"/>
  <c r="B13" i="17"/>
  <c r="B12" i="17"/>
  <c r="C12" i="17" s="1"/>
  <c r="B11" i="17"/>
  <c r="C11" i="17" s="1"/>
  <c r="B10" i="17"/>
  <c r="B9" i="17"/>
  <c r="C10" i="17" s="1"/>
  <c r="B8" i="17"/>
  <c r="B7" i="17"/>
  <c r="B6" i="17"/>
  <c r="C6" i="17" s="1"/>
  <c r="B5" i="17"/>
  <c r="C4" i="17"/>
  <c r="B4" i="17"/>
  <c r="H64" i="16"/>
  <c r="H62" i="16"/>
  <c r="C62" i="16"/>
  <c r="D63" i="16" s="1"/>
  <c r="J63" i="16" s="1"/>
  <c r="H61" i="16"/>
  <c r="E61" i="16"/>
  <c r="C61" i="16"/>
  <c r="D61" i="16" s="1"/>
  <c r="J61" i="16" s="1"/>
  <c r="H60" i="16"/>
  <c r="C60" i="16"/>
  <c r="H59" i="16"/>
  <c r="C59" i="16"/>
  <c r="H58" i="16"/>
  <c r="C58" i="16"/>
  <c r="H57" i="16"/>
  <c r="E57" i="16"/>
  <c r="C57" i="16"/>
  <c r="D57" i="16" s="1"/>
  <c r="H56" i="16"/>
  <c r="C56" i="16"/>
  <c r="H55" i="16"/>
  <c r="C55" i="16"/>
  <c r="H54" i="16"/>
  <c r="C54" i="16"/>
  <c r="H53" i="16"/>
  <c r="E53" i="16"/>
  <c r="C53" i="16"/>
  <c r="D53" i="16" s="1"/>
  <c r="H52" i="16"/>
  <c r="C52" i="16"/>
  <c r="H51" i="16"/>
  <c r="C51" i="16"/>
  <c r="H50" i="16"/>
  <c r="C50" i="16"/>
  <c r="H49" i="16"/>
  <c r="E49" i="16"/>
  <c r="C49" i="16"/>
  <c r="D49" i="16" s="1"/>
  <c r="J49" i="16" s="1"/>
  <c r="H48" i="16"/>
  <c r="C48" i="16"/>
  <c r="H47" i="16"/>
  <c r="C47" i="16"/>
  <c r="H46" i="16"/>
  <c r="C46" i="16"/>
  <c r="H45" i="16"/>
  <c r="E45" i="16"/>
  <c r="C45" i="16"/>
  <c r="D45" i="16" s="1"/>
  <c r="J45" i="16" s="1"/>
  <c r="H44" i="16"/>
  <c r="C44" i="16"/>
  <c r="H43" i="16"/>
  <c r="C43" i="16"/>
  <c r="H42" i="16"/>
  <c r="C42" i="16"/>
  <c r="H41" i="16"/>
  <c r="E41" i="16"/>
  <c r="C41" i="16"/>
  <c r="D41" i="16" s="1"/>
  <c r="H40" i="16"/>
  <c r="C40" i="16"/>
  <c r="H39" i="16"/>
  <c r="C39" i="16"/>
  <c r="H38" i="16"/>
  <c r="C38" i="16"/>
  <c r="H37" i="16"/>
  <c r="E37" i="16"/>
  <c r="C37" i="16"/>
  <c r="D37" i="16" s="1"/>
  <c r="H36" i="16"/>
  <c r="C36" i="16"/>
  <c r="H35" i="16"/>
  <c r="C35" i="16"/>
  <c r="H34" i="16"/>
  <c r="C34" i="16"/>
  <c r="H33" i="16"/>
  <c r="E33" i="16"/>
  <c r="C33" i="16"/>
  <c r="D33" i="16" s="1"/>
  <c r="J33" i="16" s="1"/>
  <c r="H32" i="16"/>
  <c r="C32" i="16"/>
  <c r="H31" i="16"/>
  <c r="C31" i="16"/>
  <c r="H30" i="16"/>
  <c r="C30" i="16"/>
  <c r="H29" i="16"/>
  <c r="E29" i="16"/>
  <c r="C29" i="16"/>
  <c r="D29" i="16" s="1"/>
  <c r="J29" i="16" s="1"/>
  <c r="H28" i="16"/>
  <c r="C28" i="16"/>
  <c r="H27" i="16"/>
  <c r="C27" i="16"/>
  <c r="H26" i="16"/>
  <c r="C26" i="16"/>
  <c r="H25" i="16"/>
  <c r="E25" i="16"/>
  <c r="C25" i="16"/>
  <c r="D25" i="16" s="1"/>
  <c r="H24" i="16"/>
  <c r="C24" i="16"/>
  <c r="H23" i="16"/>
  <c r="C23" i="16"/>
  <c r="H22" i="16"/>
  <c r="C22" i="16"/>
  <c r="H21" i="16"/>
  <c r="E21" i="16"/>
  <c r="C21" i="16"/>
  <c r="D21" i="16" s="1"/>
  <c r="H20" i="16"/>
  <c r="C20" i="16"/>
  <c r="H19" i="16"/>
  <c r="C19" i="16"/>
  <c r="H18" i="16"/>
  <c r="D18" i="16"/>
  <c r="C18" i="16"/>
  <c r="H17" i="16"/>
  <c r="C17" i="16"/>
  <c r="H16" i="16"/>
  <c r="C16" i="16"/>
  <c r="H15" i="16"/>
  <c r="C15" i="16"/>
  <c r="H14" i="16"/>
  <c r="C14" i="16"/>
  <c r="D14" i="16" s="1"/>
  <c r="H13" i="16"/>
  <c r="C13" i="16"/>
  <c r="H12" i="16"/>
  <c r="E12" i="16"/>
  <c r="C12" i="16"/>
  <c r="H11" i="16"/>
  <c r="C11" i="16"/>
  <c r="H10" i="16"/>
  <c r="C10" i="16"/>
  <c r="H9" i="16"/>
  <c r="C9" i="16"/>
  <c r="H8" i="16"/>
  <c r="C8" i="16"/>
  <c r="H7" i="16"/>
  <c r="C7" i="16"/>
  <c r="H6" i="16"/>
  <c r="C6" i="16"/>
  <c r="H5" i="16"/>
  <c r="C5" i="16"/>
  <c r="H4" i="16"/>
  <c r="D4" i="16"/>
  <c r="C4" i="16"/>
  <c r="F3" i="16"/>
  <c r="C3" i="16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C57" i="9"/>
  <c r="D57" i="9" s="1"/>
  <c r="C56" i="9"/>
  <c r="C55" i="9"/>
  <c r="D55" i="9" s="1"/>
  <c r="C54" i="9"/>
  <c r="C53" i="9"/>
  <c r="C52" i="9"/>
  <c r="D53" i="9" s="1"/>
  <c r="C51" i="9"/>
  <c r="C50" i="9"/>
  <c r="C49" i="9"/>
  <c r="D49" i="9" s="1"/>
  <c r="C48" i="9"/>
  <c r="C47" i="9"/>
  <c r="D47" i="9" s="1"/>
  <c r="C46" i="9"/>
  <c r="C45" i="9"/>
  <c r="D45" i="9" s="1"/>
  <c r="C44" i="9"/>
  <c r="C43" i="9"/>
  <c r="C42" i="9"/>
  <c r="I42" i="9" s="1"/>
  <c r="K42" i="9" s="1"/>
  <c r="C41" i="9"/>
  <c r="D41" i="9" s="1"/>
  <c r="C40" i="9"/>
  <c r="D39" i="9"/>
  <c r="E39" i="9" s="1"/>
  <c r="C39" i="9"/>
  <c r="C38" i="9"/>
  <c r="C37" i="9"/>
  <c r="D38" i="9" s="1"/>
  <c r="C36" i="9"/>
  <c r="D36" i="9" s="1"/>
  <c r="C35" i="9"/>
  <c r="C34" i="9"/>
  <c r="I34" i="9" s="1"/>
  <c r="K34" i="9" s="1"/>
  <c r="C33" i="9"/>
  <c r="C32" i="9"/>
  <c r="D32" i="9" s="1"/>
  <c r="C31" i="9"/>
  <c r="D31" i="9" s="1"/>
  <c r="C30" i="9"/>
  <c r="D30" i="9" s="1"/>
  <c r="C29" i="9"/>
  <c r="D29" i="9" s="1"/>
  <c r="E29" i="9" s="1"/>
  <c r="D28" i="9"/>
  <c r="E28" i="9" s="1"/>
  <c r="C28" i="9"/>
  <c r="D27" i="9"/>
  <c r="C27" i="9"/>
  <c r="D26" i="9"/>
  <c r="C26" i="9"/>
  <c r="C25" i="9"/>
  <c r="D25" i="9" s="1"/>
  <c r="E25" i="9" s="1"/>
  <c r="D24" i="9"/>
  <c r="C24" i="9"/>
  <c r="D23" i="9"/>
  <c r="C23" i="9"/>
  <c r="D22" i="9"/>
  <c r="C22" i="9"/>
  <c r="D21" i="9"/>
  <c r="E21" i="9" s="1"/>
  <c r="C21" i="9"/>
  <c r="C20" i="9"/>
  <c r="D20" i="9" s="1"/>
  <c r="C19" i="9"/>
  <c r="I19" i="9" s="1"/>
  <c r="K19" i="9" s="1"/>
  <c r="C18" i="9"/>
  <c r="C17" i="9"/>
  <c r="C16" i="9"/>
  <c r="C15" i="9"/>
  <c r="D15" i="9" s="1"/>
  <c r="C14" i="9"/>
  <c r="C13" i="9"/>
  <c r="D13" i="9" s="1"/>
  <c r="E13" i="9" s="1"/>
  <c r="C12" i="9"/>
  <c r="D12" i="9" s="1"/>
  <c r="C11" i="9"/>
  <c r="C10" i="9"/>
  <c r="C9" i="9"/>
  <c r="C8" i="9"/>
  <c r="C7" i="9"/>
  <c r="C6" i="9"/>
  <c r="C5" i="9"/>
  <c r="D5" i="9" s="1"/>
  <c r="D4" i="9"/>
  <c r="C4" i="9"/>
  <c r="C3" i="9"/>
  <c r="B62" i="7"/>
  <c r="C63" i="7" s="1"/>
  <c r="B61" i="7"/>
  <c r="B60" i="7"/>
  <c r="C60" i="7" s="1"/>
  <c r="B59" i="7"/>
  <c r="B58" i="7"/>
  <c r="C58" i="7" s="1"/>
  <c r="B57" i="7"/>
  <c r="B56" i="7"/>
  <c r="C56" i="7" s="1"/>
  <c r="B55" i="7"/>
  <c r="B54" i="7"/>
  <c r="C54" i="7" s="1"/>
  <c r="B53" i="7"/>
  <c r="B52" i="7"/>
  <c r="C52" i="7" s="1"/>
  <c r="B51" i="7"/>
  <c r="B50" i="7"/>
  <c r="C50" i="7" s="1"/>
  <c r="B49" i="7"/>
  <c r="B48" i="7"/>
  <c r="C48" i="7" s="1"/>
  <c r="B47" i="7"/>
  <c r="B46" i="7"/>
  <c r="C46" i="7" s="1"/>
  <c r="B45" i="7"/>
  <c r="B44" i="7"/>
  <c r="C44" i="7" s="1"/>
  <c r="B43" i="7"/>
  <c r="B42" i="7"/>
  <c r="C42" i="7" s="1"/>
  <c r="B41" i="7"/>
  <c r="B40" i="7"/>
  <c r="C40" i="7" s="1"/>
  <c r="B39" i="7"/>
  <c r="B38" i="7"/>
  <c r="C38" i="7" s="1"/>
  <c r="B37" i="7"/>
  <c r="B36" i="7"/>
  <c r="C36" i="7" s="1"/>
  <c r="B35" i="7"/>
  <c r="B34" i="7"/>
  <c r="C34" i="7" s="1"/>
  <c r="B33" i="7"/>
  <c r="B32" i="7"/>
  <c r="C32" i="7" s="1"/>
  <c r="B31" i="7"/>
  <c r="B30" i="7"/>
  <c r="C30" i="7" s="1"/>
  <c r="B29" i="7"/>
  <c r="B28" i="7"/>
  <c r="C28" i="7" s="1"/>
  <c r="B27" i="7"/>
  <c r="B26" i="7"/>
  <c r="C26" i="7" s="1"/>
  <c r="B25" i="7"/>
  <c r="B24" i="7"/>
  <c r="C24" i="7" s="1"/>
  <c r="B23" i="7"/>
  <c r="B22" i="7"/>
  <c r="C22" i="7" s="1"/>
  <c r="B21" i="7"/>
  <c r="B20" i="7"/>
  <c r="C20" i="7" s="1"/>
  <c r="B19" i="7"/>
  <c r="B18" i="7"/>
  <c r="C18" i="7" s="1"/>
  <c r="B17" i="7"/>
  <c r="B16" i="7"/>
  <c r="C16" i="7" s="1"/>
  <c r="B15" i="7"/>
  <c r="B14" i="7"/>
  <c r="C14" i="7" s="1"/>
  <c r="B13" i="7"/>
  <c r="B12" i="7"/>
  <c r="C12" i="7" s="1"/>
  <c r="B11" i="7"/>
  <c r="B10" i="7"/>
  <c r="C10" i="7" s="1"/>
  <c r="D10" i="7" s="1"/>
  <c r="E10" i="7" s="1"/>
  <c r="D9" i="7"/>
  <c r="B9" i="7"/>
  <c r="C9" i="7" s="1"/>
  <c r="C8" i="7"/>
  <c r="B8" i="7"/>
  <c r="C7" i="7"/>
  <c r="B7" i="7"/>
  <c r="B6" i="7"/>
  <c r="B5" i="7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C32" i="13"/>
  <c r="D32" i="13" s="1"/>
  <c r="R32" i="13" s="1"/>
  <c r="C31" i="13"/>
  <c r="C30" i="13"/>
  <c r="C29" i="13"/>
  <c r="C29" i="14" s="1"/>
  <c r="C28" i="13"/>
  <c r="C28" i="14" s="1"/>
  <c r="C27" i="13"/>
  <c r="C26" i="13"/>
  <c r="C25" i="13"/>
  <c r="C24" i="13"/>
  <c r="C23" i="13"/>
  <c r="C22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C12" i="13"/>
  <c r="D12" i="13" s="1"/>
  <c r="R12" i="13" s="1"/>
  <c r="C11" i="13"/>
  <c r="C10" i="13"/>
  <c r="C9" i="13"/>
  <c r="D9" i="13" s="1"/>
  <c r="R9" i="13" s="1"/>
  <c r="C8" i="13"/>
  <c r="C8" i="14" s="1"/>
  <c r="C7" i="13"/>
  <c r="C6" i="13"/>
  <c r="C5" i="13"/>
  <c r="C4" i="13"/>
  <c r="D5" i="13" s="1"/>
  <c r="R5" i="13" s="1"/>
  <c r="C3" i="13"/>
  <c r="C3" i="14" s="1"/>
  <c r="H3" i="14" s="1"/>
  <c r="B62" i="8"/>
  <c r="B61" i="8"/>
  <c r="C61" i="8" s="1"/>
  <c r="B60" i="8"/>
  <c r="B59" i="8"/>
  <c r="C58" i="8"/>
  <c r="B58" i="8"/>
  <c r="B57" i="8"/>
  <c r="B56" i="8"/>
  <c r="C56" i="8" s="1"/>
  <c r="B55" i="8"/>
  <c r="C55" i="8" s="1"/>
  <c r="C54" i="8"/>
  <c r="B54" i="8"/>
  <c r="I54" i="9" s="1"/>
  <c r="K54" i="9" s="1"/>
  <c r="B53" i="8"/>
  <c r="C53" i="8" s="1"/>
  <c r="B52" i="8"/>
  <c r="B51" i="8"/>
  <c r="C51" i="8" s="1"/>
  <c r="B50" i="8"/>
  <c r="B49" i="8"/>
  <c r="B48" i="8"/>
  <c r="C48" i="8" s="1"/>
  <c r="B47" i="8"/>
  <c r="C47" i="8" s="1"/>
  <c r="B46" i="8"/>
  <c r="I46" i="9" s="1"/>
  <c r="K46" i="9" s="1"/>
  <c r="B45" i="8"/>
  <c r="C45" i="8" s="1"/>
  <c r="B44" i="8"/>
  <c r="B43" i="8"/>
  <c r="C43" i="8" s="1"/>
  <c r="C42" i="8"/>
  <c r="B42" i="8"/>
  <c r="B41" i="8"/>
  <c r="B40" i="8"/>
  <c r="B39" i="8"/>
  <c r="C38" i="8"/>
  <c r="B38" i="8"/>
  <c r="I38" i="9" s="1"/>
  <c r="K38" i="9" s="1"/>
  <c r="B37" i="8"/>
  <c r="C37" i="8" s="1"/>
  <c r="D37" i="8" s="1"/>
  <c r="B36" i="8"/>
  <c r="C36" i="8" s="1"/>
  <c r="B35" i="8"/>
  <c r="C35" i="8" s="1"/>
  <c r="B34" i="8"/>
  <c r="B33" i="8"/>
  <c r="B32" i="8"/>
  <c r="C32" i="8" s="1"/>
  <c r="B31" i="8"/>
  <c r="B30" i="8"/>
  <c r="B29" i="8"/>
  <c r="C29" i="8" s="1"/>
  <c r="D29" i="8" s="1"/>
  <c r="B28" i="8"/>
  <c r="C28" i="8" s="1"/>
  <c r="B27" i="8"/>
  <c r="C26" i="8"/>
  <c r="B26" i="8"/>
  <c r="B25" i="8"/>
  <c r="B24" i="8"/>
  <c r="C24" i="8" s="1"/>
  <c r="B23" i="8"/>
  <c r="C22" i="8"/>
  <c r="B22" i="8"/>
  <c r="B21" i="8"/>
  <c r="C21" i="8" s="1"/>
  <c r="D21" i="8" s="1"/>
  <c r="B20" i="8"/>
  <c r="C20" i="8" s="1"/>
  <c r="B19" i="8"/>
  <c r="C19" i="8" s="1"/>
  <c r="B18" i="8"/>
  <c r="B17" i="8"/>
  <c r="B16" i="8"/>
  <c r="C16" i="8" s="1"/>
  <c r="B15" i="8"/>
  <c r="B14" i="8"/>
  <c r="B13" i="8"/>
  <c r="C13" i="8" s="1"/>
  <c r="D13" i="8" s="1"/>
  <c r="B12" i="8"/>
  <c r="C12" i="8" s="1"/>
  <c r="B11" i="8"/>
  <c r="C11" i="8" s="1"/>
  <c r="C10" i="8"/>
  <c r="B10" i="8"/>
  <c r="B9" i="8"/>
  <c r="I9" i="9" s="1"/>
  <c r="K9" i="9" s="1"/>
  <c r="B8" i="8"/>
  <c r="C8" i="8" s="1"/>
  <c r="B7" i="8"/>
  <c r="C6" i="8"/>
  <c r="D6" i="8" s="1"/>
  <c r="B6" i="8"/>
  <c r="B5" i="8"/>
  <c r="C5" i="8" s="1"/>
  <c r="B4" i="8"/>
  <c r="C4" i="8" s="1"/>
  <c r="B3" i="8"/>
  <c r="B1" i="8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B11" i="6"/>
  <c r="B10" i="6"/>
  <c r="B9" i="6"/>
  <c r="B8" i="6"/>
  <c r="C8" i="6" s="1"/>
  <c r="B7" i="6"/>
  <c r="B6" i="6"/>
  <c r="B5" i="6"/>
  <c r="C5" i="6" s="1"/>
  <c r="B4" i="6"/>
  <c r="B3" i="6"/>
  <c r="B62" i="5"/>
  <c r="C63" i="5" s="1"/>
  <c r="R63" i="5" s="1"/>
  <c r="B61" i="5"/>
  <c r="B60" i="5"/>
  <c r="B59" i="5"/>
  <c r="C59" i="5" s="1"/>
  <c r="B58" i="5"/>
  <c r="B57" i="5"/>
  <c r="B56" i="5"/>
  <c r="B55" i="5"/>
  <c r="B54" i="5"/>
  <c r="C54" i="5" s="1"/>
  <c r="R54" i="5" s="1"/>
  <c r="B53" i="5"/>
  <c r="B52" i="5"/>
  <c r="C53" i="5" s="1"/>
  <c r="R53" i="5" s="1"/>
  <c r="B51" i="5"/>
  <c r="B50" i="5"/>
  <c r="C50" i="5" s="1"/>
  <c r="R50" i="5" s="1"/>
  <c r="B49" i="5"/>
  <c r="B48" i="5"/>
  <c r="C49" i="5" s="1"/>
  <c r="R49" i="5" s="1"/>
  <c r="B47" i="5"/>
  <c r="C47" i="5" s="1"/>
  <c r="R47" i="5" s="1"/>
  <c r="B46" i="5"/>
  <c r="B45" i="5"/>
  <c r="B44" i="5"/>
  <c r="B43" i="5"/>
  <c r="C43" i="5" s="1"/>
  <c r="B42" i="5"/>
  <c r="B41" i="5"/>
  <c r="B40" i="5"/>
  <c r="C41" i="5" s="1"/>
  <c r="R41" i="5" s="1"/>
  <c r="B39" i="5"/>
  <c r="B38" i="5"/>
  <c r="C38" i="5" s="1"/>
  <c r="R38" i="5" s="1"/>
  <c r="B37" i="5"/>
  <c r="B36" i="5"/>
  <c r="C37" i="5" s="1"/>
  <c r="R37" i="5" s="1"/>
  <c r="B35" i="5"/>
  <c r="B34" i="5"/>
  <c r="C34" i="5" s="1"/>
  <c r="R34" i="5" s="1"/>
  <c r="B33" i="5"/>
  <c r="C32" i="5"/>
  <c r="B32" i="5"/>
  <c r="B31" i="5"/>
  <c r="C31" i="5" s="1"/>
  <c r="R31" i="5" s="1"/>
  <c r="B30" i="5"/>
  <c r="B29" i="5"/>
  <c r="B28" i="5"/>
  <c r="B27" i="5"/>
  <c r="C27" i="5" s="1"/>
  <c r="B26" i="5"/>
  <c r="B25" i="5"/>
  <c r="B24" i="5"/>
  <c r="B23" i="5"/>
  <c r="B22" i="5"/>
  <c r="C22" i="5" s="1"/>
  <c r="R22" i="5" s="1"/>
  <c r="B21" i="5"/>
  <c r="B20" i="5"/>
  <c r="C21" i="5" s="1"/>
  <c r="R21" i="5" s="1"/>
  <c r="B19" i="5"/>
  <c r="B18" i="5"/>
  <c r="C18" i="5" s="1"/>
  <c r="R18" i="5" s="1"/>
  <c r="B17" i="5"/>
  <c r="B16" i="5"/>
  <c r="C17" i="5" s="1"/>
  <c r="R17" i="5" s="1"/>
  <c r="B15" i="5"/>
  <c r="C15" i="5" s="1"/>
  <c r="R15" i="5" s="1"/>
  <c r="B14" i="5"/>
  <c r="B13" i="5"/>
  <c r="B12" i="5"/>
  <c r="B11" i="5"/>
  <c r="C11" i="5" s="1"/>
  <c r="B10" i="5"/>
  <c r="B9" i="5"/>
  <c r="B8" i="5"/>
  <c r="C9" i="5" s="1"/>
  <c r="R9" i="5" s="1"/>
  <c r="B7" i="5"/>
  <c r="B6" i="5"/>
  <c r="B5" i="5"/>
  <c r="C5" i="5" s="1"/>
  <c r="B4" i="5"/>
  <c r="B3" i="5"/>
  <c r="C4" i="5" s="1"/>
  <c r="R4" i="5" s="1"/>
  <c r="B62" i="4"/>
  <c r="B61" i="4"/>
  <c r="B60" i="4"/>
  <c r="B59" i="4"/>
  <c r="C59" i="4" s="1"/>
  <c r="B58" i="4"/>
  <c r="B57" i="4"/>
  <c r="B56" i="4"/>
  <c r="B55" i="4"/>
  <c r="C55" i="4" s="1"/>
  <c r="B54" i="4"/>
  <c r="B53" i="4"/>
  <c r="B52" i="4"/>
  <c r="B51" i="4"/>
  <c r="C51" i="4" s="1"/>
  <c r="B50" i="4"/>
  <c r="B49" i="4"/>
  <c r="B48" i="4"/>
  <c r="B47" i="4"/>
  <c r="C47" i="4" s="1"/>
  <c r="B46" i="4"/>
  <c r="B45" i="4"/>
  <c r="B44" i="4"/>
  <c r="B43" i="4"/>
  <c r="C43" i="4" s="1"/>
  <c r="B42" i="4"/>
  <c r="B41" i="4"/>
  <c r="B40" i="4"/>
  <c r="B39" i="4"/>
  <c r="C39" i="4" s="1"/>
  <c r="B38" i="4"/>
  <c r="B37" i="4"/>
  <c r="B36" i="4"/>
  <c r="B35" i="4"/>
  <c r="C35" i="4" s="1"/>
  <c r="B34" i="4"/>
  <c r="B33" i="4"/>
  <c r="B32" i="4"/>
  <c r="B31" i="4"/>
  <c r="C31" i="4" s="1"/>
  <c r="B30" i="4"/>
  <c r="B29" i="4"/>
  <c r="B28" i="4"/>
  <c r="B27" i="4"/>
  <c r="C27" i="4" s="1"/>
  <c r="B26" i="4"/>
  <c r="B25" i="4"/>
  <c r="B24" i="4"/>
  <c r="B23" i="4"/>
  <c r="C23" i="4" s="1"/>
  <c r="B22" i="4"/>
  <c r="B21" i="4"/>
  <c r="B20" i="4"/>
  <c r="B19" i="4"/>
  <c r="C19" i="4" s="1"/>
  <c r="B18" i="4"/>
  <c r="B17" i="4"/>
  <c r="B16" i="4"/>
  <c r="B15" i="4"/>
  <c r="C15" i="4" s="1"/>
  <c r="B14" i="4"/>
  <c r="B13" i="4"/>
  <c r="B12" i="4"/>
  <c r="B11" i="4"/>
  <c r="C11" i="4" s="1"/>
  <c r="B10" i="4"/>
  <c r="B9" i="4"/>
  <c r="B8" i="4"/>
  <c r="B7" i="4"/>
  <c r="C7" i="4" s="1"/>
  <c r="B6" i="4"/>
  <c r="B5" i="4"/>
  <c r="B4" i="4"/>
  <c r="B3" i="4"/>
  <c r="B62" i="3"/>
  <c r="B61" i="3"/>
  <c r="C61" i="3" s="1"/>
  <c r="B60" i="3"/>
  <c r="B59" i="3"/>
  <c r="C59" i="3" s="1"/>
  <c r="B58" i="3"/>
  <c r="B57" i="3"/>
  <c r="C57" i="3" s="1"/>
  <c r="B56" i="3"/>
  <c r="B55" i="3"/>
  <c r="C55" i="3" s="1"/>
  <c r="B54" i="3"/>
  <c r="B53" i="3"/>
  <c r="C54" i="3" s="1"/>
  <c r="B52" i="3"/>
  <c r="B51" i="3"/>
  <c r="C51" i="3" s="1"/>
  <c r="B50" i="3"/>
  <c r="B49" i="3"/>
  <c r="C50" i="3" s="1"/>
  <c r="B48" i="3"/>
  <c r="B47" i="3"/>
  <c r="C47" i="3" s="1"/>
  <c r="B46" i="3"/>
  <c r="B45" i="3"/>
  <c r="C46" i="3" s="1"/>
  <c r="B44" i="3"/>
  <c r="B43" i="3"/>
  <c r="C43" i="3" s="1"/>
  <c r="B42" i="3"/>
  <c r="B41" i="3"/>
  <c r="C42" i="3" s="1"/>
  <c r="B40" i="3"/>
  <c r="B39" i="3"/>
  <c r="C39" i="3" s="1"/>
  <c r="B38" i="3"/>
  <c r="B37" i="3"/>
  <c r="C38" i="3" s="1"/>
  <c r="B36" i="3"/>
  <c r="B35" i="3"/>
  <c r="C35" i="3" s="1"/>
  <c r="B34" i="3"/>
  <c r="B33" i="3"/>
  <c r="C34" i="3" s="1"/>
  <c r="B32" i="3"/>
  <c r="B31" i="3"/>
  <c r="C31" i="3" s="1"/>
  <c r="B30" i="3"/>
  <c r="B29" i="3"/>
  <c r="C30" i="3" s="1"/>
  <c r="B28" i="3"/>
  <c r="B27" i="3"/>
  <c r="C27" i="3" s="1"/>
  <c r="B26" i="3"/>
  <c r="B25" i="3"/>
  <c r="C26" i="3" s="1"/>
  <c r="B24" i="3"/>
  <c r="B23" i="3"/>
  <c r="C23" i="3" s="1"/>
  <c r="B22" i="3"/>
  <c r="B21" i="3"/>
  <c r="C22" i="3" s="1"/>
  <c r="B20" i="3"/>
  <c r="B19" i="3"/>
  <c r="C19" i="3" s="1"/>
  <c r="B18" i="3"/>
  <c r="B17" i="3"/>
  <c r="C18" i="3" s="1"/>
  <c r="B16" i="3"/>
  <c r="B15" i="3"/>
  <c r="C15" i="3" s="1"/>
  <c r="B14" i="3"/>
  <c r="B13" i="3"/>
  <c r="C13" i="3" s="1"/>
  <c r="D13" i="3" s="1"/>
  <c r="B12" i="3"/>
  <c r="C12" i="3" s="1"/>
  <c r="B11" i="3"/>
  <c r="C11" i="3" s="1"/>
  <c r="B10" i="3"/>
  <c r="B9" i="3"/>
  <c r="C9" i="3" s="1"/>
  <c r="D9" i="3" s="1"/>
  <c r="E9" i="3" s="1"/>
  <c r="B8" i="3"/>
  <c r="C8" i="3" s="1"/>
  <c r="D8" i="3" s="1"/>
  <c r="C7" i="3"/>
  <c r="B7" i="3"/>
  <c r="B6" i="3"/>
  <c r="B5" i="3"/>
  <c r="C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B5" i="2"/>
  <c r="H5" i="9" s="1"/>
  <c r="J5" i="9" s="1"/>
  <c r="B4" i="2"/>
  <c r="B3" i="2"/>
  <c r="I3" i="16" l="1"/>
  <c r="M11" i="16"/>
  <c r="J25" i="16"/>
  <c r="J41" i="16"/>
  <c r="J57" i="16"/>
  <c r="J4" i="16"/>
  <c r="M10" i="16"/>
  <c r="J14" i="16"/>
  <c r="M17" i="16"/>
  <c r="J53" i="16"/>
  <c r="F4" i="16"/>
  <c r="J21" i="16"/>
  <c r="J37" i="16"/>
  <c r="J18" i="16"/>
  <c r="J64" i="16"/>
  <c r="D23" i="3"/>
  <c r="D31" i="3"/>
  <c r="D39" i="3"/>
  <c r="E39" i="3" s="1"/>
  <c r="D43" i="3"/>
  <c r="D51" i="3"/>
  <c r="D55" i="3"/>
  <c r="D59" i="3"/>
  <c r="D24" i="7"/>
  <c r="E24" i="7" s="1"/>
  <c r="D11" i="3"/>
  <c r="E11" i="3" s="1"/>
  <c r="D19" i="3"/>
  <c r="D27" i="3"/>
  <c r="D35" i="3"/>
  <c r="D47" i="3"/>
  <c r="D12" i="3"/>
  <c r="E13" i="3"/>
  <c r="D22" i="3"/>
  <c r="D38" i="3"/>
  <c r="D54" i="3"/>
  <c r="E55" i="3" s="1"/>
  <c r="D5" i="5"/>
  <c r="R5" i="5"/>
  <c r="D14" i="7"/>
  <c r="E14" i="7" s="1"/>
  <c r="D30" i="7"/>
  <c r="E30" i="7" s="1"/>
  <c r="C10" i="3"/>
  <c r="D10" i="3" s="1"/>
  <c r="C14" i="3"/>
  <c r="D14" i="3" s="1"/>
  <c r="E14" i="3" s="1"/>
  <c r="C58" i="3"/>
  <c r="D58" i="3" s="1"/>
  <c r="Y15" i="5"/>
  <c r="W15" i="5"/>
  <c r="T15" i="5"/>
  <c r="U15" i="5"/>
  <c r="V15" i="5"/>
  <c r="AB15" i="5"/>
  <c r="X15" i="5"/>
  <c r="Z15" i="5"/>
  <c r="AA15" i="5"/>
  <c r="Z37" i="5"/>
  <c r="Y37" i="5"/>
  <c r="T37" i="5"/>
  <c r="W37" i="5"/>
  <c r="X37" i="5"/>
  <c r="V37" i="5"/>
  <c r="AA37" i="5"/>
  <c r="AB37" i="5"/>
  <c r="U37" i="5"/>
  <c r="W54" i="5"/>
  <c r="V54" i="5"/>
  <c r="AA54" i="5"/>
  <c r="AB54" i="5"/>
  <c r="X54" i="5"/>
  <c r="T54" i="5"/>
  <c r="U54" i="5"/>
  <c r="Y54" i="5"/>
  <c r="Z54" i="5"/>
  <c r="I18" i="9"/>
  <c r="K18" i="9" s="1"/>
  <c r="D18" i="9"/>
  <c r="D26" i="17"/>
  <c r="C5" i="3"/>
  <c r="D6" i="3" s="1"/>
  <c r="C17" i="3"/>
  <c r="D18" i="3" s="1"/>
  <c r="C21" i="3"/>
  <c r="C25" i="3"/>
  <c r="C29" i="3"/>
  <c r="D30" i="3" s="1"/>
  <c r="C33" i="3"/>
  <c r="D34" i="3" s="1"/>
  <c r="C37" i="3"/>
  <c r="C41" i="3"/>
  <c r="D41" i="3" s="1"/>
  <c r="E41" i="3" s="1"/>
  <c r="C45" i="3"/>
  <c r="D46" i="3" s="1"/>
  <c r="C49" i="3"/>
  <c r="D50" i="3" s="1"/>
  <c r="C53" i="3"/>
  <c r="C6" i="4"/>
  <c r="R6" i="4" s="1"/>
  <c r="C10" i="4"/>
  <c r="R10" i="4" s="1"/>
  <c r="C14" i="4"/>
  <c r="R14" i="4" s="1"/>
  <c r="C18" i="4"/>
  <c r="R18" i="4" s="1"/>
  <c r="C22" i="4"/>
  <c r="R22" i="4" s="1"/>
  <c r="C26" i="4"/>
  <c r="R26" i="4" s="1"/>
  <c r="C30" i="4"/>
  <c r="R30" i="4" s="1"/>
  <c r="C34" i="4"/>
  <c r="R34" i="4" s="1"/>
  <c r="C38" i="4"/>
  <c r="R38" i="4" s="1"/>
  <c r="C42" i="4"/>
  <c r="R42" i="4" s="1"/>
  <c r="C46" i="4"/>
  <c r="R46" i="4" s="1"/>
  <c r="C50" i="4"/>
  <c r="R50" i="4" s="1"/>
  <c r="C54" i="4"/>
  <c r="R54" i="4" s="1"/>
  <c r="C58" i="4"/>
  <c r="R58" i="4" s="1"/>
  <c r="C8" i="5"/>
  <c r="C13" i="5"/>
  <c r="R13" i="5" s="1"/>
  <c r="Z17" i="5"/>
  <c r="W17" i="5"/>
  <c r="V17" i="5"/>
  <c r="AB17" i="5"/>
  <c r="X17" i="5"/>
  <c r="AA17" i="5"/>
  <c r="Y17" i="5"/>
  <c r="T17" i="5"/>
  <c r="U17" i="5"/>
  <c r="C19" i="5"/>
  <c r="C23" i="5"/>
  <c r="R23" i="5" s="1"/>
  <c r="C26" i="5"/>
  <c r="R26" i="5" s="1"/>
  <c r="C30" i="5"/>
  <c r="R30" i="5" s="1"/>
  <c r="C40" i="5"/>
  <c r="C45" i="5"/>
  <c r="R45" i="5" s="1"/>
  <c r="T49" i="5"/>
  <c r="Z49" i="5"/>
  <c r="Y49" i="5"/>
  <c r="U49" i="5"/>
  <c r="X49" i="5"/>
  <c r="V49" i="5"/>
  <c r="AA49" i="5"/>
  <c r="W49" i="5"/>
  <c r="AB49" i="5"/>
  <c r="C51" i="5"/>
  <c r="C55" i="5"/>
  <c r="R55" i="5" s="1"/>
  <c r="C58" i="5"/>
  <c r="R58" i="5" s="1"/>
  <c r="X63" i="5"/>
  <c r="V63" i="5"/>
  <c r="W63" i="5"/>
  <c r="Y63" i="5"/>
  <c r="AA63" i="5"/>
  <c r="U63" i="5"/>
  <c r="T63" i="5"/>
  <c r="Z63" i="5"/>
  <c r="AB63" i="5"/>
  <c r="C17" i="8"/>
  <c r="D17" i="8" s="1"/>
  <c r="C33" i="8"/>
  <c r="D33" i="8" s="1"/>
  <c r="C49" i="8"/>
  <c r="D49" i="8" s="1"/>
  <c r="I52" i="9"/>
  <c r="K52" i="9" s="1"/>
  <c r="C52" i="8"/>
  <c r="D53" i="8" s="1"/>
  <c r="D16" i="9"/>
  <c r="E16" i="9" s="1"/>
  <c r="E32" i="9"/>
  <c r="I35" i="9"/>
  <c r="K35" i="9" s="1"/>
  <c r="D35" i="9"/>
  <c r="E36" i="9" s="1"/>
  <c r="I48" i="9"/>
  <c r="K48" i="9" s="1"/>
  <c r="I56" i="9"/>
  <c r="K56" i="9" s="1"/>
  <c r="C13" i="17"/>
  <c r="C17" i="17"/>
  <c r="D21" i="17" s="1"/>
  <c r="C21" i="17"/>
  <c r="C25" i="17"/>
  <c r="C34" i="17"/>
  <c r="C38" i="17"/>
  <c r="D39" i="17" s="1"/>
  <c r="C42" i="17"/>
  <c r="C47" i="17"/>
  <c r="C51" i="17"/>
  <c r="C55" i="17"/>
  <c r="R11" i="5"/>
  <c r="U22" i="5"/>
  <c r="Z22" i="5"/>
  <c r="X22" i="5"/>
  <c r="Y22" i="5"/>
  <c r="W22" i="5"/>
  <c r="T22" i="5"/>
  <c r="V22" i="5"/>
  <c r="AB22" i="5"/>
  <c r="AA22" i="5"/>
  <c r="X41" i="5"/>
  <c r="W41" i="5"/>
  <c r="T41" i="5"/>
  <c r="AB41" i="5"/>
  <c r="AA41" i="5"/>
  <c r="Z41" i="5"/>
  <c r="Y41" i="5"/>
  <c r="U41" i="5"/>
  <c r="V41" i="5"/>
  <c r="AB50" i="5"/>
  <c r="AA50" i="5"/>
  <c r="W50" i="5"/>
  <c r="Z50" i="5"/>
  <c r="X50" i="5"/>
  <c r="T50" i="5"/>
  <c r="U50" i="5"/>
  <c r="Y50" i="5"/>
  <c r="V50" i="5"/>
  <c r="C16" i="3"/>
  <c r="D16" i="3" s="1"/>
  <c r="C24" i="3"/>
  <c r="D24" i="3" s="1"/>
  <c r="E24" i="3" s="1"/>
  <c r="C36" i="3"/>
  <c r="D36" i="3" s="1"/>
  <c r="E36" i="3" s="1"/>
  <c r="C40" i="3"/>
  <c r="D40" i="3" s="1"/>
  <c r="C44" i="3"/>
  <c r="D44" i="3" s="1"/>
  <c r="E44" i="3" s="1"/>
  <c r="C48" i="3"/>
  <c r="D48" i="3" s="1"/>
  <c r="E48" i="3" s="1"/>
  <c r="C52" i="3"/>
  <c r="D52" i="3" s="1"/>
  <c r="E52" i="3" s="1"/>
  <c r="C56" i="3"/>
  <c r="D56" i="3" s="1"/>
  <c r="E56" i="3" s="1"/>
  <c r="C60" i="3"/>
  <c r="D60" i="3" s="1"/>
  <c r="D7" i="4"/>
  <c r="R7" i="4"/>
  <c r="D11" i="4"/>
  <c r="R11" i="4"/>
  <c r="D15" i="4"/>
  <c r="R15" i="4"/>
  <c r="D19" i="4"/>
  <c r="R19" i="4"/>
  <c r="D23" i="4"/>
  <c r="R23" i="4"/>
  <c r="D27" i="4"/>
  <c r="R27" i="4"/>
  <c r="D31" i="4"/>
  <c r="R31" i="4"/>
  <c r="D35" i="4"/>
  <c r="R35" i="4"/>
  <c r="D39" i="4"/>
  <c r="E39" i="4" s="1"/>
  <c r="R39" i="4"/>
  <c r="D43" i="4"/>
  <c r="R43" i="4"/>
  <c r="D47" i="4"/>
  <c r="R47" i="4"/>
  <c r="D51" i="4"/>
  <c r="R51" i="4"/>
  <c r="D55" i="4"/>
  <c r="R55" i="4"/>
  <c r="D59" i="4"/>
  <c r="R59" i="4"/>
  <c r="Z4" i="5"/>
  <c r="AA4" i="5"/>
  <c r="V4" i="5"/>
  <c r="T4" i="5"/>
  <c r="AB4" i="5"/>
  <c r="U4" i="5"/>
  <c r="X4" i="5"/>
  <c r="Y4" i="5"/>
  <c r="W4" i="5"/>
  <c r="C6" i="5"/>
  <c r="R6" i="5" s="1"/>
  <c r="C16" i="5"/>
  <c r="Z21" i="5"/>
  <c r="Y21" i="5"/>
  <c r="T21" i="5"/>
  <c r="U21" i="5"/>
  <c r="AA21" i="5"/>
  <c r="W21" i="5"/>
  <c r="AB21" i="5"/>
  <c r="X21" i="5"/>
  <c r="V21" i="5"/>
  <c r="C25" i="5"/>
  <c r="R25" i="5" s="1"/>
  <c r="D27" i="5"/>
  <c r="R27" i="5"/>
  <c r="Z31" i="5"/>
  <c r="V31" i="5"/>
  <c r="Y31" i="5"/>
  <c r="AA31" i="5"/>
  <c r="X31" i="5"/>
  <c r="AB31" i="5"/>
  <c r="U31" i="5"/>
  <c r="W31" i="5"/>
  <c r="T31" i="5"/>
  <c r="AB34" i="5"/>
  <c r="V34" i="5"/>
  <c r="Z34" i="5"/>
  <c r="U34" i="5"/>
  <c r="Y34" i="5"/>
  <c r="T34" i="5"/>
  <c r="X34" i="5"/>
  <c r="AA34" i="5"/>
  <c r="W34" i="5"/>
  <c r="X38" i="5"/>
  <c r="AA38" i="5"/>
  <c r="AB38" i="5"/>
  <c r="V38" i="5"/>
  <c r="Z38" i="5"/>
  <c r="U38" i="5"/>
  <c r="Y38" i="5"/>
  <c r="T38" i="5"/>
  <c r="W38" i="5"/>
  <c r="C48" i="5"/>
  <c r="AA53" i="5"/>
  <c r="W53" i="5"/>
  <c r="T53" i="5"/>
  <c r="Z53" i="5"/>
  <c r="Y53" i="5"/>
  <c r="U53" i="5"/>
  <c r="X53" i="5"/>
  <c r="AB53" i="5"/>
  <c r="V53" i="5"/>
  <c r="C57" i="5"/>
  <c r="R57" i="5" s="1"/>
  <c r="D59" i="5"/>
  <c r="R59" i="5"/>
  <c r="C6" i="6"/>
  <c r="C14" i="8"/>
  <c r="D14" i="8" s="1"/>
  <c r="E14" i="8" s="1"/>
  <c r="C30" i="8"/>
  <c r="I40" i="9"/>
  <c r="K40" i="9" s="1"/>
  <c r="C40" i="8"/>
  <c r="C46" i="8"/>
  <c r="D46" i="8" s="1"/>
  <c r="E46" i="8" s="1"/>
  <c r="C62" i="8"/>
  <c r="D8" i="7"/>
  <c r="E20" i="9"/>
  <c r="E24" i="9"/>
  <c r="E20" i="16"/>
  <c r="D19" i="16"/>
  <c r="J19" i="16" s="1"/>
  <c r="E19" i="16"/>
  <c r="E24" i="16"/>
  <c r="D23" i="16"/>
  <c r="J23" i="16" s="1"/>
  <c r="E23" i="16"/>
  <c r="E28" i="16"/>
  <c r="D27" i="16"/>
  <c r="J27" i="16" s="1"/>
  <c r="E27" i="16"/>
  <c r="E32" i="16"/>
  <c r="D31" i="16"/>
  <c r="J31" i="16" s="1"/>
  <c r="E31" i="16"/>
  <c r="E36" i="16"/>
  <c r="D35" i="16"/>
  <c r="J35" i="16" s="1"/>
  <c r="E35" i="16"/>
  <c r="E40" i="16"/>
  <c r="D39" i="16"/>
  <c r="J39" i="16" s="1"/>
  <c r="E39" i="16"/>
  <c r="E44" i="16"/>
  <c r="D43" i="16"/>
  <c r="J43" i="16" s="1"/>
  <c r="E43" i="16"/>
  <c r="E48" i="16"/>
  <c r="D47" i="16"/>
  <c r="J47" i="16" s="1"/>
  <c r="E47" i="16"/>
  <c r="E52" i="16"/>
  <c r="D51" i="16"/>
  <c r="J51" i="16" s="1"/>
  <c r="E51" i="16"/>
  <c r="E56" i="16"/>
  <c r="D55" i="16"/>
  <c r="J55" i="16" s="1"/>
  <c r="E55" i="16"/>
  <c r="E60" i="16"/>
  <c r="D59" i="16"/>
  <c r="J59" i="16" s="1"/>
  <c r="E59" i="16"/>
  <c r="C59" i="17"/>
  <c r="D64" i="17" s="1"/>
  <c r="D61" i="3"/>
  <c r="AB9" i="5"/>
  <c r="AA9" i="5"/>
  <c r="X9" i="5"/>
  <c r="U9" i="5"/>
  <c r="Y9" i="5"/>
  <c r="V9" i="5"/>
  <c r="Z9" i="5"/>
  <c r="W9" i="5"/>
  <c r="T9" i="5"/>
  <c r="Z18" i="5"/>
  <c r="AB18" i="5"/>
  <c r="X18" i="5"/>
  <c r="V18" i="5"/>
  <c r="AA18" i="5"/>
  <c r="T18" i="5"/>
  <c r="U18" i="5"/>
  <c r="Y18" i="5"/>
  <c r="W18" i="5"/>
  <c r="D32" i="5"/>
  <c r="R32" i="5"/>
  <c r="D43" i="5"/>
  <c r="E43" i="5" s="1"/>
  <c r="R43" i="5"/>
  <c r="W47" i="5"/>
  <c r="AB47" i="5"/>
  <c r="Z47" i="5"/>
  <c r="T47" i="5"/>
  <c r="AA47" i="5"/>
  <c r="V47" i="5"/>
  <c r="Y47" i="5"/>
  <c r="U47" i="5"/>
  <c r="X47" i="5"/>
  <c r="E9" i="7"/>
  <c r="E7" i="16"/>
  <c r="C20" i="3"/>
  <c r="D20" i="3" s="1"/>
  <c r="E20" i="3" s="1"/>
  <c r="C28" i="3"/>
  <c r="D28" i="3" s="1"/>
  <c r="E28" i="3" s="1"/>
  <c r="C32" i="3"/>
  <c r="D32" i="3" s="1"/>
  <c r="E32" i="3" s="1"/>
  <c r="C4" i="2"/>
  <c r="H4" i="9"/>
  <c r="J4" i="9" s="1"/>
  <c r="C7" i="5"/>
  <c r="R7" i="5" s="1"/>
  <c r="C10" i="5"/>
  <c r="R10" i="5" s="1"/>
  <c r="C14" i="5"/>
  <c r="C24" i="5"/>
  <c r="C29" i="5"/>
  <c r="R29" i="5" s="1"/>
  <c r="C33" i="5"/>
  <c r="R33" i="5" s="1"/>
  <c r="C35" i="5"/>
  <c r="C39" i="5"/>
  <c r="R39" i="5" s="1"/>
  <c r="C42" i="5"/>
  <c r="R42" i="5" s="1"/>
  <c r="C46" i="5"/>
  <c r="R46" i="5" s="1"/>
  <c r="C56" i="5"/>
  <c r="C61" i="5"/>
  <c r="R61" i="5" s="1"/>
  <c r="C7" i="6"/>
  <c r="D7" i="6" s="1"/>
  <c r="C11" i="6"/>
  <c r="D12" i="6" s="1"/>
  <c r="C18" i="8"/>
  <c r="C25" i="8"/>
  <c r="D25" i="8" s="1"/>
  <c r="E25" i="8" s="1"/>
  <c r="C34" i="8"/>
  <c r="C41" i="8"/>
  <c r="D41" i="8" s="1"/>
  <c r="I44" i="9"/>
  <c r="K44" i="9" s="1"/>
  <c r="C44" i="8"/>
  <c r="D45" i="8" s="1"/>
  <c r="C50" i="8"/>
  <c r="C57" i="8"/>
  <c r="D57" i="8" s="1"/>
  <c r="I60" i="9"/>
  <c r="K60" i="9" s="1"/>
  <c r="C60" i="8"/>
  <c r="D61" i="8" s="1"/>
  <c r="D21" i="13"/>
  <c r="C25" i="14"/>
  <c r="D25" i="13"/>
  <c r="C11" i="7"/>
  <c r="D11" i="7" s="1"/>
  <c r="E11" i="7" s="1"/>
  <c r="C13" i="7"/>
  <c r="D13" i="7" s="1"/>
  <c r="C15" i="7"/>
  <c r="D15" i="7" s="1"/>
  <c r="C17" i="7"/>
  <c r="D17" i="7" s="1"/>
  <c r="C19" i="7"/>
  <c r="D19" i="7" s="1"/>
  <c r="C21" i="7"/>
  <c r="D21" i="7" s="1"/>
  <c r="C23" i="7"/>
  <c r="D23" i="7" s="1"/>
  <c r="C25" i="7"/>
  <c r="D25" i="7" s="1"/>
  <c r="C27" i="7"/>
  <c r="D27" i="7" s="1"/>
  <c r="C29" i="7"/>
  <c r="D29" i="7" s="1"/>
  <c r="C31" i="7"/>
  <c r="D31" i="7" s="1"/>
  <c r="C33" i="7"/>
  <c r="D33" i="7" s="1"/>
  <c r="C35" i="7"/>
  <c r="C37" i="7"/>
  <c r="C39" i="7"/>
  <c r="C41" i="7"/>
  <c r="C43" i="7"/>
  <c r="C45" i="7"/>
  <c r="C47" i="7"/>
  <c r="C49" i="7"/>
  <c r="C51" i="7"/>
  <c r="C53" i="7"/>
  <c r="C55" i="7"/>
  <c r="C57" i="7"/>
  <c r="C59" i="7"/>
  <c r="C61" i="7"/>
  <c r="D61" i="7" s="1"/>
  <c r="D14" i="9"/>
  <c r="D33" i="9"/>
  <c r="E33" i="9" s="1"/>
  <c r="D20" i="16"/>
  <c r="J20" i="16" s="1"/>
  <c r="D24" i="16"/>
  <c r="J24" i="16" s="1"/>
  <c r="D28" i="16"/>
  <c r="J28" i="16" s="1"/>
  <c r="D32" i="16"/>
  <c r="J32" i="16" s="1"/>
  <c r="D36" i="16"/>
  <c r="J36" i="16" s="1"/>
  <c r="D40" i="16"/>
  <c r="J40" i="16" s="1"/>
  <c r="D44" i="16"/>
  <c r="J44" i="16" s="1"/>
  <c r="D48" i="16"/>
  <c r="J48" i="16" s="1"/>
  <c r="D52" i="16"/>
  <c r="J52" i="16" s="1"/>
  <c r="D56" i="16"/>
  <c r="J56" i="16" s="1"/>
  <c r="D60" i="16"/>
  <c r="J60" i="16" s="1"/>
  <c r="C15" i="17"/>
  <c r="C19" i="17"/>
  <c r="D25" i="17" s="1"/>
  <c r="C23" i="17"/>
  <c r="D29" i="17" s="1"/>
  <c r="C32" i="17"/>
  <c r="C36" i="17"/>
  <c r="C40" i="17"/>
  <c r="D43" i="17" s="1"/>
  <c r="C49" i="17"/>
  <c r="C53" i="17"/>
  <c r="D58" i="17" s="1"/>
  <c r="C57" i="17"/>
  <c r="D17" i="9"/>
  <c r="E17" i="9" s="1"/>
  <c r="D37" i="9"/>
  <c r="D22" i="16"/>
  <c r="J22" i="16" s="1"/>
  <c r="D26" i="16"/>
  <c r="J26" i="16" s="1"/>
  <c r="D30" i="16"/>
  <c r="J30" i="16" s="1"/>
  <c r="D34" i="16"/>
  <c r="J34" i="16" s="1"/>
  <c r="D38" i="16"/>
  <c r="J38" i="16" s="1"/>
  <c r="D42" i="16"/>
  <c r="J42" i="16" s="1"/>
  <c r="D46" i="16"/>
  <c r="J46" i="16" s="1"/>
  <c r="D50" i="16"/>
  <c r="J50" i="16" s="1"/>
  <c r="D54" i="16"/>
  <c r="J54" i="16" s="1"/>
  <c r="D58" i="16"/>
  <c r="J58" i="16" s="1"/>
  <c r="D62" i="16"/>
  <c r="J62" i="16" s="1"/>
  <c r="C7" i="17"/>
  <c r="C43" i="17"/>
  <c r="D66" i="17"/>
  <c r="D69" i="17"/>
  <c r="E66" i="17"/>
  <c r="H12" i="10"/>
  <c r="V64" i="5"/>
  <c r="U64" i="5"/>
  <c r="Y64" i="5"/>
  <c r="X64" i="5"/>
  <c r="AB64" i="5"/>
  <c r="W64" i="5"/>
  <c r="AA64" i="5"/>
  <c r="Z64" i="5"/>
  <c r="T64" i="5"/>
  <c r="Z64" i="4"/>
  <c r="W64" i="4"/>
  <c r="V64" i="4"/>
  <c r="U64" i="4"/>
  <c r="AA64" i="4"/>
  <c r="Y64" i="4"/>
  <c r="AB64" i="4"/>
  <c r="T64" i="4"/>
  <c r="X64" i="4"/>
  <c r="C42" i="6"/>
  <c r="C46" i="6"/>
  <c r="C50" i="6"/>
  <c r="C54" i="6"/>
  <c r="C58" i="6"/>
  <c r="C7" i="8"/>
  <c r="D7" i="8" s="1"/>
  <c r="E7" i="8" s="1"/>
  <c r="C15" i="8"/>
  <c r="D15" i="8" s="1"/>
  <c r="C23" i="8"/>
  <c r="D23" i="8" s="1"/>
  <c r="C31" i="8"/>
  <c r="D31" i="8" s="1"/>
  <c r="C39" i="8"/>
  <c r="D39" i="8" s="1"/>
  <c r="D47" i="8"/>
  <c r="I50" i="9"/>
  <c r="K50" i="9" s="1"/>
  <c r="D55" i="8"/>
  <c r="I58" i="9"/>
  <c r="K58" i="9" s="1"/>
  <c r="D13" i="13"/>
  <c r="L13" i="9" s="1"/>
  <c r="C6" i="7"/>
  <c r="C62" i="7"/>
  <c r="I5" i="9"/>
  <c r="K5" i="9" s="1"/>
  <c r="D9" i="9"/>
  <c r="D19" i="9"/>
  <c r="I26" i="9"/>
  <c r="K26" i="9" s="1"/>
  <c r="D34" i="9"/>
  <c r="D5" i="16"/>
  <c r="J5" i="16" s="1"/>
  <c r="D9" i="16"/>
  <c r="J9" i="16" s="1"/>
  <c r="D13" i="16"/>
  <c r="J13" i="16" s="1"/>
  <c r="E18" i="16"/>
  <c r="E22" i="16"/>
  <c r="E26" i="16"/>
  <c r="E30" i="16"/>
  <c r="E34" i="16"/>
  <c r="E38" i="16"/>
  <c r="E42" i="16"/>
  <c r="E46" i="16"/>
  <c r="E50" i="16"/>
  <c r="E54" i="16"/>
  <c r="E58" i="16"/>
  <c r="E62" i="16"/>
  <c r="C8" i="17"/>
  <c r="E10" i="17" s="1"/>
  <c r="C62" i="17"/>
  <c r="D67" i="17" s="1"/>
  <c r="D7" i="10"/>
  <c r="D48" i="10"/>
  <c r="D4" i="10"/>
  <c r="D20" i="10"/>
  <c r="D28" i="10"/>
  <c r="D36" i="10"/>
  <c r="D40" i="10"/>
  <c r="D44" i="10"/>
  <c r="D7" i="11"/>
  <c r="J7" i="11" s="1"/>
  <c r="D8" i="11"/>
  <c r="J8" i="11" s="1"/>
  <c r="E27" i="11"/>
  <c r="E43" i="11"/>
  <c r="E59" i="11"/>
  <c r="D70" i="17"/>
  <c r="E67" i="17"/>
  <c r="C40" i="6"/>
  <c r="C44" i="6"/>
  <c r="C48" i="6"/>
  <c r="C52" i="6"/>
  <c r="D52" i="6" s="1"/>
  <c r="C56" i="6"/>
  <c r="C60" i="6"/>
  <c r="D11" i="8"/>
  <c r="D19" i="8"/>
  <c r="E19" i="8" s="1"/>
  <c r="C27" i="8"/>
  <c r="D27" i="8" s="1"/>
  <c r="D35" i="8"/>
  <c r="D43" i="8"/>
  <c r="D51" i="8"/>
  <c r="C59" i="8"/>
  <c r="D59" i="8" s="1"/>
  <c r="D33" i="13"/>
  <c r="D55" i="13"/>
  <c r="R55" i="13" s="1"/>
  <c r="D8" i="9"/>
  <c r="E8" i="9" s="1"/>
  <c r="I27" i="9"/>
  <c r="K27" i="9" s="1"/>
  <c r="J21" i="18"/>
  <c r="L21" i="18" s="1"/>
  <c r="J25" i="18"/>
  <c r="L25" i="18" s="1"/>
  <c r="J29" i="18"/>
  <c r="L29" i="18" s="1"/>
  <c r="J33" i="18"/>
  <c r="L33" i="18" s="1"/>
  <c r="J37" i="18"/>
  <c r="L37" i="18" s="1"/>
  <c r="D56" i="10"/>
  <c r="E7" i="11"/>
  <c r="E8" i="11"/>
  <c r="D14" i="11"/>
  <c r="J14" i="11" s="1"/>
  <c r="C6" i="2"/>
  <c r="L33" i="9"/>
  <c r="R3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38" i="4"/>
  <c r="C10" i="2"/>
  <c r="C18" i="2"/>
  <c r="D18" i="2" s="1"/>
  <c r="C26" i="2"/>
  <c r="D26" i="2" s="1"/>
  <c r="C34" i="2"/>
  <c r="D34" i="2" s="1"/>
  <c r="C42" i="2"/>
  <c r="D42" i="2" s="1"/>
  <c r="C54" i="2"/>
  <c r="D54" i="2" s="1"/>
  <c r="D14" i="6"/>
  <c r="E14" i="6" s="1"/>
  <c r="L32" i="9"/>
  <c r="C7" i="2"/>
  <c r="D7" i="2" s="1"/>
  <c r="C19" i="2"/>
  <c r="D19" i="2" s="1"/>
  <c r="E19" i="2" s="1"/>
  <c r="C23" i="2"/>
  <c r="C27" i="2"/>
  <c r="C31" i="2"/>
  <c r="C35" i="2"/>
  <c r="C39" i="2"/>
  <c r="C43" i="2"/>
  <c r="D43" i="2" s="1"/>
  <c r="E43" i="2" s="1"/>
  <c r="C47" i="2"/>
  <c r="C51" i="2"/>
  <c r="C55" i="2"/>
  <c r="C59" i="2"/>
  <c r="D7" i="3"/>
  <c r="E59" i="3"/>
  <c r="E61" i="3"/>
  <c r="D7" i="5"/>
  <c r="D9" i="5"/>
  <c r="C12" i="5"/>
  <c r="R12" i="5" s="1"/>
  <c r="D15" i="5"/>
  <c r="D17" i="5"/>
  <c r="C20" i="5"/>
  <c r="R20" i="5" s="1"/>
  <c r="D23" i="5"/>
  <c r="C28" i="5"/>
  <c r="R28" i="5" s="1"/>
  <c r="D33" i="5"/>
  <c r="E33" i="5" s="1"/>
  <c r="C36" i="5"/>
  <c r="R36" i="5" s="1"/>
  <c r="D39" i="5"/>
  <c r="D41" i="5"/>
  <c r="C44" i="5"/>
  <c r="R44" i="5" s="1"/>
  <c r="D47" i="5"/>
  <c r="D49" i="5"/>
  <c r="C52" i="5"/>
  <c r="R52" i="5" s="1"/>
  <c r="D55" i="5"/>
  <c r="C60" i="5"/>
  <c r="R60" i="5" s="1"/>
  <c r="H9" i="9"/>
  <c r="J9" i="9" s="1"/>
  <c r="C9" i="2"/>
  <c r="L12" i="9"/>
  <c r="E12" i="13"/>
  <c r="L45" i="9"/>
  <c r="E45" i="13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R5" i="4" s="1"/>
  <c r="C4" i="4"/>
  <c r="R4" i="4" s="1"/>
  <c r="D6" i="5"/>
  <c r="E6" i="5" s="1"/>
  <c r="D22" i="5"/>
  <c r="D38" i="5"/>
  <c r="D46" i="5"/>
  <c r="D54" i="5"/>
  <c r="D6" i="6"/>
  <c r="D5" i="6"/>
  <c r="E23" i="8"/>
  <c r="C11" i="2"/>
  <c r="C15" i="2"/>
  <c r="H8" i="9"/>
  <c r="J8" i="9" s="1"/>
  <c r="C8" i="2"/>
  <c r="D8" i="2" s="1"/>
  <c r="E8" i="2" s="1"/>
  <c r="C12" i="2"/>
  <c r="D12" i="2" s="1"/>
  <c r="C16" i="2"/>
  <c r="D16" i="2" s="1"/>
  <c r="C20" i="2"/>
  <c r="C24" i="2"/>
  <c r="D25" i="2" s="1"/>
  <c r="C28" i="2"/>
  <c r="C32" i="2"/>
  <c r="D32" i="2" s="1"/>
  <c r="C36" i="2"/>
  <c r="C40" i="2"/>
  <c r="D41" i="2" s="1"/>
  <c r="C44" i="2"/>
  <c r="D45" i="2" s="1"/>
  <c r="C48" i="2"/>
  <c r="D48" i="2" s="1"/>
  <c r="C52" i="2"/>
  <c r="C56" i="2"/>
  <c r="C60" i="2"/>
  <c r="D61" i="2" s="1"/>
  <c r="C4" i="3"/>
  <c r="D5" i="3" s="1"/>
  <c r="E10" i="3"/>
  <c r="C63" i="3"/>
  <c r="C62" i="3"/>
  <c r="D62" i="3" s="1"/>
  <c r="E62" i="3" s="1"/>
  <c r="D10" i="5"/>
  <c r="E10" i="5" s="1"/>
  <c r="D18" i="5"/>
  <c r="D34" i="5"/>
  <c r="D42" i="5"/>
  <c r="E42" i="5" s="1"/>
  <c r="D50" i="5"/>
  <c r="C4" i="6"/>
  <c r="D20" i="6"/>
  <c r="E20" i="6" s="1"/>
  <c r="D28" i="6"/>
  <c r="E28" i="6" s="1"/>
  <c r="E51" i="8"/>
  <c r="L24" i="9"/>
  <c r="D36" i="6"/>
  <c r="E36" i="6" s="1"/>
  <c r="C63" i="6"/>
  <c r="C62" i="6"/>
  <c r="D62" i="6" s="1"/>
  <c r="E62" i="6" s="1"/>
  <c r="D8" i="8"/>
  <c r="E8" i="8" s="1"/>
  <c r="D18" i="8"/>
  <c r="E18" i="8" s="1"/>
  <c r="D20" i="8"/>
  <c r="D24" i="8"/>
  <c r="E24" i="8" s="1"/>
  <c r="D28" i="8"/>
  <c r="E28" i="8" s="1"/>
  <c r="D32" i="8"/>
  <c r="D36" i="8"/>
  <c r="E36" i="8" s="1"/>
  <c r="D40" i="8"/>
  <c r="E40" i="8" s="1"/>
  <c r="D48" i="8"/>
  <c r="D50" i="8"/>
  <c r="E50" i="8" s="1"/>
  <c r="D54" i="8"/>
  <c r="D58" i="8"/>
  <c r="E58" i="8" s="1"/>
  <c r="D62" i="8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D23" i="17"/>
  <c r="E52" i="17"/>
  <c r="D53" i="17"/>
  <c r="H8" i="14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5" i="17"/>
  <c r="D17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E66" i="8" s="1"/>
  <c r="C5" i="2"/>
  <c r="D5" i="2" s="1"/>
  <c r="C9" i="4"/>
  <c r="R9" i="4" s="1"/>
  <c r="C13" i="4"/>
  <c r="C17" i="4"/>
  <c r="R17" i="4" s="1"/>
  <c r="C21" i="4"/>
  <c r="R21" i="4" s="1"/>
  <c r="C25" i="4"/>
  <c r="R25" i="4" s="1"/>
  <c r="C29" i="4"/>
  <c r="C33" i="4"/>
  <c r="C37" i="4"/>
  <c r="R37" i="4" s="1"/>
  <c r="C41" i="4"/>
  <c r="R41" i="4" s="1"/>
  <c r="C45" i="4"/>
  <c r="C49" i="4"/>
  <c r="R49" i="4" s="1"/>
  <c r="C53" i="4"/>
  <c r="R53" i="4" s="1"/>
  <c r="C57" i="4"/>
  <c r="R57" i="4" s="1"/>
  <c r="C61" i="4"/>
  <c r="C62" i="5"/>
  <c r="C10" i="6"/>
  <c r="C13" i="6"/>
  <c r="D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C43" i="6"/>
  <c r="D43" i="6" s="1"/>
  <c r="C45" i="6"/>
  <c r="D45" i="6" s="1"/>
  <c r="C47" i="6"/>
  <c r="D47" i="6" s="1"/>
  <c r="C49" i="6"/>
  <c r="C51" i="6"/>
  <c r="C53" i="6"/>
  <c r="C55" i="6"/>
  <c r="C57" i="6"/>
  <c r="C59" i="6"/>
  <c r="D59" i="6" s="1"/>
  <c r="C61" i="6"/>
  <c r="D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E16" i="16"/>
  <c r="E17" i="16"/>
  <c r="D30" i="6"/>
  <c r="E30" i="6" s="1"/>
  <c r="D38" i="6"/>
  <c r="E38" i="6" s="1"/>
  <c r="E6" i="8"/>
  <c r="D12" i="8"/>
  <c r="D22" i="8"/>
  <c r="E22" i="8" s="1"/>
  <c r="D26" i="8"/>
  <c r="D30" i="8"/>
  <c r="D34" i="8"/>
  <c r="E34" i="8" s="1"/>
  <c r="D38" i="8"/>
  <c r="E38" i="8" s="1"/>
  <c r="D42" i="8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E31" i="9"/>
  <c r="E30" i="9"/>
  <c r="H45" i="9"/>
  <c r="J45" i="9" s="1"/>
  <c r="D46" i="9"/>
  <c r="E46" i="9" s="1"/>
  <c r="I45" i="9"/>
  <c r="K45" i="9" s="1"/>
  <c r="H51" i="9"/>
  <c r="J51" i="9" s="1"/>
  <c r="D52" i="9"/>
  <c r="I51" i="9"/>
  <c r="K51" i="9" s="1"/>
  <c r="D51" i="9"/>
  <c r="C63" i="4"/>
  <c r="R63" i="4" s="1"/>
  <c r="C62" i="4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9" i="6"/>
  <c r="D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H10" i="9"/>
  <c r="J10" i="9" s="1"/>
  <c r="I10" i="9"/>
  <c r="K10" i="9" s="1"/>
  <c r="D11" i="9"/>
  <c r="D10" i="9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L60" i="9" s="1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D41" i="14" s="1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D57" i="14" s="1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H45" i="14"/>
  <c r="H49" i="14"/>
  <c r="D49" i="14"/>
  <c r="H53" i="14"/>
  <c r="H57" i="14"/>
  <c r="H61" i="14"/>
  <c r="D61" i="14"/>
  <c r="D63" i="7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E10" i="16"/>
  <c r="E11" i="16"/>
  <c r="E28" i="17"/>
  <c r="D31" i="17"/>
  <c r="E44" i="17"/>
  <c r="D47" i="17"/>
  <c r="E60" i="17"/>
  <c r="I7" i="9"/>
  <c r="K7" i="9" s="1"/>
  <c r="I37" i="9"/>
  <c r="K37" i="9" s="1"/>
  <c r="C49" i="15"/>
  <c r="C57" i="15"/>
  <c r="D15" i="16"/>
  <c r="J15" i="16" s="1"/>
  <c r="E15" i="16"/>
  <c r="E23" i="17"/>
  <c r="E55" i="17"/>
  <c r="D57" i="17"/>
  <c r="H8" i="10"/>
  <c r="D8" i="10"/>
  <c r="H9" i="10"/>
  <c r="D9" i="10"/>
  <c r="H49" i="10"/>
  <c r="D49" i="10"/>
  <c r="D50" i="10"/>
  <c r="I4" i="16"/>
  <c r="E4" i="16"/>
  <c r="E5" i="16"/>
  <c r="D8" i="16"/>
  <c r="J8" i="16" s="1"/>
  <c r="E9" i="16"/>
  <c r="D12" i="16"/>
  <c r="J12" i="16" s="1"/>
  <c r="E13" i="16"/>
  <c r="D17" i="16"/>
  <c r="J17" i="16" s="1"/>
  <c r="C9" i="17"/>
  <c r="E16" i="17"/>
  <c r="E24" i="17"/>
  <c r="D27" i="17"/>
  <c r="E27" i="17"/>
  <c r="E32" i="17"/>
  <c r="D35" i="17"/>
  <c r="D30" i="17"/>
  <c r="E35" i="17"/>
  <c r="E40" i="17"/>
  <c r="E48" i="17"/>
  <c r="D51" i="17"/>
  <c r="E51" i="17"/>
  <c r="E56" i="17"/>
  <c r="D59" i="17"/>
  <c r="D54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D10" i="17" s="1"/>
  <c r="E14" i="17"/>
  <c r="E22" i="17"/>
  <c r="E26" i="17"/>
  <c r="E30" i="17"/>
  <c r="D28" i="17"/>
  <c r="E34" i="17"/>
  <c r="D32" i="17"/>
  <c r="E38" i="17"/>
  <c r="D36" i="17"/>
  <c r="E46" i="17"/>
  <c r="E50" i="17"/>
  <c r="D48" i="17"/>
  <c r="E54" i="17"/>
  <c r="D52" i="17"/>
  <c r="D65" i="17"/>
  <c r="E62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E14" i="16"/>
  <c r="E21" i="17"/>
  <c r="E25" i="17"/>
  <c r="E29" i="17"/>
  <c r="E33" i="17"/>
  <c r="E37" i="17"/>
  <c r="E41" i="17"/>
  <c r="E45" i="17"/>
  <c r="E49" i="17"/>
  <c r="E53" i="17"/>
  <c r="E57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E66" i="3" s="1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D64" i="4"/>
  <c r="D65" i="4"/>
  <c r="E10" i="11"/>
  <c r="E11" i="11"/>
  <c r="D64" i="7"/>
  <c r="D65" i="7"/>
  <c r="L64" i="9"/>
  <c r="E65" i="13"/>
  <c r="D64" i="6"/>
  <c r="D65" i="6"/>
  <c r="E66" i="6" s="1"/>
  <c r="D64" i="2"/>
  <c r="D65" i="2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G4" i="16" l="1"/>
  <c r="F5" i="16"/>
  <c r="E51" i="3"/>
  <c r="E47" i="3"/>
  <c r="D61" i="4"/>
  <c r="R61" i="4"/>
  <c r="E5" i="13"/>
  <c r="X61" i="5"/>
  <c r="V61" i="5"/>
  <c r="Z61" i="5"/>
  <c r="AB61" i="5"/>
  <c r="W61" i="5"/>
  <c r="Y61" i="5"/>
  <c r="AA61" i="5"/>
  <c r="U61" i="5"/>
  <c r="T61" i="5"/>
  <c r="D24" i="5"/>
  <c r="R24" i="5"/>
  <c r="Y57" i="5"/>
  <c r="AA57" i="5"/>
  <c r="AB57" i="5"/>
  <c r="W57" i="5"/>
  <c r="X57" i="5"/>
  <c r="V57" i="5"/>
  <c r="U57" i="5"/>
  <c r="T57" i="5"/>
  <c r="Z57" i="5"/>
  <c r="V25" i="5"/>
  <c r="Z25" i="5"/>
  <c r="Y25" i="5"/>
  <c r="AB25" i="5"/>
  <c r="W25" i="5"/>
  <c r="X25" i="5"/>
  <c r="AA25" i="5"/>
  <c r="T25" i="5"/>
  <c r="U25" i="5"/>
  <c r="D61" i="17"/>
  <c r="D51" i="5"/>
  <c r="E51" i="5" s="1"/>
  <c r="R51" i="5"/>
  <c r="AB30" i="5"/>
  <c r="V30" i="5"/>
  <c r="Z30" i="5"/>
  <c r="U30" i="5"/>
  <c r="Y30" i="5"/>
  <c r="T30" i="5"/>
  <c r="X30" i="5"/>
  <c r="AA30" i="5"/>
  <c r="W30" i="5"/>
  <c r="AA54" i="4"/>
  <c r="V54" i="4"/>
  <c r="AB54" i="4"/>
  <c r="U54" i="4"/>
  <c r="Z54" i="4"/>
  <c r="Y54" i="4"/>
  <c r="W54" i="4"/>
  <c r="T54" i="4"/>
  <c r="X54" i="4"/>
  <c r="W38" i="4"/>
  <c r="AB38" i="4"/>
  <c r="Z38" i="4"/>
  <c r="Y38" i="4"/>
  <c r="T38" i="4"/>
  <c r="X38" i="4"/>
  <c r="U38" i="4"/>
  <c r="AA38" i="4"/>
  <c r="V38" i="4"/>
  <c r="W22" i="4"/>
  <c r="AB22" i="4"/>
  <c r="Y22" i="4"/>
  <c r="T22" i="4"/>
  <c r="Z22" i="4"/>
  <c r="V22" i="4"/>
  <c r="U22" i="4"/>
  <c r="X22" i="4"/>
  <c r="AA22" i="4"/>
  <c r="AA6" i="4"/>
  <c r="U6" i="4"/>
  <c r="W6" i="4"/>
  <c r="V6" i="4"/>
  <c r="Z6" i="4"/>
  <c r="AB6" i="4"/>
  <c r="T6" i="4"/>
  <c r="X6" i="4"/>
  <c r="Y6" i="4"/>
  <c r="D25" i="3"/>
  <c r="E25" i="3" s="1"/>
  <c r="E65" i="5"/>
  <c r="E66" i="5"/>
  <c r="D36" i="4"/>
  <c r="E36" i="4" s="1"/>
  <c r="R36" i="4"/>
  <c r="D45" i="4"/>
  <c r="R45" i="4"/>
  <c r="D13" i="4"/>
  <c r="R13" i="4"/>
  <c r="E62" i="8"/>
  <c r="E6" i="3"/>
  <c r="AA60" i="5"/>
  <c r="V60" i="5"/>
  <c r="Z60" i="5"/>
  <c r="Y60" i="5"/>
  <c r="U60" i="5"/>
  <c r="W60" i="5"/>
  <c r="T60" i="5"/>
  <c r="X60" i="5"/>
  <c r="AB60" i="5"/>
  <c r="AB28" i="5"/>
  <c r="X28" i="5"/>
  <c r="Z28" i="5"/>
  <c r="V28" i="5"/>
  <c r="AA28" i="5"/>
  <c r="T28" i="5"/>
  <c r="U28" i="5"/>
  <c r="Y28" i="5"/>
  <c r="W28" i="5"/>
  <c r="D52" i="7"/>
  <c r="E52" i="7" s="1"/>
  <c r="D51" i="7"/>
  <c r="D36" i="7"/>
  <c r="E36" i="7" s="1"/>
  <c r="D35" i="7"/>
  <c r="Y39" i="5"/>
  <c r="Z39" i="5"/>
  <c r="V39" i="5"/>
  <c r="AA39" i="5"/>
  <c r="X39" i="5"/>
  <c r="AB39" i="5"/>
  <c r="U39" i="5"/>
  <c r="W39" i="5"/>
  <c r="T39" i="5"/>
  <c r="E61" i="17"/>
  <c r="E17" i="17"/>
  <c r="D56" i="17"/>
  <c r="D40" i="17"/>
  <c r="D24" i="17"/>
  <c r="E18" i="17"/>
  <c r="E59" i="17"/>
  <c r="E43" i="17"/>
  <c r="E19" i="17"/>
  <c r="E9" i="17"/>
  <c r="D41" i="17"/>
  <c r="D63" i="17"/>
  <c r="D48" i="4"/>
  <c r="E48" i="4" s="1"/>
  <c r="R48" i="4"/>
  <c r="D32" i="4"/>
  <c r="E32" i="4" s="1"/>
  <c r="R32" i="4"/>
  <c r="D16" i="4"/>
  <c r="E16" i="4" s="1"/>
  <c r="R16" i="4"/>
  <c r="E60" i="13"/>
  <c r="D42" i="6"/>
  <c r="E42" i="6" s="1"/>
  <c r="E18" i="9"/>
  <c r="D53" i="6"/>
  <c r="E29" i="6"/>
  <c r="E13" i="6"/>
  <c r="X57" i="4"/>
  <c r="AB57" i="4"/>
  <c r="Z57" i="4"/>
  <c r="AA57" i="4"/>
  <c r="Y57" i="4"/>
  <c r="U57" i="4"/>
  <c r="V57" i="4"/>
  <c r="T57" i="4"/>
  <c r="W57" i="4"/>
  <c r="AA41" i="4"/>
  <c r="Y41" i="4"/>
  <c r="X41" i="4"/>
  <c r="U41" i="4"/>
  <c r="T41" i="4"/>
  <c r="AB41" i="4"/>
  <c r="V41" i="4"/>
  <c r="Z41" i="4"/>
  <c r="W41" i="4"/>
  <c r="AA25" i="4"/>
  <c r="Y25" i="4"/>
  <c r="X25" i="4"/>
  <c r="U25" i="4"/>
  <c r="AB25" i="4"/>
  <c r="T25" i="4"/>
  <c r="V25" i="4"/>
  <c r="Z25" i="4"/>
  <c r="W25" i="4"/>
  <c r="AB9" i="4"/>
  <c r="W9" i="4"/>
  <c r="V9" i="4"/>
  <c r="T9" i="4"/>
  <c r="Y9" i="4"/>
  <c r="U9" i="4"/>
  <c r="X9" i="4"/>
  <c r="AA9" i="4"/>
  <c r="Z9" i="4"/>
  <c r="D55" i="17"/>
  <c r="E20" i="17"/>
  <c r="D44" i="8"/>
  <c r="E44" i="8" s="1"/>
  <c r="D60" i="6"/>
  <c r="E60" i="6" s="1"/>
  <c r="E61" i="13"/>
  <c r="E35" i="8"/>
  <c r="D30" i="5"/>
  <c r="D54" i="4"/>
  <c r="E55" i="4" s="1"/>
  <c r="D57" i="5"/>
  <c r="E47" i="5"/>
  <c r="AA36" i="5"/>
  <c r="Z36" i="5"/>
  <c r="AB36" i="5"/>
  <c r="X36" i="5"/>
  <c r="V36" i="5"/>
  <c r="Y36" i="5"/>
  <c r="T36" i="5"/>
  <c r="U36" i="5"/>
  <c r="W36" i="5"/>
  <c r="D25" i="5"/>
  <c r="E25" i="5" s="1"/>
  <c r="D58" i="4"/>
  <c r="E59" i="4" s="1"/>
  <c r="D53" i="15"/>
  <c r="I53" i="15" s="1"/>
  <c r="R13" i="13"/>
  <c r="E63" i="17"/>
  <c r="D42" i="17"/>
  <c r="D57" i="7"/>
  <c r="D58" i="7"/>
  <c r="E58" i="7" s="1"/>
  <c r="D49" i="7"/>
  <c r="D50" i="7"/>
  <c r="E50" i="7" s="1"/>
  <c r="D42" i="7"/>
  <c r="D41" i="7"/>
  <c r="E25" i="7"/>
  <c r="D56" i="5"/>
  <c r="R56" i="5"/>
  <c r="D35" i="5"/>
  <c r="E35" i="5" s="1"/>
  <c r="R35" i="5"/>
  <c r="D14" i="5"/>
  <c r="E15" i="5" s="1"/>
  <c r="R14" i="5"/>
  <c r="X32" i="5"/>
  <c r="T32" i="5"/>
  <c r="Z32" i="5"/>
  <c r="Y32" i="5"/>
  <c r="U32" i="5"/>
  <c r="V32" i="5"/>
  <c r="AA32" i="5"/>
  <c r="W32" i="5"/>
  <c r="AB32" i="5"/>
  <c r="T59" i="4"/>
  <c r="AB59" i="4"/>
  <c r="AA59" i="4"/>
  <c r="Y59" i="4"/>
  <c r="U59" i="4"/>
  <c r="W59" i="4"/>
  <c r="Z59" i="4"/>
  <c r="V59" i="4"/>
  <c r="X59" i="4"/>
  <c r="T51" i="4"/>
  <c r="U51" i="4"/>
  <c r="Y51" i="4"/>
  <c r="AA51" i="4"/>
  <c r="W51" i="4"/>
  <c r="AB51" i="4"/>
  <c r="Z51" i="4"/>
  <c r="X51" i="4"/>
  <c r="V51" i="4"/>
  <c r="AA43" i="4"/>
  <c r="X43" i="4"/>
  <c r="U43" i="4"/>
  <c r="AB43" i="4"/>
  <c r="T43" i="4"/>
  <c r="Y43" i="4"/>
  <c r="Z43" i="4"/>
  <c r="V43" i="4"/>
  <c r="W43" i="4"/>
  <c r="AA35" i="4"/>
  <c r="AB35" i="4"/>
  <c r="T35" i="4"/>
  <c r="Y35" i="4"/>
  <c r="X35" i="4"/>
  <c r="U35" i="4"/>
  <c r="V35" i="4"/>
  <c r="Z35" i="4"/>
  <c r="W35" i="4"/>
  <c r="AA27" i="4"/>
  <c r="X27" i="4"/>
  <c r="U27" i="4"/>
  <c r="AB27" i="4"/>
  <c r="T27" i="4"/>
  <c r="Y27" i="4"/>
  <c r="W27" i="4"/>
  <c r="V27" i="4"/>
  <c r="Z27" i="4"/>
  <c r="AA19" i="4"/>
  <c r="Y19" i="4"/>
  <c r="X19" i="4"/>
  <c r="U19" i="4"/>
  <c r="AB19" i="4"/>
  <c r="T19" i="4"/>
  <c r="W19" i="4"/>
  <c r="V19" i="4"/>
  <c r="Z19" i="4"/>
  <c r="AA11" i="4"/>
  <c r="Z11" i="4"/>
  <c r="T11" i="4"/>
  <c r="W11" i="4"/>
  <c r="U11" i="4"/>
  <c r="X11" i="4"/>
  <c r="AB11" i="4"/>
  <c r="Y11" i="4"/>
  <c r="V11" i="4"/>
  <c r="E60" i="3"/>
  <c r="AA26" i="5"/>
  <c r="Z26" i="5"/>
  <c r="AB26" i="5"/>
  <c r="X26" i="5"/>
  <c r="V26" i="5"/>
  <c r="T26" i="5"/>
  <c r="U26" i="5"/>
  <c r="W26" i="5"/>
  <c r="Y26" i="5"/>
  <c r="AB13" i="5"/>
  <c r="V13" i="5"/>
  <c r="U13" i="5"/>
  <c r="Z13" i="5"/>
  <c r="W13" i="5"/>
  <c r="T13" i="5"/>
  <c r="Y13" i="5"/>
  <c r="AA13" i="5"/>
  <c r="X13" i="5"/>
  <c r="Z50" i="4"/>
  <c r="X50" i="4"/>
  <c r="V50" i="4"/>
  <c r="W50" i="4"/>
  <c r="U50" i="4"/>
  <c r="T50" i="4"/>
  <c r="AB50" i="4"/>
  <c r="AA50" i="4"/>
  <c r="Y50" i="4"/>
  <c r="Z34" i="4"/>
  <c r="W34" i="4"/>
  <c r="Y34" i="4"/>
  <c r="T34" i="4"/>
  <c r="AB34" i="4"/>
  <c r="V34" i="4"/>
  <c r="AA34" i="4"/>
  <c r="X34" i="4"/>
  <c r="U34" i="4"/>
  <c r="W18" i="4"/>
  <c r="Y18" i="4"/>
  <c r="U18" i="4"/>
  <c r="V18" i="4"/>
  <c r="X18" i="4"/>
  <c r="AA18" i="4"/>
  <c r="Z18" i="4"/>
  <c r="T18" i="4"/>
  <c r="AB18" i="4"/>
  <c r="D53" i="3"/>
  <c r="D37" i="3"/>
  <c r="D21" i="3"/>
  <c r="D26" i="7"/>
  <c r="E26" i="7" s="1"/>
  <c r="AB5" i="5"/>
  <c r="V5" i="5"/>
  <c r="AA5" i="5"/>
  <c r="U5" i="5"/>
  <c r="Z5" i="5"/>
  <c r="T5" i="5"/>
  <c r="W5" i="5"/>
  <c r="Y5" i="5"/>
  <c r="X5" i="5"/>
  <c r="E35" i="3"/>
  <c r="D20" i="7"/>
  <c r="E20" i="7" s="1"/>
  <c r="E31" i="3"/>
  <c r="D52" i="4"/>
  <c r="E52" i="4" s="1"/>
  <c r="R52" i="4"/>
  <c r="D20" i="4"/>
  <c r="E20" i="4" s="1"/>
  <c r="R20" i="4"/>
  <c r="D29" i="4"/>
  <c r="R29" i="4"/>
  <c r="D60" i="7"/>
  <c r="E60" i="7" s="1"/>
  <c r="D59" i="7"/>
  <c r="E59" i="7" s="1"/>
  <c r="D43" i="7"/>
  <c r="E43" i="7" s="1"/>
  <c r="D44" i="7"/>
  <c r="E65" i="7"/>
  <c r="E66" i="7"/>
  <c r="E65" i="4"/>
  <c r="E66" i="4"/>
  <c r="E11" i="17"/>
  <c r="D60" i="17"/>
  <c r="E58" i="17"/>
  <c r="E42" i="17"/>
  <c r="D46" i="17"/>
  <c r="D38" i="17"/>
  <c r="D22" i="17"/>
  <c r="D19" i="17"/>
  <c r="K8" i="10"/>
  <c r="E39" i="17"/>
  <c r="E10" i="9"/>
  <c r="D60" i="4"/>
  <c r="E60" i="4" s="1"/>
  <c r="R60" i="4"/>
  <c r="D44" i="4"/>
  <c r="E44" i="4" s="1"/>
  <c r="R44" i="4"/>
  <c r="D28" i="4"/>
  <c r="E28" i="4" s="1"/>
  <c r="R28" i="4"/>
  <c r="D12" i="4"/>
  <c r="E12" i="4" s="1"/>
  <c r="R12" i="4"/>
  <c r="D62" i="4"/>
  <c r="E62" i="4" s="1"/>
  <c r="R62" i="4"/>
  <c r="E52" i="9"/>
  <c r="D52" i="8"/>
  <c r="E52" i="8" s="1"/>
  <c r="D16" i="8"/>
  <c r="E16" i="8" s="1"/>
  <c r="D51" i="6"/>
  <c r="E52" i="6" s="1"/>
  <c r="AA53" i="4"/>
  <c r="T53" i="4"/>
  <c r="Y53" i="4"/>
  <c r="W53" i="4"/>
  <c r="AB53" i="4"/>
  <c r="U53" i="4"/>
  <c r="V53" i="4"/>
  <c r="X53" i="4"/>
  <c r="Z53" i="4"/>
  <c r="AA37" i="4"/>
  <c r="AB37" i="4"/>
  <c r="T37" i="4"/>
  <c r="Y37" i="4"/>
  <c r="X37" i="4"/>
  <c r="U37" i="4"/>
  <c r="V37" i="4"/>
  <c r="Z37" i="4"/>
  <c r="W37" i="4"/>
  <c r="AA21" i="4"/>
  <c r="AB21" i="4"/>
  <c r="T21" i="4"/>
  <c r="Y21" i="4"/>
  <c r="X21" i="4"/>
  <c r="U21" i="4"/>
  <c r="V21" i="4"/>
  <c r="Z21" i="4"/>
  <c r="W21" i="4"/>
  <c r="E13" i="13"/>
  <c r="E53" i="9"/>
  <c r="E54" i="8"/>
  <c r="L61" i="9"/>
  <c r="D58" i="5"/>
  <c r="D26" i="5"/>
  <c r="E39" i="8"/>
  <c r="Z4" i="4"/>
  <c r="AB4" i="4"/>
  <c r="U4" i="4"/>
  <c r="W4" i="4"/>
  <c r="T4" i="4"/>
  <c r="V4" i="4"/>
  <c r="X4" i="4"/>
  <c r="AA4" i="4"/>
  <c r="Y4" i="4"/>
  <c r="D30" i="4"/>
  <c r="E29" i="8"/>
  <c r="Z44" i="5"/>
  <c r="AA44" i="5"/>
  <c r="V44" i="5"/>
  <c r="U44" i="5"/>
  <c r="W44" i="5"/>
  <c r="T44" i="5"/>
  <c r="X44" i="5"/>
  <c r="Y44" i="5"/>
  <c r="AB44" i="5"/>
  <c r="U12" i="5"/>
  <c r="AA12" i="5"/>
  <c r="Y12" i="5"/>
  <c r="V12" i="5"/>
  <c r="Z12" i="5"/>
  <c r="T12" i="5"/>
  <c r="W12" i="5"/>
  <c r="X12" i="5"/>
  <c r="AB12" i="5"/>
  <c r="D26" i="4"/>
  <c r="E7" i="3"/>
  <c r="D62" i="7"/>
  <c r="E62" i="7" s="1"/>
  <c r="D56" i="7"/>
  <c r="D55" i="7"/>
  <c r="D48" i="7"/>
  <c r="D47" i="7"/>
  <c r="D39" i="7"/>
  <c r="D40" i="7"/>
  <c r="E40" i="7" s="1"/>
  <c r="E31" i="7"/>
  <c r="E15" i="7"/>
  <c r="AA46" i="5"/>
  <c r="W46" i="5"/>
  <c r="V46" i="5"/>
  <c r="Y46" i="5"/>
  <c r="U46" i="5"/>
  <c r="AB46" i="5"/>
  <c r="Z46" i="5"/>
  <c r="T46" i="5"/>
  <c r="X46" i="5"/>
  <c r="Y33" i="5"/>
  <c r="V33" i="5"/>
  <c r="AB33" i="5"/>
  <c r="W33" i="5"/>
  <c r="Z33" i="5"/>
  <c r="U33" i="5"/>
  <c r="AA33" i="5"/>
  <c r="T33" i="5"/>
  <c r="X33" i="5"/>
  <c r="U10" i="5"/>
  <c r="Z10" i="5"/>
  <c r="AA10" i="5"/>
  <c r="T10" i="5"/>
  <c r="X10" i="5"/>
  <c r="Y10" i="5"/>
  <c r="V10" i="5"/>
  <c r="AB10" i="5"/>
  <c r="W10" i="5"/>
  <c r="D45" i="17"/>
  <c r="T59" i="5"/>
  <c r="AB59" i="5"/>
  <c r="X59" i="5"/>
  <c r="W59" i="5"/>
  <c r="V59" i="5"/>
  <c r="Y59" i="5"/>
  <c r="AA59" i="5"/>
  <c r="U59" i="5"/>
  <c r="Z59" i="5"/>
  <c r="D48" i="5"/>
  <c r="E48" i="5" s="1"/>
  <c r="R48" i="5"/>
  <c r="Z27" i="5"/>
  <c r="Y27" i="5"/>
  <c r="AA27" i="5"/>
  <c r="T27" i="5"/>
  <c r="U27" i="5"/>
  <c r="V27" i="5"/>
  <c r="X27" i="5"/>
  <c r="W27" i="5"/>
  <c r="AB27" i="5"/>
  <c r="D16" i="5"/>
  <c r="E16" i="5" s="1"/>
  <c r="R16" i="5"/>
  <c r="E40" i="3"/>
  <c r="D8" i="6"/>
  <c r="E8" i="6" s="1"/>
  <c r="AB11" i="5"/>
  <c r="Z11" i="5"/>
  <c r="U11" i="5"/>
  <c r="V11" i="5"/>
  <c r="AA11" i="5"/>
  <c r="X11" i="5"/>
  <c r="Y11" i="5"/>
  <c r="W11" i="5"/>
  <c r="T11" i="5"/>
  <c r="V58" i="5"/>
  <c r="AA58" i="5"/>
  <c r="Z58" i="5"/>
  <c r="Y58" i="5"/>
  <c r="U58" i="5"/>
  <c r="AB58" i="5"/>
  <c r="X58" i="5"/>
  <c r="T58" i="5"/>
  <c r="W58" i="5"/>
  <c r="AA45" i="5"/>
  <c r="AB45" i="5"/>
  <c r="X45" i="5"/>
  <c r="U45" i="5"/>
  <c r="W45" i="5"/>
  <c r="Z45" i="5"/>
  <c r="T45" i="5"/>
  <c r="V45" i="5"/>
  <c r="Y45" i="5"/>
  <c r="Y23" i="5"/>
  <c r="V23" i="5"/>
  <c r="Z23" i="5"/>
  <c r="AA23" i="5"/>
  <c r="X23" i="5"/>
  <c r="T23" i="5"/>
  <c r="AB23" i="5"/>
  <c r="U23" i="5"/>
  <c r="W23" i="5"/>
  <c r="D8" i="5"/>
  <c r="E9" i="5" s="1"/>
  <c r="R8" i="5"/>
  <c r="W46" i="4"/>
  <c r="Y46" i="4"/>
  <c r="T46" i="4"/>
  <c r="V46" i="4"/>
  <c r="AB46" i="4"/>
  <c r="AA46" i="4"/>
  <c r="U46" i="4"/>
  <c r="Z46" i="4"/>
  <c r="X46" i="4"/>
  <c r="W30" i="4"/>
  <c r="Y30" i="4"/>
  <c r="T30" i="4"/>
  <c r="V30" i="4"/>
  <c r="AB30" i="4"/>
  <c r="U30" i="4"/>
  <c r="X30" i="4"/>
  <c r="Z30" i="4"/>
  <c r="AA30" i="4"/>
  <c r="Z14" i="4"/>
  <c r="W14" i="4"/>
  <c r="V14" i="4"/>
  <c r="U14" i="4"/>
  <c r="AA14" i="4"/>
  <c r="T14" i="4"/>
  <c r="AB14" i="4"/>
  <c r="Y14" i="4"/>
  <c r="X14" i="4"/>
  <c r="D49" i="3"/>
  <c r="E49" i="3" s="1"/>
  <c r="D33" i="3"/>
  <c r="E33" i="3" s="1"/>
  <c r="D17" i="3"/>
  <c r="E17" i="3" s="1"/>
  <c r="D22" i="7"/>
  <c r="E22" i="7" s="1"/>
  <c r="D32" i="7"/>
  <c r="E32" i="7" s="1"/>
  <c r="D16" i="7"/>
  <c r="E16" i="7" s="1"/>
  <c r="E23" i="3"/>
  <c r="D44" i="17"/>
  <c r="D20" i="17"/>
  <c r="D6" i="7"/>
  <c r="E6" i="7" s="1"/>
  <c r="D56" i="4"/>
  <c r="E56" i="4" s="1"/>
  <c r="R56" i="4"/>
  <c r="D40" i="4"/>
  <c r="E40" i="4" s="1"/>
  <c r="R40" i="4"/>
  <c r="D24" i="4"/>
  <c r="E24" i="4" s="1"/>
  <c r="R24" i="4"/>
  <c r="D8" i="4"/>
  <c r="E8" i="4" s="1"/>
  <c r="R8" i="4"/>
  <c r="U63" i="4"/>
  <c r="AB63" i="4"/>
  <c r="T63" i="4"/>
  <c r="Y63" i="4"/>
  <c r="AA63" i="4"/>
  <c r="X63" i="4"/>
  <c r="W63" i="4"/>
  <c r="V63" i="4"/>
  <c r="Z63" i="4"/>
  <c r="D62" i="5"/>
  <c r="R62" i="5"/>
  <c r="Y49" i="4"/>
  <c r="X49" i="4"/>
  <c r="W49" i="4"/>
  <c r="V49" i="4"/>
  <c r="U49" i="4"/>
  <c r="Z49" i="4"/>
  <c r="AB49" i="4"/>
  <c r="AA49" i="4"/>
  <c r="T49" i="4"/>
  <c r="D33" i="4"/>
  <c r="E33" i="4" s="1"/>
  <c r="R33" i="4"/>
  <c r="T17" i="4"/>
  <c r="W17" i="4"/>
  <c r="AB17" i="4"/>
  <c r="X17" i="4"/>
  <c r="Z17" i="4"/>
  <c r="U17" i="4"/>
  <c r="Y17" i="4"/>
  <c r="V17" i="4"/>
  <c r="AA17" i="4"/>
  <c r="D18" i="17"/>
  <c r="E20" i="8"/>
  <c r="D40" i="6"/>
  <c r="E40" i="6" s="1"/>
  <c r="Y5" i="4"/>
  <c r="AB5" i="4"/>
  <c r="U5" i="4"/>
  <c r="AA5" i="4"/>
  <c r="W5" i="4"/>
  <c r="T5" i="4"/>
  <c r="V5" i="4"/>
  <c r="Z5" i="4"/>
  <c r="X5" i="4"/>
  <c r="E21" i="8"/>
  <c r="U52" i="5"/>
  <c r="W52" i="5"/>
  <c r="AA52" i="5"/>
  <c r="Z52" i="5"/>
  <c r="AB52" i="5"/>
  <c r="Y52" i="5"/>
  <c r="X52" i="5"/>
  <c r="V52" i="5"/>
  <c r="T52" i="5"/>
  <c r="E41" i="5"/>
  <c r="D31" i="5"/>
  <c r="E32" i="5" s="1"/>
  <c r="AB20" i="5"/>
  <c r="V20" i="5"/>
  <c r="Z20" i="5"/>
  <c r="U20" i="5"/>
  <c r="Y20" i="5"/>
  <c r="T20" i="5"/>
  <c r="X20" i="5"/>
  <c r="AA20" i="5"/>
  <c r="W20" i="5"/>
  <c r="E65" i="17"/>
  <c r="D68" i="17"/>
  <c r="E37" i="9"/>
  <c r="E38" i="9"/>
  <c r="E61" i="7"/>
  <c r="D54" i="7"/>
  <c r="D53" i="7"/>
  <c r="E53" i="7" s="1"/>
  <c r="D46" i="7"/>
  <c r="D45" i="7"/>
  <c r="E45" i="7" s="1"/>
  <c r="D38" i="7"/>
  <c r="D37" i="7"/>
  <c r="E37" i="7" s="1"/>
  <c r="E21" i="7"/>
  <c r="Y42" i="5"/>
  <c r="Z42" i="5"/>
  <c r="V42" i="5"/>
  <c r="T42" i="5"/>
  <c r="AB42" i="5"/>
  <c r="AA42" i="5"/>
  <c r="U42" i="5"/>
  <c r="X42" i="5"/>
  <c r="W42" i="5"/>
  <c r="Z29" i="5"/>
  <c r="T29" i="5"/>
  <c r="U29" i="5"/>
  <c r="W29" i="5"/>
  <c r="X29" i="5"/>
  <c r="Y29" i="5"/>
  <c r="V29" i="5"/>
  <c r="AA29" i="5"/>
  <c r="AB29" i="5"/>
  <c r="AB7" i="5"/>
  <c r="T7" i="5"/>
  <c r="U7" i="5"/>
  <c r="V7" i="5"/>
  <c r="W7" i="5"/>
  <c r="X7" i="5"/>
  <c r="Y7" i="5"/>
  <c r="Z7" i="5"/>
  <c r="AA7" i="5"/>
  <c r="AB43" i="5"/>
  <c r="U43" i="5"/>
  <c r="AA43" i="5"/>
  <c r="T43" i="5"/>
  <c r="Y43" i="5"/>
  <c r="W43" i="5"/>
  <c r="V43" i="5"/>
  <c r="X43" i="5"/>
  <c r="Z43" i="5"/>
  <c r="E64" i="17"/>
  <c r="Y6" i="5"/>
  <c r="U6" i="5"/>
  <c r="Z6" i="5"/>
  <c r="AA6" i="5"/>
  <c r="AB6" i="5"/>
  <c r="W6" i="5"/>
  <c r="V6" i="5"/>
  <c r="T6" i="5"/>
  <c r="X6" i="5"/>
  <c r="AB55" i="4"/>
  <c r="V55" i="4"/>
  <c r="T55" i="4"/>
  <c r="U55" i="4"/>
  <c r="AA55" i="4"/>
  <c r="Z55" i="4"/>
  <c r="Y55" i="4"/>
  <c r="X55" i="4"/>
  <c r="W55" i="4"/>
  <c r="AA47" i="4"/>
  <c r="Y47" i="4"/>
  <c r="X47" i="4"/>
  <c r="U47" i="4"/>
  <c r="AB47" i="4"/>
  <c r="T47" i="4"/>
  <c r="W47" i="4"/>
  <c r="V47" i="4"/>
  <c r="Z47" i="4"/>
  <c r="AA39" i="4"/>
  <c r="U39" i="4"/>
  <c r="AB39" i="4"/>
  <c r="T39" i="4"/>
  <c r="Y39" i="4"/>
  <c r="X39" i="4"/>
  <c r="Z39" i="4"/>
  <c r="W39" i="4"/>
  <c r="V39" i="4"/>
  <c r="AA31" i="4"/>
  <c r="Y31" i="4"/>
  <c r="X31" i="4"/>
  <c r="U31" i="4"/>
  <c r="AB31" i="4"/>
  <c r="T31" i="4"/>
  <c r="W31" i="4"/>
  <c r="V31" i="4"/>
  <c r="Z31" i="4"/>
  <c r="Y23" i="4"/>
  <c r="AB23" i="4"/>
  <c r="T23" i="4"/>
  <c r="AA23" i="4"/>
  <c r="U23" i="4"/>
  <c r="V23" i="4"/>
  <c r="Z23" i="4"/>
  <c r="W23" i="4"/>
  <c r="X23" i="4"/>
  <c r="W15" i="4"/>
  <c r="U15" i="4"/>
  <c r="AB15" i="4"/>
  <c r="AA15" i="4"/>
  <c r="V15" i="4"/>
  <c r="T15" i="4"/>
  <c r="Z15" i="4"/>
  <c r="X15" i="4"/>
  <c r="Y15" i="4"/>
  <c r="AA7" i="4"/>
  <c r="U7" i="4"/>
  <c r="W7" i="4"/>
  <c r="AB7" i="4"/>
  <c r="Z7" i="4"/>
  <c r="T7" i="4"/>
  <c r="X7" i="4"/>
  <c r="V7" i="4"/>
  <c r="Y7" i="4"/>
  <c r="D11" i="5"/>
  <c r="E11" i="5" s="1"/>
  <c r="W55" i="5"/>
  <c r="AB55" i="5"/>
  <c r="Z55" i="5"/>
  <c r="T55" i="5"/>
  <c r="U55" i="5"/>
  <c r="V55" i="5"/>
  <c r="Y55" i="5"/>
  <c r="AA55" i="5"/>
  <c r="X55" i="5"/>
  <c r="D40" i="5"/>
  <c r="R40" i="5"/>
  <c r="D19" i="5"/>
  <c r="E19" i="5" s="1"/>
  <c r="R19" i="5"/>
  <c r="T58" i="4"/>
  <c r="AB58" i="4"/>
  <c r="AA58" i="4"/>
  <c r="Y58" i="4"/>
  <c r="Z58" i="4"/>
  <c r="V58" i="4"/>
  <c r="X58" i="4"/>
  <c r="W58" i="4"/>
  <c r="U58" i="4"/>
  <c r="Z42" i="4"/>
  <c r="W42" i="4"/>
  <c r="U42" i="4"/>
  <c r="AA42" i="4"/>
  <c r="X42" i="4"/>
  <c r="Y42" i="4"/>
  <c r="V42" i="4"/>
  <c r="AB42" i="4"/>
  <c r="T42" i="4"/>
  <c r="Z26" i="4"/>
  <c r="W26" i="4"/>
  <c r="X26" i="4"/>
  <c r="U26" i="4"/>
  <c r="AA26" i="4"/>
  <c r="T26" i="4"/>
  <c r="V26" i="4"/>
  <c r="Y26" i="4"/>
  <c r="AB26" i="4"/>
  <c r="U10" i="4"/>
  <c r="W10" i="4"/>
  <c r="Y10" i="4"/>
  <c r="X10" i="4"/>
  <c r="V10" i="4"/>
  <c r="AB10" i="4"/>
  <c r="AA10" i="4"/>
  <c r="T10" i="4"/>
  <c r="Z10" i="4"/>
  <c r="D45" i="3"/>
  <c r="E45" i="3" s="1"/>
  <c r="D29" i="3"/>
  <c r="E29" i="3" s="1"/>
  <c r="D34" i="7"/>
  <c r="E34" i="7" s="1"/>
  <c r="D18" i="7"/>
  <c r="E18" i="7" s="1"/>
  <c r="D57" i="3"/>
  <c r="D42" i="3"/>
  <c r="D26" i="3"/>
  <c r="E26" i="3" s="1"/>
  <c r="E12" i="3"/>
  <c r="E19" i="3"/>
  <c r="D28" i="7"/>
  <c r="E28" i="7" s="1"/>
  <c r="D12" i="7"/>
  <c r="E12" i="7" s="1"/>
  <c r="D15" i="3"/>
  <c r="E15" i="3" s="1"/>
  <c r="D6" i="2"/>
  <c r="E6" i="2" s="1"/>
  <c r="D13" i="2"/>
  <c r="E13" i="2" s="1"/>
  <c r="D52" i="2"/>
  <c r="D20" i="2"/>
  <c r="E20" i="2" s="1"/>
  <c r="D9" i="2"/>
  <c r="E9" i="2" s="1"/>
  <c r="D59" i="2"/>
  <c r="E59" i="2" s="1"/>
  <c r="D27" i="2"/>
  <c r="E27" i="2" s="1"/>
  <c r="E42" i="2"/>
  <c r="D10" i="2"/>
  <c r="E10" i="2" s="1"/>
  <c r="E65" i="2"/>
  <c r="E66" i="2"/>
  <c r="E16" i="2"/>
  <c r="D15" i="2"/>
  <c r="E15" i="2" s="1"/>
  <c r="D53" i="2"/>
  <c r="E53" i="2" s="1"/>
  <c r="D55" i="2"/>
  <c r="E55" i="2" s="1"/>
  <c r="D23" i="2"/>
  <c r="E23" i="2" s="1"/>
  <c r="Z38" i="13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D31" i="6"/>
  <c r="E31" i="6" s="1"/>
  <c r="D32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E51" i="6" s="1"/>
  <c r="D33" i="6"/>
  <c r="E33" i="6" s="1"/>
  <c r="D34" i="6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D36" i="2"/>
  <c r="D37" i="2"/>
  <c r="E38" i="2" s="1"/>
  <c r="D21" i="2"/>
  <c r="E21" i="2" s="1"/>
  <c r="E61" i="8"/>
  <c r="D60" i="5"/>
  <c r="E60" i="5" s="1"/>
  <c r="D61" i="5"/>
  <c r="E62" i="5" s="1"/>
  <c r="E39" i="5"/>
  <c r="E40" i="5"/>
  <c r="D28" i="5"/>
  <c r="E28" i="5" s="1"/>
  <c r="D29" i="5"/>
  <c r="E7" i="5"/>
  <c r="E8" i="5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D17" i="2"/>
  <c r="E17" i="2" s="1"/>
  <c r="M9" i="11"/>
  <c r="E12" i="17"/>
  <c r="D15" i="17"/>
  <c r="D14" i="17"/>
  <c r="D13" i="17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54" i="5" s="1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G5" i="16" l="1"/>
  <c r="F6" i="16"/>
  <c r="I5" i="16"/>
  <c r="E37" i="5"/>
  <c r="E23" i="6"/>
  <c r="E17" i="6"/>
  <c r="E13" i="7"/>
  <c r="E38" i="7"/>
  <c r="E54" i="7"/>
  <c r="U62" i="5"/>
  <c r="AA62" i="5"/>
  <c r="V62" i="5"/>
  <c r="Z62" i="5"/>
  <c r="Y62" i="5"/>
  <c r="T62" i="5"/>
  <c r="W62" i="5"/>
  <c r="X62" i="5"/>
  <c r="AB62" i="5"/>
  <c r="W8" i="4"/>
  <c r="AA8" i="4"/>
  <c r="V8" i="4"/>
  <c r="X8" i="4"/>
  <c r="U8" i="4"/>
  <c r="T8" i="4"/>
  <c r="Y8" i="4"/>
  <c r="Z8" i="4"/>
  <c r="AB8" i="4"/>
  <c r="Z40" i="4"/>
  <c r="W40" i="4"/>
  <c r="V40" i="4"/>
  <c r="X40" i="4"/>
  <c r="U40" i="4"/>
  <c r="AA40" i="4"/>
  <c r="T40" i="4"/>
  <c r="AB40" i="4"/>
  <c r="Y40" i="4"/>
  <c r="Z16" i="5"/>
  <c r="U16" i="5"/>
  <c r="Y16" i="5"/>
  <c r="T16" i="5"/>
  <c r="X16" i="5"/>
  <c r="AA16" i="5"/>
  <c r="V16" i="5"/>
  <c r="AB16" i="5"/>
  <c r="W16" i="5"/>
  <c r="E48" i="7"/>
  <c r="E63" i="7"/>
  <c r="E44" i="7"/>
  <c r="E49" i="5"/>
  <c r="E21" i="3"/>
  <c r="E22" i="3"/>
  <c r="E16" i="3"/>
  <c r="U14" i="5"/>
  <c r="Z14" i="5"/>
  <c r="AA14" i="5"/>
  <c r="AB14" i="5"/>
  <c r="X14" i="5"/>
  <c r="Y14" i="5"/>
  <c r="V14" i="5"/>
  <c r="T14" i="5"/>
  <c r="W14" i="5"/>
  <c r="W56" i="5"/>
  <c r="X56" i="5"/>
  <c r="T56" i="5"/>
  <c r="Z56" i="5"/>
  <c r="AA56" i="5"/>
  <c r="Y56" i="5"/>
  <c r="U56" i="5"/>
  <c r="V56" i="5"/>
  <c r="AB56" i="5"/>
  <c r="E33" i="7"/>
  <c r="E49" i="7"/>
  <c r="E57" i="5"/>
  <c r="E61" i="6"/>
  <c r="V16" i="4"/>
  <c r="AA16" i="4"/>
  <c r="W16" i="4"/>
  <c r="Y16" i="4"/>
  <c r="U16" i="4"/>
  <c r="X16" i="4"/>
  <c r="AB16" i="4"/>
  <c r="T16" i="4"/>
  <c r="Z16" i="4"/>
  <c r="Y48" i="4"/>
  <c r="W48" i="4"/>
  <c r="T48" i="4"/>
  <c r="U48" i="4"/>
  <c r="AB48" i="4"/>
  <c r="V48" i="4"/>
  <c r="AA48" i="4"/>
  <c r="Z48" i="4"/>
  <c r="X48" i="4"/>
  <c r="E35" i="7"/>
  <c r="W13" i="4"/>
  <c r="AB13" i="4"/>
  <c r="U13" i="4"/>
  <c r="AA13" i="4"/>
  <c r="T13" i="4"/>
  <c r="Y13" i="4"/>
  <c r="V13" i="4"/>
  <c r="Z13" i="4"/>
  <c r="X13" i="4"/>
  <c r="Z36" i="4"/>
  <c r="U36" i="4"/>
  <c r="AA36" i="4"/>
  <c r="X36" i="4"/>
  <c r="V36" i="4"/>
  <c r="AB36" i="4"/>
  <c r="T36" i="4"/>
  <c r="W36" i="4"/>
  <c r="Y36" i="4"/>
  <c r="AA61" i="4"/>
  <c r="AB61" i="4"/>
  <c r="W61" i="4"/>
  <c r="T61" i="4"/>
  <c r="U61" i="4"/>
  <c r="Z61" i="4"/>
  <c r="Y61" i="4"/>
  <c r="V61" i="4"/>
  <c r="X61" i="4"/>
  <c r="E34" i="3"/>
  <c r="E17" i="8"/>
  <c r="E42" i="3"/>
  <c r="E43" i="3"/>
  <c r="U40" i="5"/>
  <c r="T40" i="5"/>
  <c r="Z40" i="5"/>
  <c r="X40" i="5"/>
  <c r="Y40" i="5"/>
  <c r="AB40" i="5"/>
  <c r="AA40" i="5"/>
  <c r="W40" i="5"/>
  <c r="V40" i="5"/>
  <c r="AA33" i="4"/>
  <c r="U33" i="4"/>
  <c r="AB33" i="4"/>
  <c r="T33" i="4"/>
  <c r="Y33" i="4"/>
  <c r="X33" i="4"/>
  <c r="V33" i="4"/>
  <c r="W33" i="4"/>
  <c r="Z33" i="4"/>
  <c r="E55" i="7"/>
  <c r="Z62" i="4"/>
  <c r="W62" i="4"/>
  <c r="V62" i="4"/>
  <c r="AA62" i="4"/>
  <c r="U62" i="4"/>
  <c r="AB62" i="4"/>
  <c r="X62" i="4"/>
  <c r="T62" i="4"/>
  <c r="Y62" i="4"/>
  <c r="Z28" i="4"/>
  <c r="Y28" i="4"/>
  <c r="T28" i="4"/>
  <c r="AB28" i="4"/>
  <c r="W28" i="4"/>
  <c r="U28" i="4"/>
  <c r="X28" i="4"/>
  <c r="V28" i="4"/>
  <c r="AA28" i="4"/>
  <c r="W60" i="4"/>
  <c r="AA60" i="4"/>
  <c r="Z60" i="4"/>
  <c r="V60" i="4"/>
  <c r="U60" i="4"/>
  <c r="X60" i="4"/>
  <c r="T60" i="4"/>
  <c r="Y60" i="4"/>
  <c r="AB60" i="4"/>
  <c r="AA29" i="4"/>
  <c r="X29" i="4"/>
  <c r="U29" i="4"/>
  <c r="AB29" i="4"/>
  <c r="T29" i="4"/>
  <c r="Y29" i="4"/>
  <c r="V29" i="4"/>
  <c r="Z29" i="4"/>
  <c r="W29" i="4"/>
  <c r="W52" i="4"/>
  <c r="V52" i="4"/>
  <c r="U52" i="4"/>
  <c r="AA52" i="4"/>
  <c r="Z52" i="4"/>
  <c r="AB52" i="4"/>
  <c r="Y52" i="4"/>
  <c r="X52" i="4"/>
  <c r="T52" i="4"/>
  <c r="E37" i="3"/>
  <c r="E38" i="3"/>
  <c r="E41" i="7"/>
  <c r="E13" i="4"/>
  <c r="E27" i="7"/>
  <c r="E61" i="4"/>
  <c r="E50" i="3"/>
  <c r="E53" i="8"/>
  <c r="E57" i="3"/>
  <c r="E58" i="3"/>
  <c r="E29" i="7"/>
  <c r="E46" i="7"/>
  <c r="E41" i="6"/>
  <c r="Z24" i="4"/>
  <c r="W24" i="4"/>
  <c r="V24" i="4"/>
  <c r="U24" i="4"/>
  <c r="AA24" i="4"/>
  <c r="X24" i="4"/>
  <c r="T24" i="4"/>
  <c r="Y24" i="4"/>
  <c r="AB24" i="4"/>
  <c r="W56" i="4"/>
  <c r="T56" i="4"/>
  <c r="U56" i="4"/>
  <c r="Y56" i="4"/>
  <c r="AB56" i="4"/>
  <c r="V56" i="4"/>
  <c r="AA56" i="4"/>
  <c r="Z56" i="4"/>
  <c r="X56" i="4"/>
  <c r="E27" i="3"/>
  <c r="Z8" i="5"/>
  <c r="U8" i="5"/>
  <c r="Y8" i="5"/>
  <c r="AA8" i="5"/>
  <c r="X8" i="5"/>
  <c r="W8" i="5"/>
  <c r="AB8" i="5"/>
  <c r="T8" i="5"/>
  <c r="V8" i="5"/>
  <c r="E39" i="7"/>
  <c r="E56" i="7"/>
  <c r="E29" i="4"/>
  <c r="E53" i="3"/>
  <c r="E54" i="3"/>
  <c r="Z35" i="5"/>
  <c r="V35" i="5"/>
  <c r="Y35" i="5"/>
  <c r="AA35" i="5"/>
  <c r="W35" i="5"/>
  <c r="AB35" i="5"/>
  <c r="T35" i="5"/>
  <c r="U35" i="5"/>
  <c r="X35" i="5"/>
  <c r="E17" i="7"/>
  <c r="E42" i="7"/>
  <c r="E57" i="7"/>
  <c r="W32" i="4"/>
  <c r="V32" i="4"/>
  <c r="Z32" i="4"/>
  <c r="Y32" i="4"/>
  <c r="T32" i="4"/>
  <c r="AB32" i="4"/>
  <c r="AA32" i="4"/>
  <c r="U32" i="4"/>
  <c r="X32" i="4"/>
  <c r="E9" i="6"/>
  <c r="E51" i="7"/>
  <c r="AA45" i="4"/>
  <c r="X45" i="4"/>
  <c r="U45" i="4"/>
  <c r="AB45" i="4"/>
  <c r="T45" i="4"/>
  <c r="Y45" i="4"/>
  <c r="V45" i="4"/>
  <c r="Z45" i="4"/>
  <c r="W45" i="4"/>
  <c r="W51" i="5"/>
  <c r="AB51" i="5"/>
  <c r="U51" i="5"/>
  <c r="AA51" i="5"/>
  <c r="T51" i="5"/>
  <c r="Y51" i="5"/>
  <c r="Z51" i="5"/>
  <c r="X51" i="5"/>
  <c r="V51" i="5"/>
  <c r="Z24" i="5"/>
  <c r="U24" i="5"/>
  <c r="Y24" i="5"/>
  <c r="T24" i="5"/>
  <c r="X24" i="5"/>
  <c r="AA24" i="5"/>
  <c r="AB24" i="5"/>
  <c r="V24" i="5"/>
  <c r="W24" i="5"/>
  <c r="E30" i="3"/>
  <c r="E45" i="2"/>
  <c r="E64" i="5"/>
  <c r="E56" i="6"/>
  <c r="U19" i="5"/>
  <c r="AA19" i="5"/>
  <c r="Z19" i="5"/>
  <c r="AB19" i="5"/>
  <c r="Y19" i="5"/>
  <c r="V19" i="5"/>
  <c r="X19" i="5"/>
  <c r="W19" i="5"/>
  <c r="T19" i="5"/>
  <c r="W48" i="5"/>
  <c r="AB48" i="5"/>
  <c r="Z48" i="5"/>
  <c r="V48" i="5"/>
  <c r="U48" i="5"/>
  <c r="X48" i="5"/>
  <c r="AA48" i="5"/>
  <c r="Y48" i="5"/>
  <c r="T48" i="5"/>
  <c r="E23" i="7"/>
  <c r="E47" i="7"/>
  <c r="Z12" i="4"/>
  <c r="T12" i="4"/>
  <c r="AA12" i="4"/>
  <c r="AB12" i="4"/>
  <c r="W12" i="4"/>
  <c r="Y12" i="4"/>
  <c r="U12" i="4"/>
  <c r="X12" i="4"/>
  <c r="V12" i="4"/>
  <c r="V44" i="4"/>
  <c r="Z44" i="4"/>
  <c r="Y44" i="4"/>
  <c r="T44" i="4"/>
  <c r="W44" i="4"/>
  <c r="AB44" i="4"/>
  <c r="U44" i="4"/>
  <c r="X44" i="4"/>
  <c r="AA44" i="4"/>
  <c r="E19" i="7"/>
  <c r="AA20" i="4"/>
  <c r="Z20" i="4"/>
  <c r="AB20" i="4"/>
  <c r="Y20" i="4"/>
  <c r="T20" i="4"/>
  <c r="W20" i="4"/>
  <c r="V20" i="4"/>
  <c r="U20" i="4"/>
  <c r="X20" i="4"/>
  <c r="E45" i="4"/>
  <c r="E17" i="5"/>
  <c r="E18" i="3"/>
  <c r="E46" i="3"/>
  <c r="E58" i="2"/>
  <c r="E40" i="2"/>
  <c r="E25" i="2"/>
  <c r="E36" i="2"/>
  <c r="E52" i="2"/>
  <c r="Y6" i="13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G6" i="16" l="1"/>
  <c r="F7" i="16"/>
  <c r="I6" i="16"/>
  <c r="F7" i="15"/>
  <c r="E8" i="15"/>
  <c r="H7" i="15"/>
  <c r="G7" i="16" l="1"/>
  <c r="F8" i="16"/>
  <c r="I7" i="16"/>
  <c r="E9" i="15"/>
  <c r="F8" i="15"/>
  <c r="H8" i="15"/>
  <c r="G8" i="16" l="1"/>
  <c r="F9" i="16"/>
  <c r="I8" i="16"/>
  <c r="E10" i="15"/>
  <c r="F9" i="15"/>
  <c r="H9" i="15"/>
  <c r="G9" i="16" l="1"/>
  <c r="F10" i="16"/>
  <c r="I9" i="16"/>
  <c r="F10" i="15"/>
  <c r="E11" i="15"/>
  <c r="H10" i="15"/>
  <c r="F11" i="16" l="1"/>
  <c r="G10" i="16"/>
  <c r="I10" i="16"/>
  <c r="F11" i="15"/>
  <c r="E12" i="15"/>
  <c r="H11" i="15"/>
  <c r="F12" i="16" l="1"/>
  <c r="G11" i="16"/>
  <c r="I11" i="16"/>
  <c r="F12" i="15"/>
  <c r="E13" i="15"/>
  <c r="H12" i="15"/>
  <c r="F13" i="16" l="1"/>
  <c r="G12" i="16"/>
  <c r="I12" i="16"/>
  <c r="F13" i="15"/>
  <c r="E14" i="15"/>
  <c r="H13" i="15"/>
  <c r="G13" i="16" l="1"/>
  <c r="F14" i="16"/>
  <c r="I13" i="16"/>
  <c r="F14" i="15"/>
  <c r="E15" i="15"/>
  <c r="H14" i="15"/>
  <c r="G14" i="16" l="1"/>
  <c r="F15" i="16"/>
  <c r="I14" i="16"/>
  <c r="E16" i="15"/>
  <c r="F15" i="15"/>
  <c r="H15" i="15"/>
  <c r="G15" i="16" l="1"/>
  <c r="F16" i="16"/>
  <c r="I15" i="16"/>
  <c r="E17" i="15"/>
  <c r="F16" i="15"/>
  <c r="H16" i="15"/>
  <c r="G16" i="16" l="1"/>
  <c r="F17" i="16"/>
  <c r="I16" i="16"/>
  <c r="F17" i="15"/>
  <c r="E18" i="15"/>
  <c r="H17" i="15"/>
  <c r="G17" i="16" l="1"/>
  <c r="F18" i="16"/>
  <c r="I17" i="16"/>
  <c r="F18" i="15"/>
  <c r="E19" i="15"/>
  <c r="H18" i="15"/>
  <c r="F19" i="16" l="1"/>
  <c r="G18" i="16"/>
  <c r="I18" i="16"/>
  <c r="F19" i="15"/>
  <c r="E20" i="15"/>
  <c r="H19" i="15"/>
  <c r="G19" i="16" l="1"/>
  <c r="F20" i="16"/>
  <c r="I19" i="16"/>
  <c r="E21" i="15"/>
  <c r="F20" i="15"/>
  <c r="H20" i="15"/>
  <c r="I20" i="16" l="1"/>
  <c r="F21" i="16"/>
  <c r="G20" i="16"/>
  <c r="F21" i="15"/>
  <c r="E22" i="15"/>
  <c r="H21" i="15"/>
  <c r="F22" i="16" l="1"/>
  <c r="G21" i="16"/>
  <c r="I21" i="16"/>
  <c r="F22" i="15"/>
  <c r="E23" i="15"/>
  <c r="H22" i="15"/>
  <c r="F23" i="16" l="1"/>
  <c r="G22" i="16"/>
  <c r="I22" i="16"/>
  <c r="F23" i="15"/>
  <c r="E24" i="15"/>
  <c r="H23" i="15"/>
  <c r="F24" i="16" l="1"/>
  <c r="G23" i="16"/>
  <c r="I23" i="16"/>
  <c r="F24" i="15"/>
  <c r="E25" i="15"/>
  <c r="H24" i="15"/>
  <c r="I24" i="16" l="1"/>
  <c r="G24" i="16"/>
  <c r="F25" i="16"/>
  <c r="E26" i="15"/>
  <c r="F25" i="15"/>
  <c r="H25" i="15"/>
  <c r="F26" i="16" l="1"/>
  <c r="G25" i="16"/>
  <c r="I25" i="16"/>
  <c r="E27" i="15"/>
  <c r="F26" i="15"/>
  <c r="H26" i="15"/>
  <c r="G26" i="16" l="1"/>
  <c r="F27" i="16"/>
  <c r="I26" i="16"/>
  <c r="F27" i="15"/>
  <c r="E28" i="15"/>
  <c r="H27" i="15"/>
  <c r="G27" i="16" l="1"/>
  <c r="F28" i="16"/>
  <c r="I27" i="16"/>
  <c r="E29" i="15"/>
  <c r="F28" i="15"/>
  <c r="H28" i="15"/>
  <c r="G28" i="16" l="1"/>
  <c r="F29" i="16"/>
  <c r="I28" i="16"/>
  <c r="E30" i="15"/>
  <c r="F29" i="15"/>
  <c r="H29" i="15"/>
  <c r="I29" i="16" l="1"/>
  <c r="F30" i="16"/>
  <c r="G29" i="16"/>
  <c r="F30" i="15"/>
  <c r="E31" i="15"/>
  <c r="H30" i="15"/>
  <c r="G30" i="16" l="1"/>
  <c r="F31" i="16"/>
  <c r="I30" i="16"/>
  <c r="F31" i="15"/>
  <c r="E32" i="15"/>
  <c r="H31" i="15"/>
  <c r="G31" i="16" l="1"/>
  <c r="F32" i="16"/>
  <c r="I31" i="16"/>
  <c r="E33" i="15"/>
  <c r="F32" i="15"/>
  <c r="H32" i="15"/>
  <c r="F33" i="16" l="1"/>
  <c r="G32" i="16"/>
  <c r="I32" i="16"/>
  <c r="E34" i="15"/>
  <c r="F33" i="15"/>
  <c r="H33" i="15"/>
  <c r="G33" i="16" l="1"/>
  <c r="I33" i="16"/>
  <c r="F34" i="16"/>
  <c r="E35" i="15"/>
  <c r="F34" i="15"/>
  <c r="H34" i="15"/>
  <c r="F35" i="16" l="1"/>
  <c r="G34" i="16"/>
  <c r="I34" i="16"/>
  <c r="F35" i="15"/>
  <c r="E36" i="15"/>
  <c r="H35" i="15"/>
  <c r="G35" i="16" l="1"/>
  <c r="F36" i="16"/>
  <c r="I35" i="16"/>
  <c r="F36" i="15"/>
  <c r="E37" i="15"/>
  <c r="H36" i="15"/>
  <c r="I36" i="16" l="1"/>
  <c r="F37" i="16"/>
  <c r="G36" i="16"/>
  <c r="E38" i="15"/>
  <c r="F37" i="15"/>
  <c r="H37" i="15"/>
  <c r="F38" i="16" l="1"/>
  <c r="G37" i="16"/>
  <c r="I37" i="16"/>
  <c r="E39" i="15"/>
  <c r="F38" i="15"/>
  <c r="H38" i="15"/>
  <c r="F39" i="16" l="1"/>
  <c r="G38" i="16"/>
  <c r="I38" i="16"/>
  <c r="F39" i="15"/>
  <c r="E40" i="15"/>
  <c r="H39" i="15"/>
  <c r="F40" i="16" l="1"/>
  <c r="G39" i="16"/>
  <c r="I39" i="16"/>
  <c r="L14" i="15"/>
  <c r="L15" i="15"/>
  <c r="E41" i="15"/>
  <c r="F40" i="15"/>
  <c r="H40" i="15"/>
  <c r="M14" i="16" l="1"/>
  <c r="M13" i="16"/>
  <c r="G40" i="16"/>
  <c r="I40" i="16"/>
  <c r="F41" i="16"/>
  <c r="E42" i="15"/>
  <c r="F41" i="15"/>
  <c r="H41" i="15"/>
  <c r="F42" i="16" l="1"/>
  <c r="G41" i="16"/>
  <c r="I41" i="16"/>
  <c r="F42" i="15"/>
  <c r="E43" i="15"/>
  <c r="H42" i="15"/>
  <c r="G42" i="16" l="1"/>
  <c r="F43" i="16"/>
  <c r="I42" i="16"/>
  <c r="F43" i="15"/>
  <c r="E44" i="15"/>
  <c r="H43" i="15"/>
  <c r="G43" i="16" l="1"/>
  <c r="F44" i="16"/>
  <c r="I43" i="16"/>
  <c r="F44" i="15"/>
  <c r="E45" i="15"/>
  <c r="H44" i="15"/>
  <c r="G44" i="16" l="1"/>
  <c r="F45" i="16"/>
  <c r="I44" i="16"/>
  <c r="F45" i="15"/>
  <c r="E46" i="15"/>
  <c r="H45" i="15"/>
  <c r="I45" i="16" l="1"/>
  <c r="F46" i="16"/>
  <c r="G45" i="16"/>
  <c r="E47" i="15"/>
  <c r="F46" i="15"/>
  <c r="H46" i="15"/>
  <c r="G46" i="16" l="1"/>
  <c r="F47" i="16"/>
  <c r="I46" i="16"/>
  <c r="F47" i="15"/>
  <c r="E48" i="15"/>
  <c r="H47" i="15"/>
  <c r="G47" i="16" l="1"/>
  <c r="F48" i="16"/>
  <c r="I47" i="16"/>
  <c r="F48" i="15"/>
  <c r="E49" i="15"/>
  <c r="H48" i="15"/>
  <c r="F49" i="16" l="1"/>
  <c r="I48" i="16"/>
  <c r="G48" i="16"/>
  <c r="E50" i="15"/>
  <c r="F49" i="15"/>
  <c r="H49" i="15"/>
  <c r="G49" i="16" l="1"/>
  <c r="I49" i="16"/>
  <c r="F50" i="16"/>
  <c r="E51" i="15"/>
  <c r="F50" i="15"/>
  <c r="H50" i="15"/>
  <c r="F51" i="16" l="1"/>
  <c r="G50" i="16"/>
  <c r="I50" i="16"/>
  <c r="E52" i="15"/>
  <c r="F51" i="15"/>
  <c r="H51" i="15"/>
  <c r="F52" i="16" l="1"/>
  <c r="G51" i="16"/>
  <c r="I51" i="16"/>
  <c r="F52" i="15"/>
  <c r="E53" i="15"/>
  <c r="H52" i="15"/>
  <c r="I52" i="16" l="1"/>
  <c r="F53" i="16"/>
  <c r="G52" i="16"/>
  <c r="F53" i="15"/>
  <c r="E54" i="15"/>
  <c r="H53" i="15"/>
  <c r="F54" i="16" l="1"/>
  <c r="G53" i="16"/>
  <c r="I53" i="16"/>
  <c r="E55" i="15"/>
  <c r="F54" i="15"/>
  <c r="H54" i="15"/>
  <c r="F55" i="16" l="1"/>
  <c r="G54" i="16"/>
  <c r="I54" i="16"/>
  <c r="E56" i="15"/>
  <c r="F55" i="15"/>
  <c r="H55" i="15"/>
  <c r="F56" i="16" l="1"/>
  <c r="G55" i="16"/>
  <c r="I55" i="16"/>
  <c r="E57" i="15"/>
  <c r="F56" i="15"/>
  <c r="H56" i="15"/>
  <c r="G56" i="16" l="1"/>
  <c r="I56" i="16"/>
  <c r="F57" i="16"/>
  <c r="F57" i="15"/>
  <c r="E58" i="15"/>
  <c r="H57" i="15"/>
  <c r="F58" i="16" l="1"/>
  <c r="G57" i="16"/>
  <c r="I57" i="16"/>
  <c r="E59" i="15"/>
  <c r="F58" i="15"/>
  <c r="H58" i="15"/>
  <c r="G58" i="16" l="1"/>
  <c r="F59" i="16"/>
  <c r="I58" i="16"/>
  <c r="E60" i="15"/>
  <c r="F59" i="15"/>
  <c r="H59" i="15"/>
  <c r="G59" i="16" l="1"/>
  <c r="F60" i="16"/>
  <c r="I59" i="16"/>
  <c r="E61" i="15"/>
  <c r="F60" i="15"/>
  <c r="H60" i="15"/>
  <c r="G60" i="16" l="1"/>
  <c r="I60" i="16"/>
  <c r="F61" i="16"/>
  <c r="F61" i="15"/>
  <c r="E62" i="15"/>
  <c r="H61" i="15"/>
  <c r="I61" i="16" l="1"/>
  <c r="F62" i="16"/>
  <c r="G61" i="16"/>
  <c r="E63" i="15"/>
  <c r="F62" i="15"/>
  <c r="H62" i="15"/>
  <c r="F63" i="16" l="1"/>
  <c r="G62" i="16"/>
  <c r="I62" i="16"/>
  <c r="F63" i="15"/>
  <c r="E64" i="15"/>
  <c r="H63" i="15"/>
  <c r="G63" i="16" l="1"/>
  <c r="I63" i="16"/>
  <c r="F64" i="16"/>
  <c r="F64" i="15"/>
  <c r="E65" i="15"/>
  <c r="H64" i="15"/>
  <c r="F65" i="16" l="1"/>
  <c r="I64" i="16"/>
  <c r="G64" i="16"/>
  <c r="F65" i="15"/>
  <c r="E66" i="15"/>
  <c r="H65" i="15"/>
  <c r="G65" i="16" l="1"/>
  <c r="F66" i="16"/>
  <c r="I65" i="16"/>
  <c r="E67" i="15"/>
  <c r="E68" i="15" s="1"/>
  <c r="H66" i="15"/>
  <c r="F66" i="15"/>
  <c r="F67" i="16" l="1"/>
  <c r="I66" i="16"/>
  <c r="G66" i="16"/>
  <c r="E69" i="15"/>
  <c r="F68" i="15"/>
  <c r="H68" i="15"/>
  <c r="F67" i="15"/>
  <c r="H67" i="15"/>
  <c r="G67" i="16" l="1"/>
  <c r="F68" i="16"/>
  <c r="I67" i="16"/>
  <c r="E70" i="15"/>
  <c r="H69" i="15"/>
  <c r="F69" i="15"/>
  <c r="G68" i="16" l="1"/>
  <c r="F69" i="16"/>
  <c r="I68" i="16"/>
  <c r="E71" i="15"/>
  <c r="F70" i="15"/>
  <c r="H70" i="15"/>
  <c r="G69" i="16" l="1"/>
  <c r="F70" i="16"/>
  <c r="I69" i="16"/>
  <c r="E72" i="15"/>
  <c r="F71" i="15"/>
  <c r="H71" i="15"/>
  <c r="G70" i="16" l="1"/>
  <c r="F71" i="16"/>
  <c r="I70" i="16"/>
  <c r="F72" i="15"/>
  <c r="E73" i="15"/>
  <c r="H72" i="15"/>
  <c r="F72" i="16" l="1"/>
  <c r="G71" i="16"/>
  <c r="I71" i="16"/>
  <c r="F73" i="15"/>
  <c r="E74" i="15"/>
  <c r="H73" i="15"/>
  <c r="G72" i="16" l="1"/>
  <c r="F73" i="16"/>
  <c r="I72" i="16"/>
  <c r="F74" i="15"/>
  <c r="E75" i="15"/>
  <c r="H74" i="15"/>
  <c r="G73" i="16" l="1"/>
  <c r="F74" i="16"/>
  <c r="I73" i="16"/>
  <c r="E76" i="15"/>
  <c r="F75" i="15"/>
  <c r="H75" i="15"/>
  <c r="G74" i="16" l="1"/>
  <c r="F75" i="16"/>
  <c r="I74" i="16"/>
  <c r="E77" i="15"/>
  <c r="F76" i="15"/>
  <c r="H76" i="15"/>
  <c r="I75" i="16" l="1"/>
  <c r="G75" i="16"/>
  <c r="F76" i="16"/>
  <c r="F77" i="15"/>
  <c r="H77" i="15"/>
  <c r="E78" i="15"/>
  <c r="G76" i="16" l="1"/>
  <c r="F77" i="16"/>
  <c r="I76" i="16"/>
  <c r="E79" i="15"/>
  <c r="F78" i="15"/>
  <c r="H78" i="15"/>
  <c r="I77" i="16" l="1"/>
  <c r="G77" i="16"/>
  <c r="F78" i="16"/>
  <c r="H79" i="15"/>
  <c r="E80" i="15"/>
  <c r="F79" i="15"/>
  <c r="G78" i="16" l="1"/>
  <c r="F79" i="16"/>
  <c r="I78" i="16"/>
  <c r="F80" i="15"/>
  <c r="H80" i="15"/>
  <c r="G79" i="16" l="1"/>
  <c r="F80" i="16"/>
  <c r="I79" i="16"/>
  <c r="F81" i="16" l="1"/>
  <c r="G80" i="16"/>
  <c r="I80" i="16"/>
  <c r="F82" i="16" l="1"/>
  <c r="G81" i="16"/>
  <c r="I81" i="16"/>
  <c r="G82" i="16" l="1"/>
  <c r="F83" i="16"/>
  <c r="I82" i="16"/>
  <c r="G83" i="16" l="1"/>
  <c r="F84" i="16"/>
  <c r="I83" i="16"/>
  <c r="G84" i="16" l="1"/>
  <c r="F85" i="16"/>
  <c r="I84" i="16"/>
  <c r="F86" i="16" l="1"/>
  <c r="G85" i="16"/>
  <c r="I85" i="16"/>
  <c r="I86" i="16" l="1"/>
  <c r="G86" i="16"/>
  <c r="F87" i="16"/>
  <c r="G87" i="16" l="1"/>
  <c r="F88" i="16"/>
  <c r="I87" i="16"/>
  <c r="I88" i="16" l="1"/>
  <c r="G88" i="16"/>
  <c r="F89" i="16"/>
  <c r="G89" i="16" l="1"/>
  <c r="F90" i="16"/>
  <c r="I89" i="16"/>
  <c r="E101" i="15"/>
  <c r="G90" i="16" l="1"/>
  <c r="I90" i="16"/>
  <c r="F101" i="15"/>
  <c r="E102" i="15"/>
  <c r="E103" i="15" l="1"/>
  <c r="F102" i="15"/>
  <c r="F103" i="15" l="1"/>
  <c r="L23" i="15"/>
  <c r="M22" i="16" l="1"/>
</calcChain>
</file>

<file path=xl/sharedStrings.xml><?xml version="1.0" encoding="utf-8"?>
<sst xmlns="http://schemas.openxmlformats.org/spreadsheetml/2006/main" count="272" uniqueCount="59">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</sst>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Casi_totali!$B$3:$B$100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  <c:pt idx="93">
                  <c:v>9589</c:v>
                </c:pt>
                <c:pt idx="94">
                  <c:v>9605</c:v>
                </c:pt>
                <c:pt idx="95">
                  <c:v>9619</c:v>
                </c:pt>
                <c:pt idx="96">
                  <c:v>9651</c:v>
                </c:pt>
                <c:pt idx="97">
                  <c:v>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Casi_totali!$C$3:$C$100</c:f>
              <c:numCache>
                <c:formatCode>General</c:formatCode>
                <c:ptCount val="9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  <c:pt idx="92">
                  <c:v>53</c:v>
                </c:pt>
                <c:pt idx="93">
                  <c:v>39</c:v>
                </c:pt>
                <c:pt idx="94">
                  <c:v>16</c:v>
                </c:pt>
                <c:pt idx="95">
                  <c:v>14</c:v>
                </c:pt>
                <c:pt idx="96">
                  <c:v>32</c:v>
                </c:pt>
                <c:pt idx="9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Deceduti!$T$103:$AB$103</c:f>
              <c:numCache>
                <c:formatCode>General</c:formatCode>
                <c:ptCount val="9"/>
                <c:pt idx="0">
                  <c:v>38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Ospedalizzati!$B$3:$B$100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  <c:pt idx="80">
                  <c:v>443</c:v>
                </c:pt>
                <c:pt idx="81">
                  <c:v>416</c:v>
                </c:pt>
                <c:pt idx="82">
                  <c:v>395</c:v>
                </c:pt>
                <c:pt idx="83">
                  <c:v>384</c:v>
                </c:pt>
                <c:pt idx="84">
                  <c:v>383</c:v>
                </c:pt>
                <c:pt idx="85">
                  <c:v>360</c:v>
                </c:pt>
                <c:pt idx="86">
                  <c:v>332</c:v>
                </c:pt>
                <c:pt idx="87">
                  <c:v>305</c:v>
                </c:pt>
                <c:pt idx="88">
                  <c:v>288</c:v>
                </c:pt>
                <c:pt idx="89">
                  <c:v>267</c:v>
                </c:pt>
                <c:pt idx="90">
                  <c:v>265</c:v>
                </c:pt>
                <c:pt idx="91">
                  <c:v>254</c:v>
                </c:pt>
                <c:pt idx="92">
                  <c:v>242</c:v>
                </c:pt>
                <c:pt idx="93">
                  <c:v>219</c:v>
                </c:pt>
                <c:pt idx="94">
                  <c:v>211</c:v>
                </c:pt>
                <c:pt idx="95">
                  <c:v>205</c:v>
                </c:pt>
                <c:pt idx="96">
                  <c:v>195</c:v>
                </c:pt>
                <c:pt idx="97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  <c:pt idx="90">
                  <c:v>-2</c:v>
                </c:pt>
                <c:pt idx="91">
                  <c:v>-11</c:v>
                </c:pt>
                <c:pt idx="92">
                  <c:v>-12</c:v>
                </c:pt>
                <c:pt idx="93">
                  <c:v>-23</c:v>
                </c:pt>
                <c:pt idx="94">
                  <c:v>-8</c:v>
                </c:pt>
                <c:pt idx="95">
                  <c:v>-6</c:v>
                </c:pt>
                <c:pt idx="96">
                  <c:v>-10</c:v>
                </c:pt>
                <c:pt idx="9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  <c:pt idx="90">
                  <c:v>-2</c:v>
                </c:pt>
                <c:pt idx="91">
                  <c:v>-11</c:v>
                </c:pt>
                <c:pt idx="92">
                  <c:v>-12</c:v>
                </c:pt>
                <c:pt idx="93">
                  <c:v>-23</c:v>
                </c:pt>
                <c:pt idx="94">
                  <c:v>-8</c:v>
                </c:pt>
                <c:pt idx="95">
                  <c:v>-6</c:v>
                </c:pt>
                <c:pt idx="96">
                  <c:v>-10</c:v>
                </c:pt>
                <c:pt idx="9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Positivi!$B$3:$B$103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  <c:pt idx="85">
                  <c:v>2264</c:v>
                </c:pt>
                <c:pt idx="86">
                  <c:v>2178</c:v>
                </c:pt>
                <c:pt idx="87">
                  <c:v>2075</c:v>
                </c:pt>
                <c:pt idx="88">
                  <c:v>1908</c:v>
                </c:pt>
                <c:pt idx="89">
                  <c:v>1734</c:v>
                </c:pt>
                <c:pt idx="90">
                  <c:v>1624</c:v>
                </c:pt>
                <c:pt idx="91">
                  <c:v>1556</c:v>
                </c:pt>
                <c:pt idx="92">
                  <c:v>1438</c:v>
                </c:pt>
                <c:pt idx="93">
                  <c:v>1269</c:v>
                </c:pt>
                <c:pt idx="94">
                  <c:v>1145</c:v>
                </c:pt>
                <c:pt idx="95">
                  <c:v>994</c:v>
                </c:pt>
                <c:pt idx="96">
                  <c:v>781</c:v>
                </c:pt>
                <c:pt idx="97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Positivi!$C$3:$C$103</c:f>
              <c:numCache>
                <c:formatCode>General</c:formatCode>
                <c:ptCount val="10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  <c:pt idx="81">
                  <c:v>-57</c:v>
                </c:pt>
                <c:pt idx="82">
                  <c:v>-70</c:v>
                </c:pt>
                <c:pt idx="83">
                  <c:v>-77</c:v>
                </c:pt>
                <c:pt idx="84">
                  <c:v>-117</c:v>
                </c:pt>
                <c:pt idx="85">
                  <c:v>-75</c:v>
                </c:pt>
                <c:pt idx="86">
                  <c:v>-86</c:v>
                </c:pt>
                <c:pt idx="87">
                  <c:v>-103</c:v>
                </c:pt>
                <c:pt idx="88">
                  <c:v>-167</c:v>
                </c:pt>
                <c:pt idx="89">
                  <c:v>-174</c:v>
                </c:pt>
                <c:pt idx="90">
                  <c:v>-110</c:v>
                </c:pt>
                <c:pt idx="91">
                  <c:v>-68</c:v>
                </c:pt>
                <c:pt idx="92">
                  <c:v>-118</c:v>
                </c:pt>
                <c:pt idx="93">
                  <c:v>-169</c:v>
                </c:pt>
                <c:pt idx="94">
                  <c:v>-124</c:v>
                </c:pt>
                <c:pt idx="95">
                  <c:v>-151</c:v>
                </c:pt>
                <c:pt idx="96">
                  <c:v>-213</c:v>
                </c:pt>
                <c:pt idx="97">
                  <c:v>-112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Positivi!$C$3:$C$100</c:f>
              <c:numCache>
                <c:formatCode>General</c:formatCode>
                <c:ptCount val="9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  <c:pt idx="81">
                  <c:v>-57</c:v>
                </c:pt>
                <c:pt idx="82">
                  <c:v>-70</c:v>
                </c:pt>
                <c:pt idx="83">
                  <c:v>-77</c:v>
                </c:pt>
                <c:pt idx="84">
                  <c:v>-117</c:v>
                </c:pt>
                <c:pt idx="85">
                  <c:v>-75</c:v>
                </c:pt>
                <c:pt idx="86">
                  <c:v>-86</c:v>
                </c:pt>
                <c:pt idx="87">
                  <c:v>-103</c:v>
                </c:pt>
                <c:pt idx="88">
                  <c:v>-167</c:v>
                </c:pt>
                <c:pt idx="89">
                  <c:v>-174</c:v>
                </c:pt>
                <c:pt idx="90">
                  <c:v>-110</c:v>
                </c:pt>
                <c:pt idx="91">
                  <c:v>-68</c:v>
                </c:pt>
                <c:pt idx="92">
                  <c:v>-118</c:v>
                </c:pt>
                <c:pt idx="93">
                  <c:v>-169</c:v>
                </c:pt>
                <c:pt idx="94">
                  <c:v>-124</c:v>
                </c:pt>
                <c:pt idx="95">
                  <c:v>-151</c:v>
                </c:pt>
                <c:pt idx="96">
                  <c:v>-213</c:v>
                </c:pt>
                <c:pt idx="97">
                  <c:v>-112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Positivi!$B$3:$B$100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  <c:pt idx="85">
                  <c:v>2264</c:v>
                </c:pt>
                <c:pt idx="86">
                  <c:v>2178</c:v>
                </c:pt>
                <c:pt idx="87">
                  <c:v>2075</c:v>
                </c:pt>
                <c:pt idx="88">
                  <c:v>1908</c:v>
                </c:pt>
                <c:pt idx="89">
                  <c:v>1734</c:v>
                </c:pt>
                <c:pt idx="90">
                  <c:v>1624</c:v>
                </c:pt>
                <c:pt idx="91">
                  <c:v>1556</c:v>
                </c:pt>
                <c:pt idx="92">
                  <c:v>1438</c:v>
                </c:pt>
                <c:pt idx="93">
                  <c:v>1269</c:v>
                </c:pt>
                <c:pt idx="94">
                  <c:v>1145</c:v>
                </c:pt>
                <c:pt idx="95">
                  <c:v>994</c:v>
                </c:pt>
                <c:pt idx="96">
                  <c:v>781</c:v>
                </c:pt>
                <c:pt idx="97">
                  <c:v>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'Nuovi positivi'!$C$3:$C$102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  <c:pt idx="93">
                  <c:v>9589</c:v>
                </c:pt>
                <c:pt idx="94">
                  <c:v>9605</c:v>
                </c:pt>
                <c:pt idx="95">
                  <c:v>9619</c:v>
                </c:pt>
                <c:pt idx="96">
                  <c:v>9651</c:v>
                </c:pt>
                <c:pt idx="97">
                  <c:v>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positivi'!$A$4:$A$106</c:f>
              <c:numCache>
                <c:formatCode>d/m;@</c:formatCode>
                <c:ptCount val="10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</c:numCache>
            </c:numRef>
          </c:xVal>
          <c:yVal>
            <c:numRef>
              <c:f>'Nuovi positivi'!$D$4:$D$106</c:f>
              <c:numCache>
                <c:formatCode>General</c:formatCode>
                <c:ptCount val="10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  <c:pt idx="79">
                  <c:v>65</c:v>
                </c:pt>
                <c:pt idx="80">
                  <c:v>65</c:v>
                </c:pt>
                <c:pt idx="81">
                  <c:v>51</c:v>
                </c:pt>
                <c:pt idx="82">
                  <c:v>48</c:v>
                </c:pt>
                <c:pt idx="83">
                  <c:v>32</c:v>
                </c:pt>
                <c:pt idx="84">
                  <c:v>66</c:v>
                </c:pt>
                <c:pt idx="85">
                  <c:v>32</c:v>
                </c:pt>
                <c:pt idx="86">
                  <c:v>55</c:v>
                </c:pt>
                <c:pt idx="87">
                  <c:v>45</c:v>
                </c:pt>
                <c:pt idx="88">
                  <c:v>38</c:v>
                </c:pt>
                <c:pt idx="89">
                  <c:v>53</c:v>
                </c:pt>
                <c:pt idx="90">
                  <c:v>17</c:v>
                </c:pt>
                <c:pt idx="91">
                  <c:v>53</c:v>
                </c:pt>
                <c:pt idx="92">
                  <c:v>39</c:v>
                </c:pt>
                <c:pt idx="93">
                  <c:v>16</c:v>
                </c:pt>
                <c:pt idx="94">
                  <c:v>14</c:v>
                </c:pt>
                <c:pt idx="95">
                  <c:v>32</c:v>
                </c:pt>
                <c:pt idx="9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positivi'!$T$102:$AB$102</c:f>
              <c:numCache>
                <c:formatCode>General</c:formatCode>
                <c:ptCount val="9"/>
                <c:pt idx="0">
                  <c:v>44</c:v>
                </c:pt>
                <c:pt idx="1">
                  <c:v>16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Quarantena!$B$3:$B$100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  <c:pt idx="80">
                  <c:v>2217</c:v>
                </c:pt>
                <c:pt idx="81">
                  <c:v>2187</c:v>
                </c:pt>
                <c:pt idx="82">
                  <c:v>2138</c:v>
                </c:pt>
                <c:pt idx="83">
                  <c:v>2072</c:v>
                </c:pt>
                <c:pt idx="84">
                  <c:v>1956</c:v>
                </c:pt>
                <c:pt idx="85">
                  <c:v>1904</c:v>
                </c:pt>
                <c:pt idx="86">
                  <c:v>1846</c:v>
                </c:pt>
                <c:pt idx="87">
                  <c:v>1770</c:v>
                </c:pt>
                <c:pt idx="88">
                  <c:v>1620</c:v>
                </c:pt>
                <c:pt idx="89">
                  <c:v>1467</c:v>
                </c:pt>
                <c:pt idx="90">
                  <c:v>1359</c:v>
                </c:pt>
                <c:pt idx="91">
                  <c:v>1302</c:v>
                </c:pt>
                <c:pt idx="92">
                  <c:v>1196</c:v>
                </c:pt>
                <c:pt idx="93">
                  <c:v>1050</c:v>
                </c:pt>
                <c:pt idx="94">
                  <c:v>934</c:v>
                </c:pt>
                <c:pt idx="95">
                  <c:v>789</c:v>
                </c:pt>
                <c:pt idx="96">
                  <c:v>586</c:v>
                </c:pt>
                <c:pt idx="97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Quarantena!$C$3:$C$100</c:f>
              <c:numCache>
                <c:formatCode>General</c:formatCode>
                <c:ptCount val="98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  <c:pt idx="90">
                  <c:v>-108</c:v>
                </c:pt>
                <c:pt idx="91">
                  <c:v>-57</c:v>
                </c:pt>
                <c:pt idx="92">
                  <c:v>-106</c:v>
                </c:pt>
                <c:pt idx="93">
                  <c:v>-146</c:v>
                </c:pt>
                <c:pt idx="94">
                  <c:v>-116</c:v>
                </c:pt>
                <c:pt idx="95">
                  <c:v>-145</c:v>
                </c:pt>
                <c:pt idx="96">
                  <c:v>-203</c:v>
                </c:pt>
                <c:pt idx="97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D-4877-9C09-9882EE35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Casi_totali!$C$3:$C$102</c:f>
              <c:numCache>
                <c:formatCode>General</c:formatCode>
                <c:ptCount val="10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  <c:pt idx="92">
                  <c:v>53</c:v>
                </c:pt>
                <c:pt idx="93">
                  <c:v>39</c:v>
                </c:pt>
                <c:pt idx="94">
                  <c:v>16</c:v>
                </c:pt>
                <c:pt idx="95">
                  <c:v>14</c:v>
                </c:pt>
                <c:pt idx="96">
                  <c:v>32</c:v>
                </c:pt>
                <c:pt idx="9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  <c:pt idx="90">
                  <c:v>-108</c:v>
                </c:pt>
                <c:pt idx="91">
                  <c:v>-57</c:v>
                </c:pt>
                <c:pt idx="92">
                  <c:v>-106</c:v>
                </c:pt>
                <c:pt idx="93">
                  <c:v>-146</c:v>
                </c:pt>
                <c:pt idx="94">
                  <c:v>-116</c:v>
                </c:pt>
                <c:pt idx="95">
                  <c:v>-145</c:v>
                </c:pt>
                <c:pt idx="96">
                  <c:v>-203</c:v>
                </c:pt>
                <c:pt idx="97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Tamponi!$A$3:$A$104</c:f>
              <c:numCache>
                <c:formatCode>d/m;@</c:formatCode>
                <c:ptCount val="10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Tamponi!$C$3:$C$104</c:f>
              <c:numCache>
                <c:formatCode>General</c:formatCode>
                <c:ptCount val="102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  <c:pt idx="80">
                  <c:v>74248</c:v>
                </c:pt>
                <c:pt idx="81">
                  <c:v>76012</c:v>
                </c:pt>
                <c:pt idx="82">
                  <c:v>78068</c:v>
                </c:pt>
                <c:pt idx="83">
                  <c:v>80154</c:v>
                </c:pt>
                <c:pt idx="84">
                  <c:v>81485</c:v>
                </c:pt>
                <c:pt idx="85">
                  <c:v>83593</c:v>
                </c:pt>
                <c:pt idx="86">
                  <c:v>85140</c:v>
                </c:pt>
                <c:pt idx="87">
                  <c:v>87011</c:v>
                </c:pt>
                <c:pt idx="88">
                  <c:v>89529</c:v>
                </c:pt>
                <c:pt idx="89">
                  <c:v>91735</c:v>
                </c:pt>
                <c:pt idx="90">
                  <c:v>93173</c:v>
                </c:pt>
                <c:pt idx="91">
                  <c:v>94472</c:v>
                </c:pt>
                <c:pt idx="92">
                  <c:v>96678</c:v>
                </c:pt>
                <c:pt idx="93">
                  <c:v>98835</c:v>
                </c:pt>
                <c:pt idx="94">
                  <c:v>100625</c:v>
                </c:pt>
                <c:pt idx="95">
                  <c:v>102173</c:v>
                </c:pt>
                <c:pt idx="96">
                  <c:v>104892</c:v>
                </c:pt>
                <c:pt idx="97">
                  <c:v>106363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Tamponi!$A$3:$A$101</c:f>
              <c:numCache>
                <c:formatCode>d/m;@</c:formatCode>
                <c:ptCount val="9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cat>
          <c:val>
            <c:numRef>
              <c:f>Tamponi!$D$3:$D$101</c:f>
              <c:numCache>
                <c:formatCode>General</c:formatCode>
                <c:ptCount val="99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  <c:pt idx="77">
                  <c:v>1492</c:v>
                </c:pt>
                <c:pt idx="78">
                  <c:v>1345</c:v>
                </c:pt>
                <c:pt idx="79">
                  <c:v>2015</c:v>
                </c:pt>
                <c:pt idx="80">
                  <c:v>2074</c:v>
                </c:pt>
                <c:pt idx="81">
                  <c:v>1764</c:v>
                </c:pt>
                <c:pt idx="82">
                  <c:v>2056</c:v>
                </c:pt>
                <c:pt idx="83">
                  <c:v>2086</c:v>
                </c:pt>
                <c:pt idx="84">
                  <c:v>1331</c:v>
                </c:pt>
                <c:pt idx="85">
                  <c:v>2108</c:v>
                </c:pt>
                <c:pt idx="86">
                  <c:v>1547</c:v>
                </c:pt>
                <c:pt idx="87">
                  <c:v>1871</c:v>
                </c:pt>
                <c:pt idx="88">
                  <c:v>2518</c:v>
                </c:pt>
                <c:pt idx="89">
                  <c:v>2206</c:v>
                </c:pt>
                <c:pt idx="90">
                  <c:v>1438</c:v>
                </c:pt>
                <c:pt idx="91">
                  <c:v>1299</c:v>
                </c:pt>
                <c:pt idx="92">
                  <c:v>2206</c:v>
                </c:pt>
                <c:pt idx="93">
                  <c:v>2157</c:v>
                </c:pt>
                <c:pt idx="94">
                  <c:v>1790</c:v>
                </c:pt>
                <c:pt idx="95">
                  <c:v>1548</c:v>
                </c:pt>
                <c:pt idx="96">
                  <c:v>2719</c:v>
                </c:pt>
                <c:pt idx="97">
                  <c:v>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82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Tamponi!$A$12:$A$102</c:f>
              <c:numCache>
                <c:formatCode>d/m;@</c:formatCode>
                <c:ptCount val="9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</c:numCache>
            </c:numRef>
          </c:cat>
          <c:val>
            <c:numRef>
              <c:f>Tamponi!$J$12:$J$102</c:f>
              <c:numCache>
                <c:formatCode>0.0</c:formatCode>
                <c:ptCount val="9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  <c:pt idx="71">
                  <c:v>12.114804439176812</c:v>
                </c:pt>
                <c:pt idx="72">
                  <c:v>11.919170657264642</c:v>
                </c:pt>
                <c:pt idx="73">
                  <c:v>11.670594866014245</c:v>
                </c:pt>
                <c:pt idx="74">
                  <c:v>11.426753499513437</c:v>
                </c:pt>
                <c:pt idx="75">
                  <c:v>11.279376572375284</c:v>
                </c:pt>
                <c:pt idx="76">
                  <c:v>11.073893747084085</c:v>
                </c:pt>
                <c:pt idx="77">
                  <c:v>10.910265445149165</c:v>
                </c:pt>
                <c:pt idx="78">
                  <c:v>10.738872096631459</c:v>
                </c:pt>
                <c:pt idx="79">
                  <c:v>10.487104737012588</c:v>
                </c:pt>
                <c:pt idx="80">
                  <c:v>10.27633945604186</c:v>
                </c:pt>
                <c:pt idx="81">
                  <c:v>10.174621403196204</c:v>
                </c:pt>
                <c:pt idx="82">
                  <c:v>10.05271403167076</c:v>
                </c:pt>
                <c:pt idx="83">
                  <c:v>9.8781522166366695</c:v>
                </c:pt>
                <c:pt idx="84">
                  <c:v>9.7020286335812216</c:v>
                </c:pt>
                <c:pt idx="85">
                  <c:v>9.5453416149068318</c:v>
                </c:pt>
                <c:pt idx="86">
                  <c:v>9.4144245544321894</c:v>
                </c:pt>
                <c:pt idx="87">
                  <c:v>9.200892346413454</c:v>
                </c:pt>
                <c:pt idx="88">
                  <c:v>9.0849261491308066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Tamponi!$A$12:$A$102</c:f>
              <c:numCache>
                <c:formatCode>d/m;@</c:formatCode>
                <c:ptCount val="9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</c:numCache>
            </c:numRef>
          </c:cat>
          <c:val>
            <c:numRef>
              <c:f>Tamponi!$K$12:$K$102</c:f>
              <c:numCache>
                <c:formatCode>0.0</c:formatCode>
                <c:ptCount val="9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  <c:pt idx="71">
                  <c:v>3.5825880831806916</c:v>
                </c:pt>
                <c:pt idx="72">
                  <c:v>3.4244592959006472</c:v>
                </c:pt>
                <c:pt idx="73">
                  <c:v>3.2446072654608802</c:v>
                </c:pt>
                <c:pt idx="74">
                  <c:v>3.0641016044115079</c:v>
                </c:pt>
                <c:pt idx="75">
                  <c:v>2.8704669571086705</c:v>
                </c:pt>
                <c:pt idx="76">
                  <c:v>2.7083607479095142</c:v>
                </c:pt>
                <c:pt idx="77">
                  <c:v>2.5581395348837206</c:v>
                </c:pt>
                <c:pt idx="78">
                  <c:v>2.3847559503970763</c:v>
                </c:pt>
                <c:pt idx="79">
                  <c:v>2.1311530342123781</c:v>
                </c:pt>
                <c:pt idx="80">
                  <c:v>1.8902272851147326</c:v>
                </c:pt>
                <c:pt idx="81">
                  <c:v>1.7429942150623035</c:v>
                </c:pt>
                <c:pt idx="82">
                  <c:v>1.6470488610381913</c:v>
                </c:pt>
                <c:pt idx="83">
                  <c:v>1.4874118206830922</c:v>
                </c:pt>
                <c:pt idx="84">
                  <c:v>1.2839581120048564</c:v>
                </c:pt>
                <c:pt idx="85">
                  <c:v>1.137888198757764</c:v>
                </c:pt>
                <c:pt idx="86">
                  <c:v>0.97285975747017317</c:v>
                </c:pt>
                <c:pt idx="87">
                  <c:v>0.74457537276436714</c:v>
                </c:pt>
                <c:pt idx="88">
                  <c:v>0.62897812209132875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Tamponi!$A$12:$A$100</c:f>
              <c:numCache>
                <c:formatCode>d/m;@</c:formatCode>
                <c:ptCount val="89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</c:numCache>
            </c:numRef>
          </c:xVal>
          <c:yVal>
            <c:numRef>
              <c:f>Tamponi!$L$12:$L$100</c:f>
              <c:numCache>
                <c:formatCode>0.0</c:formatCode>
                <c:ptCount val="89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  <c:pt idx="81">
                  <c:v>3.68567454798331</c:v>
                </c:pt>
                <c:pt idx="82">
                  <c:v>1.308698999230177</c:v>
                </c:pt>
                <c:pt idx="83">
                  <c:v>2.4025385312783318</c:v>
                </c:pt>
                <c:pt idx="84">
                  <c:v>1.8080667593880391</c:v>
                </c:pt>
                <c:pt idx="85">
                  <c:v>0.8938547486033519</c:v>
                </c:pt>
                <c:pt idx="86">
                  <c:v>0.90439276485788112</c:v>
                </c:pt>
                <c:pt idx="87">
                  <c:v>1.1769032732622289</c:v>
                </c:pt>
                <c:pt idx="88">
                  <c:v>0.81577158395649219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82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Tamponi!$A$12:$A$100</c:f>
              <c:numCache>
                <c:formatCode>d/m;@</c:formatCode>
                <c:ptCount val="89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</c:numCache>
            </c:numRef>
          </c:cat>
          <c:val>
            <c:numRef>
              <c:f>Tamponi!$D$12:$D$100</c:f>
              <c:numCache>
                <c:formatCode>General</c:formatCode>
                <c:ptCount val="89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  <c:pt idx="71">
                  <c:v>2074</c:v>
                </c:pt>
                <c:pt idx="72">
                  <c:v>1764</c:v>
                </c:pt>
                <c:pt idx="73">
                  <c:v>2056</c:v>
                </c:pt>
                <c:pt idx="74">
                  <c:v>2086</c:v>
                </c:pt>
                <c:pt idx="75">
                  <c:v>1331</c:v>
                </c:pt>
                <c:pt idx="76">
                  <c:v>2108</c:v>
                </c:pt>
                <c:pt idx="77">
                  <c:v>1547</c:v>
                </c:pt>
                <c:pt idx="78">
                  <c:v>1871</c:v>
                </c:pt>
                <c:pt idx="79">
                  <c:v>2518</c:v>
                </c:pt>
                <c:pt idx="80">
                  <c:v>2206</c:v>
                </c:pt>
                <c:pt idx="81">
                  <c:v>1438</c:v>
                </c:pt>
                <c:pt idx="82">
                  <c:v>1299</c:v>
                </c:pt>
                <c:pt idx="83">
                  <c:v>2206</c:v>
                </c:pt>
                <c:pt idx="84">
                  <c:v>2157</c:v>
                </c:pt>
                <c:pt idx="85">
                  <c:v>1790</c:v>
                </c:pt>
                <c:pt idx="86">
                  <c:v>1548</c:v>
                </c:pt>
                <c:pt idx="87">
                  <c:v>2719</c:v>
                </c:pt>
                <c:pt idx="88">
                  <c:v>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Tamponi!$A$12:$A$100</c:f>
              <c:numCache>
                <c:formatCode>d/m;@</c:formatCode>
                <c:ptCount val="89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</c:numCache>
            </c:numRef>
          </c:xVal>
          <c:yVal>
            <c:numRef>
              <c:f>Tamponi!$L$12:$L$100</c:f>
              <c:numCache>
                <c:formatCode>0.0</c:formatCode>
                <c:ptCount val="89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  <c:pt idx="81">
                  <c:v>3.68567454798331</c:v>
                </c:pt>
                <c:pt idx="82">
                  <c:v>1.308698999230177</c:v>
                </c:pt>
                <c:pt idx="83">
                  <c:v>2.4025385312783318</c:v>
                </c:pt>
                <c:pt idx="84">
                  <c:v>1.8080667593880391</c:v>
                </c:pt>
                <c:pt idx="85">
                  <c:v>0.8938547486033519</c:v>
                </c:pt>
                <c:pt idx="86">
                  <c:v>0.90439276485788112</c:v>
                </c:pt>
                <c:pt idx="87">
                  <c:v>1.1769032732622289</c:v>
                </c:pt>
                <c:pt idx="88">
                  <c:v>0.81577158395649219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(2)'!$C$3:$C$100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  <c:pt idx="93">
                  <c:v>9589</c:v>
                </c:pt>
                <c:pt idx="94">
                  <c:v>9605</c:v>
                </c:pt>
                <c:pt idx="95">
                  <c:v>9619</c:v>
                </c:pt>
                <c:pt idx="96">
                  <c:v>9651</c:v>
                </c:pt>
                <c:pt idx="97">
                  <c:v>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(2)'!$E$3:$E$100</c:f>
              <c:numCache>
                <c:formatCode>0</c:formatCode>
                <c:ptCount val="98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  <c:pt idx="94">
                  <c:v>10044.959687538738</c:v>
                </c:pt>
                <c:pt idx="95">
                  <c:v>10051.517179350365</c:v>
                </c:pt>
                <c:pt idx="96">
                  <c:v>10057.433466590755</c:v>
                </c:pt>
                <c:pt idx="97">
                  <c:v>10062.767277641055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101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(2)'!$H$3:$H$100</c:f>
              <c:numCache>
                <c:formatCode>0</c:formatCode>
                <c:ptCount val="98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  <c:pt idx="73">
                  <c:v>-937.49629148010899</c:v>
                </c:pt>
                <c:pt idx="74">
                  <c:v>-905.87303724986486</c:v>
                </c:pt>
                <c:pt idx="75">
                  <c:v>-933.56779552210173</c:v>
                </c:pt>
                <c:pt idx="76">
                  <c:v>-922.8252806557648</c:v>
                </c:pt>
                <c:pt idx="77">
                  <c:v>-914.87962507656084</c:v>
                </c:pt>
                <c:pt idx="78">
                  <c:v>-916.95410386493859</c:v>
                </c:pt>
                <c:pt idx="79">
                  <c:v>-880.26098631706918</c:v>
                </c:pt>
                <c:pt idx="80">
                  <c:v>-843.00149837358913</c:v>
                </c:pt>
                <c:pt idx="81">
                  <c:v>-803.36588085719995</c:v>
                </c:pt>
                <c:pt idx="82">
                  <c:v>-775.53352955279479</c:v>
                </c:pt>
                <c:pt idx="83">
                  <c:v>-748.67320427698724</c:v>
                </c:pt>
                <c:pt idx="84">
                  <c:v>-735.94329519671192</c:v>
                </c:pt>
                <c:pt idx="85">
                  <c:v>-687.49213575135218</c:v>
                </c:pt>
                <c:pt idx="86">
                  <c:v>-671.45835259600426</c:v>
                </c:pt>
                <c:pt idx="87">
                  <c:v>-630.9712440038893</c:v>
                </c:pt>
                <c:pt idx="88">
                  <c:v>-599.15117913563699</c:v>
                </c:pt>
                <c:pt idx="89">
                  <c:v>-573.11001149617732</c:v>
                </c:pt>
                <c:pt idx="90">
                  <c:v>-530.95150075260244</c:v>
                </c:pt>
                <c:pt idx="91">
                  <c:v>-523.77173787627362</c:v>
                </c:pt>
                <c:pt idx="92">
                  <c:v>-479.65956929907952</c:v>
                </c:pt>
                <c:pt idx="93">
                  <c:v>-448.69701643732878</c:v>
                </c:pt>
                <c:pt idx="94">
                  <c:v>-439.95968753873785</c:v>
                </c:pt>
                <c:pt idx="95">
                  <c:v>-432.51717935036504</c:v>
                </c:pt>
                <c:pt idx="96">
                  <c:v>-406.43346659075542</c:v>
                </c:pt>
                <c:pt idx="97">
                  <c:v>-399.76727764105453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  <c:max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'Analisi-nuovi-pos (2)'!$D$3:$D$100</c:f>
              <c:numCache>
                <c:formatCode>General</c:formatCode>
                <c:ptCount val="9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  <c:pt idx="92">
                  <c:v>53</c:v>
                </c:pt>
                <c:pt idx="93">
                  <c:v>39</c:v>
                </c:pt>
                <c:pt idx="94">
                  <c:v>16</c:v>
                </c:pt>
                <c:pt idx="95">
                  <c:v>14</c:v>
                </c:pt>
                <c:pt idx="96">
                  <c:v>32</c:v>
                </c:pt>
                <c:pt idx="9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'Analisi-nuovi-pos (2)'!$G$3:$G$100</c:f>
              <c:numCache>
                <c:formatCode>0</c:formatCode>
                <c:ptCount val="98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  <c:pt idx="82">
                  <c:v>23.167648695594298</c:v>
                </c:pt>
                <c:pt idx="83">
                  <c:v>21.139674724193117</c:v>
                </c:pt>
                <c:pt idx="84">
                  <c:v>19.270090919724222</c:v>
                </c:pt>
                <c:pt idx="85">
                  <c:v>17.548840554639913</c:v>
                </c:pt>
                <c:pt idx="86">
                  <c:v>15.966216844651219</c:v>
                </c:pt>
                <c:pt idx="87">
                  <c:v>14.51289140788508</c:v>
                </c:pt>
                <c:pt idx="88">
                  <c:v>13.179935131747223</c:v>
                </c:pt>
                <c:pt idx="89">
                  <c:v>11.958832360540882</c:v>
                </c:pt>
                <c:pt idx="90">
                  <c:v>10.841489256424737</c:v>
                </c:pt>
                <c:pt idx="91">
                  <c:v>9.8202371236706458</c:v>
                </c:pt>
                <c:pt idx="92">
                  <c:v>8.8878314228058173</c:v>
                </c:pt>
                <c:pt idx="93">
                  <c:v>8.0374471382492274</c:v>
                </c:pt>
                <c:pt idx="94">
                  <c:v>7.2626711014094845</c:v>
                </c:pt>
                <c:pt idx="95">
                  <c:v>6.5574918116280632</c:v>
                </c:pt>
                <c:pt idx="96">
                  <c:v>5.9162872403911093</c:v>
                </c:pt>
                <c:pt idx="97">
                  <c:v>5.3338110502994853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'Analisi-nuovi-pos (2)'!$I$3:$I$100</c:f>
              <c:numCache>
                <c:formatCode>0</c:formatCode>
                <c:ptCount val="98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  <c:pt idx="80">
                  <c:v>37.25948794348065</c:v>
                </c:pt>
                <c:pt idx="81">
                  <c:v>39.635617516388351</c:v>
                </c:pt>
                <c:pt idx="82">
                  <c:v>27.832351304405702</c:v>
                </c:pt>
                <c:pt idx="83">
                  <c:v>26.860325275806883</c:v>
                </c:pt>
                <c:pt idx="84">
                  <c:v>12.729909080275778</c:v>
                </c:pt>
                <c:pt idx="85">
                  <c:v>48.451159445360091</c:v>
                </c:pt>
                <c:pt idx="86">
                  <c:v>16.033783155348779</c:v>
                </c:pt>
                <c:pt idx="87">
                  <c:v>40.487108592114922</c:v>
                </c:pt>
                <c:pt idx="88">
                  <c:v>31.820064868252778</c:v>
                </c:pt>
                <c:pt idx="89">
                  <c:v>26.041167639459118</c:v>
                </c:pt>
                <c:pt idx="90">
                  <c:v>42.158510743575263</c:v>
                </c:pt>
                <c:pt idx="91">
                  <c:v>7.1797628763293542</c:v>
                </c:pt>
                <c:pt idx="92">
                  <c:v>44.112168577194183</c:v>
                </c:pt>
                <c:pt idx="93">
                  <c:v>30.962552861750773</c:v>
                </c:pt>
                <c:pt idx="94">
                  <c:v>8.7373288985905155</c:v>
                </c:pt>
                <c:pt idx="95">
                  <c:v>7.4425081883719368</c:v>
                </c:pt>
                <c:pt idx="96">
                  <c:v>26.08371275960889</c:v>
                </c:pt>
                <c:pt idx="97">
                  <c:v>6.6661889497005147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(2)'!$C$3:$C$100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  <c:pt idx="90">
                  <c:v>1419</c:v>
                </c:pt>
                <c:pt idx="91">
                  <c:v>1425</c:v>
                </c:pt>
                <c:pt idx="92">
                  <c:v>1431</c:v>
                </c:pt>
                <c:pt idx="93">
                  <c:v>1438</c:v>
                </c:pt>
                <c:pt idx="94">
                  <c:v>1445</c:v>
                </c:pt>
                <c:pt idx="95">
                  <c:v>1452</c:v>
                </c:pt>
                <c:pt idx="96">
                  <c:v>1459</c:v>
                </c:pt>
                <c:pt idx="97">
                  <c:v>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(2)'!$F$3:$F$100</c:f>
              <c:numCache>
                <c:formatCode>0</c:formatCode>
                <c:ptCount val="98"/>
                <c:pt idx="0">
                  <c:v>1.9999999999999999E-7</c:v>
                </c:pt>
                <c:pt idx="1">
                  <c:v>1.8439859844230258E-5</c:v>
                </c:pt>
                <c:pt idx="2">
                  <c:v>2.8149759462613226E-4</c:v>
                </c:pt>
                <c:pt idx="3">
                  <c:v>1.9449600303119497E-3</c:v>
                </c:pt>
                <c:pt idx="4">
                  <c:v>8.6403188206953252E-3</c:v>
                </c:pt>
                <c:pt idx="5">
                  <c:v>2.8890706552883123E-2</c:v>
                </c:pt>
                <c:pt idx="6">
                  <c:v>7.917723283181731E-2</c:v>
                </c:pt>
                <c:pt idx="7">
                  <c:v>0.18726736075907482</c:v>
                </c:pt>
                <c:pt idx="8">
                  <c:v>0.39535412346550214</c:v>
                </c:pt>
                <c:pt idx="9">
                  <c:v>0.76258370135295084</c:v>
                </c:pt>
                <c:pt idx="10">
                  <c:v>1.3666397192586979</c:v>
                </c:pt>
                <c:pt idx="11">
                  <c:v>2.3041756207309021</c:v>
                </c:pt>
                <c:pt idx="12">
                  <c:v>3.6900166564185239</c:v>
                </c:pt>
                <c:pt idx="13">
                  <c:v>5.6551723606491962</c:v>
                </c:pt>
                <c:pt idx="14">
                  <c:v>8.343797751700869</c:v>
                </c:pt>
                <c:pt idx="15">
                  <c:v>11.909311593049408</c:v>
                </c:pt>
                <c:pt idx="16">
                  <c:v>16.509922064118783</c:v>
                </c:pt>
                <c:pt idx="17">
                  <c:v>22.303826335865104</c:v>
                </c:pt>
                <c:pt idx="18">
                  <c:v>29.444344892656396</c:v>
                </c:pt>
                <c:pt idx="19">
                  <c:v>38.075228916681596</c:v>
                </c:pt>
                <c:pt idx="20">
                  <c:v>48.326344732785479</c:v>
                </c:pt>
                <c:pt idx="21">
                  <c:v>60.309897941797445</c:v>
                </c:pt>
                <c:pt idx="22">
                  <c:v>74.117315560515493</c:v>
                </c:pt>
                <c:pt idx="23">
                  <c:v>89.816860573470208</c:v>
                </c:pt>
                <c:pt idx="24">
                  <c:v>107.45201231267815</c:v>
                </c:pt>
                <c:pt idx="25">
                  <c:v>127.04060977332051</c:v>
                </c:pt>
                <c:pt idx="26">
                  <c:v>148.57472441628593</c:v>
                </c:pt>
                <c:pt idx="27">
                  <c:v>172.02120469643128</c:v>
                </c:pt>
                <c:pt idx="28">
                  <c:v>197.32281652185156</c:v>
                </c:pt>
                <c:pt idx="29">
                  <c:v>224.39989178202364</c:v>
                </c:pt>
                <c:pt idx="30">
                  <c:v>253.15239042713276</c:v>
                </c:pt>
                <c:pt idx="31">
                  <c:v>283.46227963127251</c:v>
                </c:pt>
                <c:pt idx="32">
                  <c:v>315.19613554565871</c:v>
                </c:pt>
                <c:pt idx="33">
                  <c:v>348.20787824378954</c:v>
                </c:pt>
                <c:pt idx="34">
                  <c:v>382.3415579045448</c:v>
                </c:pt>
                <c:pt idx="35">
                  <c:v>417.43411935556014</c:v>
                </c:pt>
                <c:pt idx="36">
                  <c:v>453.31808217028902</c:v>
                </c:pt>
                <c:pt idx="37">
                  <c:v>489.82408403005212</c:v>
                </c:pt>
                <c:pt idx="38">
                  <c:v>526.78324557277335</c:v>
                </c:pt>
                <c:pt idx="39">
                  <c:v>564.02932509086008</c:v>
                </c:pt>
                <c:pt idx="40">
                  <c:v>601.40064093644639</c:v>
                </c:pt>
                <c:pt idx="41">
                  <c:v>638.74174814640674</c:v>
                </c:pt>
                <c:pt idx="42">
                  <c:v>675.90486348490606</c:v>
                </c:pt>
                <c:pt idx="43">
                  <c:v>712.75103974959347</c:v>
                </c:pt>
                <c:pt idx="44">
                  <c:v>749.15109577955138</c:v>
                </c:pt>
                <c:pt idx="45">
                  <c:v>784.98631315847001</c:v>
                </c:pt>
                <c:pt idx="46">
                  <c:v>820.14891417488002</c:v>
                </c:pt>
                <c:pt idx="47">
                  <c:v>854.54233825409358</c:v>
                </c:pt>
                <c:pt idx="48">
                  <c:v>888.08133589995145</c:v>
                </c:pt>
                <c:pt idx="49">
                  <c:v>920.69190027341926</c:v>
                </c:pt>
                <c:pt idx="50">
                  <c:v>952.31105698813099</c:v>
                </c:pt>
                <c:pt idx="51">
                  <c:v>982.88653261850197</c:v>
                </c:pt>
                <c:pt idx="52">
                  <c:v>1012.3763218890723</c:v>
                </c:pt>
                <c:pt idx="53">
                  <c:v>1040.7481726337455</c:v>
                </c:pt>
                <c:pt idx="54">
                  <c:v>1067.9790064628273</c:v>
                </c:pt>
                <c:pt idx="55">
                  <c:v>1094.0542917283301</c:v>
                </c:pt>
                <c:pt idx="56">
                  <c:v>1118.9673838993151</c:v>
                </c:pt>
                <c:pt idx="57">
                  <c:v>1142.718846905653</c:v>
                </c:pt>
                <c:pt idx="58">
                  <c:v>1165.3157674284703</c:v>
                </c:pt>
                <c:pt idx="59">
                  <c:v>1186.7710725483978</c:v>
                </c:pt>
                <c:pt idx="60">
                  <c:v>1207.1028596405895</c:v>
                </c:pt>
                <c:pt idx="61">
                  <c:v>1226.3337459533568</c:v>
                </c:pt>
                <c:pt idx="62">
                  <c:v>1244.4902439439204</c:v>
                </c:pt>
                <c:pt idx="63">
                  <c:v>1261.6021671834351</c:v>
                </c:pt>
                <c:pt idx="64">
                  <c:v>1277.7020704925719</c:v>
                </c:pt>
                <c:pt idx="65">
                  <c:v>1292.8247269329454</c:v>
                </c:pt>
                <c:pt idx="66">
                  <c:v>1307.0066433596123</c:v>
                </c:pt>
                <c:pt idx="67">
                  <c:v>1320.2856154340723</c:v>
                </c:pt>
                <c:pt idx="68">
                  <c:v>1332.700322301816</c:v>
                </c:pt>
                <c:pt idx="69">
                  <c:v>1344.2899605480322</c:v>
                </c:pt>
                <c:pt idx="70">
                  <c:v>1355.0939165528912</c:v>
                </c:pt>
                <c:pt idx="71">
                  <c:v>1365.1514759663773</c:v>
                </c:pt>
                <c:pt idx="72">
                  <c:v>1374.5015687039479</c:v>
                </c:pt>
                <c:pt idx="73">
                  <c:v>1383.1825476201268</c:v>
                </c:pt>
                <c:pt idx="74">
                  <c:v>1391.2319988393058</c:v>
                </c:pt>
                <c:pt idx="75">
                  <c:v>1398.6865816034726</c:v>
                </c:pt>
                <c:pt idx="76">
                  <c:v>1405.5818954276103</c:v>
                </c:pt>
                <c:pt idx="77">
                  <c:v>1411.9523723278282</c:v>
                </c:pt>
                <c:pt idx="78">
                  <c:v>1417.8311918980673</c:v>
                </c:pt>
                <c:pt idx="79">
                  <c:v>1423.2502170522378</c:v>
                </c:pt>
                <c:pt idx="80">
                  <c:v>1428.2399483141585</c:v>
                </c:pt>
                <c:pt idx="81">
                  <c:v>1432.8294946225785</c:v>
                </c:pt>
                <c:pt idx="82">
                  <c:v>1437.0465587182771</c:v>
                </c:pt>
                <c:pt idx="83">
                  <c:v>1440.9174352907626</c:v>
                </c:pt>
                <c:pt idx="84">
                  <c:v>1444.4670201799145</c:v>
                </c:pt>
                <c:pt idx="85">
                  <c:v>1447.7188290500442</c:v>
                </c:pt>
                <c:pt idx="86">
                  <c:v>1450.6950240777273</c:v>
                </c:pt>
                <c:pt idx="87">
                  <c:v>1453.4164473182732</c:v>
                </c:pt>
                <c:pt idx="88">
                  <c:v>1455.9026595370794</c:v>
                </c:pt>
                <c:pt idx="89">
                  <c:v>1458.1719834099788</c:v>
                </c:pt>
                <c:pt idx="90">
                  <c:v>1460.2415501099078</c:v>
                </c:pt>
                <c:pt idx="91">
                  <c:v>1462.1273484049802</c:v>
                </c:pt>
                <c:pt idx="92">
                  <c:v>1463.8442754947282</c:v>
                </c:pt>
                <c:pt idx="93">
                  <c:v>1465.4061889064769</c:v>
                </c:pt>
                <c:pt idx="94">
                  <c:v>1466.8259588623048</c:v>
                </c:pt>
                <c:pt idx="95">
                  <c:v>1468.1155206087301</c:v>
                </c:pt>
                <c:pt idx="96">
                  <c:v>1469.2859262761715</c:v>
                </c:pt>
                <c:pt idx="97">
                  <c:v>1470.3473959034916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1.8239859844230256E-4</c:v>
                </c:pt>
                <c:pt idx="2">
                  <c:v>2.6305773478190204E-3</c:v>
                </c:pt>
                <c:pt idx="3">
                  <c:v>1.6634624356858176E-2</c:v>
                </c:pt>
                <c:pt idx="4">
                  <c:v>6.6953587903833753E-2</c:v>
                </c:pt>
                <c:pt idx="5">
                  <c:v>0.20250387732187797</c:v>
                </c:pt>
                <c:pt idx="6">
                  <c:v>0.50286526278934185</c:v>
                </c:pt>
                <c:pt idx="7">
                  <c:v>1.0809012792725752</c:v>
                </c:pt>
                <c:pt idx="8">
                  <c:v>2.080867627064273</c:v>
                </c:pt>
                <c:pt idx="9">
                  <c:v>3.6722957788744868</c:v>
                </c:pt>
                <c:pt idx="10">
                  <c:v>6.0405601790574703</c:v>
                </c:pt>
                <c:pt idx="11">
                  <c:v>9.3753590147220418</c:v>
                </c:pt>
                <c:pt idx="12">
                  <c:v>13.858410356876218</c:v>
                </c:pt>
                <c:pt idx="13">
                  <c:v>19.65155704230672</c:v>
                </c:pt>
                <c:pt idx="14">
                  <c:v>26.886253910516729</c:v>
                </c:pt>
                <c:pt idx="15">
                  <c:v>35.655138413485389</c:v>
                </c:pt>
                <c:pt idx="16">
                  <c:v>46.006104710693748</c:v>
                </c:pt>
                <c:pt idx="17">
                  <c:v>57.939042717463209</c:v>
                </c:pt>
                <c:pt idx="18">
                  <c:v>71.405185567912923</c:v>
                </c:pt>
                <c:pt idx="19">
                  <c:v>86.308840240251996</c:v>
                </c:pt>
                <c:pt idx="20">
                  <c:v>102.51115816103884</c:v>
                </c:pt>
                <c:pt idx="21">
                  <c:v>119.83553209011966</c:v>
                </c:pt>
                <c:pt idx="22">
                  <c:v>138.07417618718048</c:v>
                </c:pt>
                <c:pt idx="23">
                  <c:v>156.99545012954715</c:v>
                </c:pt>
                <c:pt idx="24">
                  <c:v>176.35151739207942</c:v>
                </c:pt>
                <c:pt idx="25">
                  <c:v>195.88597460642362</c:v>
                </c:pt>
                <c:pt idx="26">
                  <c:v>215.3411464296542</c:v>
                </c:pt>
                <c:pt idx="27">
                  <c:v>234.46480280145352</c:v>
                </c:pt>
                <c:pt idx="28">
                  <c:v>253.01611825420281</c:v>
                </c:pt>
                <c:pt idx="29">
                  <c:v>270.7707526017208</c:v>
                </c:pt>
                <c:pt idx="30">
                  <c:v>287.52498645109114</c:v>
                </c:pt>
                <c:pt idx="31">
                  <c:v>303.09889204139751</c:v>
                </c:pt>
                <c:pt idx="32">
                  <c:v>317.33855914386197</c:v>
                </c:pt>
                <c:pt idx="33">
                  <c:v>330.11742698130831</c:v>
                </c:pt>
                <c:pt idx="34">
                  <c:v>341.33679660755263</c:v>
                </c:pt>
                <c:pt idx="35">
                  <c:v>350.92561451015342</c:v>
                </c:pt>
                <c:pt idx="36">
                  <c:v>358.83962814728875</c:v>
                </c:pt>
                <c:pt idx="37">
                  <c:v>365.06001859763103</c:v>
                </c:pt>
                <c:pt idx="38">
                  <c:v>369.59161542721233</c:v>
                </c:pt>
                <c:pt idx="39">
                  <c:v>372.46079518086731</c:v>
                </c:pt>
                <c:pt idx="40">
                  <c:v>373.71315845586309</c:v>
                </c:pt>
                <c:pt idx="41">
                  <c:v>373.41107209960342</c:v>
                </c:pt>
                <c:pt idx="42">
                  <c:v>371.63115338499324</c:v>
                </c:pt>
                <c:pt idx="43">
                  <c:v>368.46176264687415</c:v>
                </c:pt>
                <c:pt idx="44">
                  <c:v>364.00056029957909</c:v>
                </c:pt>
                <c:pt idx="45">
                  <c:v>358.35217378918628</c:v>
                </c:pt>
                <c:pt idx="46">
                  <c:v>351.62601016410008</c:v>
                </c:pt>
                <c:pt idx="47">
                  <c:v>343.9342407921356</c:v>
                </c:pt>
                <c:pt idx="48">
                  <c:v>335.38997645857876</c:v>
                </c:pt>
                <c:pt idx="49">
                  <c:v>326.1056437346781</c:v>
                </c:pt>
                <c:pt idx="50">
                  <c:v>316.19156714711721</c:v>
                </c:pt>
                <c:pt idx="51">
                  <c:v>305.75475630370988</c:v>
                </c:pt>
                <c:pt idx="52">
                  <c:v>294.89789270570327</c:v>
                </c:pt>
                <c:pt idx="53">
                  <c:v>283.71850744673225</c:v>
                </c:pt>
                <c:pt idx="54">
                  <c:v>272.30833829081803</c:v>
                </c:pt>
                <c:pt idx="55">
                  <c:v>260.75285265502771</c:v>
                </c:pt>
                <c:pt idx="56">
                  <c:v>249.1309217098501</c:v>
                </c:pt>
                <c:pt idx="57">
                  <c:v>237.51463006337872</c:v>
                </c:pt>
                <c:pt idx="58">
                  <c:v>225.969205228173</c:v>
                </c:pt>
                <c:pt idx="59">
                  <c:v>214.55305119927516</c:v>
                </c:pt>
                <c:pt idx="60">
                  <c:v>203.31787092191689</c:v>
                </c:pt>
                <c:pt idx="61">
                  <c:v>192.30886312767325</c:v>
                </c:pt>
                <c:pt idx="62">
                  <c:v>181.56497990563594</c:v>
                </c:pt>
                <c:pt idx="63">
                  <c:v>171.11923239514681</c:v>
                </c:pt>
                <c:pt idx="64">
                  <c:v>160.99903309136835</c:v>
                </c:pt>
                <c:pt idx="65">
                  <c:v>151.22656440373476</c:v>
                </c:pt>
                <c:pt idx="66">
                  <c:v>141.8191642666693</c:v>
                </c:pt>
                <c:pt idx="67">
                  <c:v>132.78972074459944</c:v>
                </c:pt>
                <c:pt idx="68">
                  <c:v>124.14706867743689</c:v>
                </c:pt>
                <c:pt idx="69">
                  <c:v>115.89638246216282</c:v>
                </c:pt>
                <c:pt idx="70">
                  <c:v>108.03956004858946</c:v>
                </c:pt>
                <c:pt idx="71">
                  <c:v>100.5755941348616</c:v>
                </c:pt>
                <c:pt idx="72">
                  <c:v>93.500927375705487</c:v>
                </c:pt>
                <c:pt idx="73">
                  <c:v>86.809789161789013</c:v>
                </c:pt>
                <c:pt idx="74">
                  <c:v>80.494512191789909</c:v>
                </c:pt>
                <c:pt idx="75">
                  <c:v>74.545827641668438</c:v>
                </c:pt>
                <c:pt idx="76">
                  <c:v>68.953138241377019</c:v>
                </c:pt>
                <c:pt idx="77">
                  <c:v>63.704769002179091</c:v>
                </c:pt>
                <c:pt idx="78">
                  <c:v>58.788195702391022</c:v>
                </c:pt>
                <c:pt idx="79">
                  <c:v>54.190251541704129</c:v>
                </c:pt>
                <c:pt idx="80">
                  <c:v>49.897312619207241</c:v>
                </c:pt>
                <c:pt idx="81">
                  <c:v>45.895463084200401</c:v>
                </c:pt>
                <c:pt idx="82">
                  <c:v>42.170640956985608</c:v>
                </c:pt>
                <c:pt idx="83">
                  <c:v>38.708765724854857</c:v>
                </c:pt>
                <c:pt idx="84">
                  <c:v>35.495848891519017</c:v>
                </c:pt>
                <c:pt idx="85">
                  <c:v>32.518088701297074</c:v>
                </c:pt>
                <c:pt idx="86">
                  <c:v>29.761950276831612</c:v>
                </c:pt>
                <c:pt idx="87">
                  <c:v>27.214232405458461</c:v>
                </c:pt>
                <c:pt idx="88">
                  <c:v>24.862122188062585</c:v>
                </c:pt>
                <c:pt idx="89">
                  <c:v>22.693238728993492</c:v>
                </c:pt>
                <c:pt idx="90">
                  <c:v>20.695666999290552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Casi_totali!$B$3:$B$101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  <c:pt idx="93">
                  <c:v>9589</c:v>
                </c:pt>
                <c:pt idx="94">
                  <c:v>9605</c:v>
                </c:pt>
                <c:pt idx="95">
                  <c:v>9619</c:v>
                </c:pt>
                <c:pt idx="96">
                  <c:v>9651</c:v>
                </c:pt>
                <c:pt idx="97">
                  <c:v>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(2)'!$I$3:$I$100</c:f>
              <c:numCache>
                <c:formatCode>0</c:formatCode>
                <c:ptCount val="98"/>
                <c:pt idx="0">
                  <c:v>-1.9999999999999999E-7</c:v>
                </c:pt>
                <c:pt idx="1">
                  <c:v>-1.8439859844230258E-5</c:v>
                </c:pt>
                <c:pt idx="2">
                  <c:v>-2.8149759462613226E-4</c:v>
                </c:pt>
                <c:pt idx="3">
                  <c:v>-1.9449600303119497E-3</c:v>
                </c:pt>
                <c:pt idx="4">
                  <c:v>-8.6403188206953252E-3</c:v>
                </c:pt>
                <c:pt idx="5">
                  <c:v>-2.8890706552883123E-2</c:v>
                </c:pt>
                <c:pt idx="6">
                  <c:v>-7.917723283181731E-2</c:v>
                </c:pt>
                <c:pt idx="7">
                  <c:v>-0.18726736075907482</c:v>
                </c:pt>
                <c:pt idx="8">
                  <c:v>0.60464587653449786</c:v>
                </c:pt>
                <c:pt idx="9">
                  <c:v>0.23741629864704916</c:v>
                </c:pt>
                <c:pt idx="10">
                  <c:v>1.6333602807413021</c:v>
                </c:pt>
                <c:pt idx="11">
                  <c:v>0.6958243792690979</c:v>
                </c:pt>
                <c:pt idx="12">
                  <c:v>0.30998334358147606</c:v>
                </c:pt>
                <c:pt idx="13">
                  <c:v>0.34482763935080385</c:v>
                </c:pt>
                <c:pt idx="14">
                  <c:v>-1.343797751700869</c:v>
                </c:pt>
                <c:pt idx="15">
                  <c:v>-3.9093115930494076</c:v>
                </c:pt>
                <c:pt idx="16">
                  <c:v>-8.5099220641187827</c:v>
                </c:pt>
                <c:pt idx="17">
                  <c:v>-11.303826335865104</c:v>
                </c:pt>
                <c:pt idx="18">
                  <c:v>-12.444344892656396</c:v>
                </c:pt>
                <c:pt idx="19">
                  <c:v>-11.075228916681596</c:v>
                </c:pt>
                <c:pt idx="20">
                  <c:v>-15.326344732785479</c:v>
                </c:pt>
                <c:pt idx="21">
                  <c:v>-10.309897941797445</c:v>
                </c:pt>
                <c:pt idx="22">
                  <c:v>-14.117315560515493</c:v>
                </c:pt>
                <c:pt idx="23">
                  <c:v>-16.816860573470208</c:v>
                </c:pt>
                <c:pt idx="24">
                  <c:v>-16.45201231267815</c:v>
                </c:pt>
                <c:pt idx="25">
                  <c:v>-8.0406097733205115</c:v>
                </c:pt>
                <c:pt idx="26">
                  <c:v>3.4252755837140683</c:v>
                </c:pt>
                <c:pt idx="27">
                  <c:v>-1.0212046964312833</c:v>
                </c:pt>
                <c:pt idx="28">
                  <c:v>14.677183478148436</c:v>
                </c:pt>
                <c:pt idx="29">
                  <c:v>6.6001082179763557</c:v>
                </c:pt>
                <c:pt idx="30">
                  <c:v>0.84760957286724192</c:v>
                </c:pt>
                <c:pt idx="31">
                  <c:v>-3.4622796312725086</c:v>
                </c:pt>
                <c:pt idx="32">
                  <c:v>15.803864454341294</c:v>
                </c:pt>
                <c:pt idx="33">
                  <c:v>9.792121756210463</c:v>
                </c:pt>
                <c:pt idx="34">
                  <c:v>-5.3415579045447998</c:v>
                </c:pt>
                <c:pt idx="35">
                  <c:v>-20.434119355560142</c:v>
                </c:pt>
                <c:pt idx="36">
                  <c:v>-25.318082170289017</c:v>
                </c:pt>
                <c:pt idx="37">
                  <c:v>-29.82408403005212</c:v>
                </c:pt>
                <c:pt idx="38">
                  <c:v>-38.783245572773353</c:v>
                </c:pt>
                <c:pt idx="39">
                  <c:v>-45.029325090860084</c:v>
                </c:pt>
                <c:pt idx="40">
                  <c:v>-59.400640936446393</c:v>
                </c:pt>
                <c:pt idx="41">
                  <c:v>-82.741748146406735</c:v>
                </c:pt>
                <c:pt idx="42">
                  <c:v>-80.904863484906059</c:v>
                </c:pt>
                <c:pt idx="43">
                  <c:v>-92.751039749593474</c:v>
                </c:pt>
                <c:pt idx="44">
                  <c:v>-95.151095779551383</c:v>
                </c:pt>
                <c:pt idx="45">
                  <c:v>-102.98631315847001</c:v>
                </c:pt>
                <c:pt idx="46">
                  <c:v>-111.14891417488002</c:v>
                </c:pt>
                <c:pt idx="47">
                  <c:v>-120.54233825409358</c:v>
                </c:pt>
                <c:pt idx="48">
                  <c:v>-139.08133589995145</c:v>
                </c:pt>
                <c:pt idx="49">
                  <c:v>-160.69190027341926</c:v>
                </c:pt>
                <c:pt idx="50">
                  <c:v>-159.31105698813099</c:v>
                </c:pt>
                <c:pt idx="51">
                  <c:v>-175.88653261850197</c:v>
                </c:pt>
                <c:pt idx="52">
                  <c:v>-184.3763218890723</c:v>
                </c:pt>
                <c:pt idx="53">
                  <c:v>-174.74817263374553</c:v>
                </c:pt>
                <c:pt idx="54">
                  <c:v>-170.97900646282733</c:v>
                </c:pt>
                <c:pt idx="55">
                  <c:v>-166.0542917283301</c:v>
                </c:pt>
                <c:pt idx="56">
                  <c:v>-161.96738389931511</c:v>
                </c:pt>
                <c:pt idx="57">
                  <c:v>-152.71884690565298</c:v>
                </c:pt>
                <c:pt idx="58">
                  <c:v>-143.31576742847028</c:v>
                </c:pt>
                <c:pt idx="59">
                  <c:v>-139.7710725483978</c:v>
                </c:pt>
                <c:pt idx="60">
                  <c:v>-131.10285964058949</c:v>
                </c:pt>
                <c:pt idx="61">
                  <c:v>-133.33374595335681</c:v>
                </c:pt>
                <c:pt idx="62">
                  <c:v>-130.4902439439204</c:v>
                </c:pt>
                <c:pt idx="63">
                  <c:v>-133.60216718343509</c:v>
                </c:pt>
                <c:pt idx="64">
                  <c:v>-136.70207049257192</c:v>
                </c:pt>
                <c:pt idx="65">
                  <c:v>-140.8247269329454</c:v>
                </c:pt>
                <c:pt idx="66">
                  <c:v>-140.00664335961233</c:v>
                </c:pt>
                <c:pt idx="67">
                  <c:v>-136.28561543407227</c:v>
                </c:pt>
                <c:pt idx="68">
                  <c:v>-137.70032230181596</c:v>
                </c:pt>
                <c:pt idx="69">
                  <c:v>-135.28996054803224</c:v>
                </c:pt>
                <c:pt idx="70">
                  <c:v>-134.09391655289119</c:v>
                </c:pt>
                <c:pt idx="71">
                  <c:v>-133.15147596637735</c:v>
                </c:pt>
                <c:pt idx="72">
                  <c:v>-131.5015687039479</c:v>
                </c:pt>
                <c:pt idx="73">
                  <c:v>-129.1825476201268</c:v>
                </c:pt>
                <c:pt idx="74">
                  <c:v>-126.23199883930579</c:v>
                </c:pt>
                <c:pt idx="75">
                  <c:v>-122.68658160347263</c:v>
                </c:pt>
                <c:pt idx="76">
                  <c:v>-124.58189542761033</c:v>
                </c:pt>
                <c:pt idx="77">
                  <c:v>-118.95237232782824</c:v>
                </c:pt>
                <c:pt idx="78">
                  <c:v>-116.83119189806735</c:v>
                </c:pt>
                <c:pt idx="79">
                  <c:v>-109.25021705223776</c:v>
                </c:pt>
                <c:pt idx="80">
                  <c:v>-99.239948314158482</c:v>
                </c:pt>
                <c:pt idx="81">
                  <c:v>-96.829494622578522</c:v>
                </c:pt>
                <c:pt idx="82">
                  <c:v>-91.046558718277083</c:v>
                </c:pt>
                <c:pt idx="83">
                  <c:v>-85.917435290762569</c:v>
                </c:pt>
                <c:pt idx="84">
                  <c:v>-77.467020179914471</c:v>
                </c:pt>
                <c:pt idx="85">
                  <c:v>-71.718829050044178</c:v>
                </c:pt>
                <c:pt idx="86">
                  <c:v>-64.695024077727339</c:v>
                </c:pt>
                <c:pt idx="87">
                  <c:v>-56.416447318273185</c:v>
                </c:pt>
                <c:pt idx="88">
                  <c:v>-48.902659537079444</c:v>
                </c:pt>
                <c:pt idx="89">
                  <c:v>-44.171983409978793</c:v>
                </c:pt>
                <c:pt idx="90">
                  <c:v>-41.241550109907848</c:v>
                </c:pt>
                <c:pt idx="91">
                  <c:v>-37.127348404980239</c:v>
                </c:pt>
                <c:pt idx="92">
                  <c:v>-32.844275494728208</c:v>
                </c:pt>
                <c:pt idx="93">
                  <c:v>-27.406188906476928</c:v>
                </c:pt>
                <c:pt idx="94">
                  <c:v>-21.825958862304788</c:v>
                </c:pt>
                <c:pt idx="95">
                  <c:v>-16.115520608730094</c:v>
                </c:pt>
                <c:pt idx="96">
                  <c:v>-10.285926276171494</c:v>
                </c:pt>
                <c:pt idx="97">
                  <c:v>-5.3473959034915879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(2)'!$H$3:$H$101</c:f>
              <c:numCache>
                <c:formatCode>0</c:formatCode>
                <c:ptCount val="99"/>
                <c:pt idx="1">
                  <c:v>1.8239859844230257E-5</c:v>
                </c:pt>
                <c:pt idx="2">
                  <c:v>2.6305773478190202E-4</c:v>
                </c:pt>
                <c:pt idx="3">
                  <c:v>1.6634624356858174E-3</c:v>
                </c:pt>
                <c:pt idx="4">
                  <c:v>6.6953587903833761E-3</c:v>
                </c:pt>
                <c:pt idx="5">
                  <c:v>2.0250387732187798E-2</c:v>
                </c:pt>
                <c:pt idx="6">
                  <c:v>5.0286526278934186E-2</c:v>
                </c:pt>
                <c:pt idx="7">
                  <c:v>0.10809012792725751</c:v>
                </c:pt>
                <c:pt idx="8">
                  <c:v>0.20808676270642731</c:v>
                </c:pt>
                <c:pt idx="9">
                  <c:v>0.36722957788744864</c:v>
                </c:pt>
                <c:pt idx="10">
                  <c:v>0.60405601790574703</c:v>
                </c:pt>
                <c:pt idx="11">
                  <c:v>0.93753590147220411</c:v>
                </c:pt>
                <c:pt idx="12">
                  <c:v>1.3858410356876221</c:v>
                </c:pt>
                <c:pt idx="13">
                  <c:v>1.9651557042306724</c:v>
                </c:pt>
                <c:pt idx="14">
                  <c:v>2.6886253910516729</c:v>
                </c:pt>
                <c:pt idx="15">
                  <c:v>3.565513841348539</c:v>
                </c:pt>
                <c:pt idx="16">
                  <c:v>4.600610471069376</c:v>
                </c:pt>
                <c:pt idx="17">
                  <c:v>5.7939042717463218</c:v>
                </c:pt>
                <c:pt idx="18">
                  <c:v>7.1405185567912905</c:v>
                </c:pt>
                <c:pt idx="19">
                  <c:v>8.6308840240251978</c:v>
                </c:pt>
                <c:pt idx="20">
                  <c:v>10.251115816103884</c:v>
                </c:pt>
                <c:pt idx="21">
                  <c:v>11.983553209011964</c:v>
                </c:pt>
                <c:pt idx="22">
                  <c:v>13.807417618718045</c:v>
                </c:pt>
                <c:pt idx="23">
                  <c:v>15.699545012954717</c:v>
                </c:pt>
                <c:pt idx="24">
                  <c:v>17.635151739207938</c:v>
                </c:pt>
                <c:pt idx="25">
                  <c:v>19.588597460642362</c:v>
                </c:pt>
                <c:pt idx="26">
                  <c:v>21.53411464296541</c:v>
                </c:pt>
                <c:pt idx="27">
                  <c:v>23.446480280145362</c:v>
                </c:pt>
                <c:pt idx="28">
                  <c:v>25.301611825420274</c:v>
                </c:pt>
                <c:pt idx="29">
                  <c:v>27.077075260172091</c:v>
                </c:pt>
                <c:pt idx="30">
                  <c:v>28.752498645109121</c:v>
                </c:pt>
                <c:pt idx="31">
                  <c:v>30.309889204139743</c:v>
                </c:pt>
                <c:pt idx="32">
                  <c:v>31.733855914386194</c:v>
                </c:pt>
                <c:pt idx="33">
                  <c:v>33.011742698130817</c:v>
                </c:pt>
                <c:pt idx="34">
                  <c:v>34.133679660755263</c:v>
                </c:pt>
                <c:pt idx="35">
                  <c:v>35.092561451015342</c:v>
                </c:pt>
                <c:pt idx="36">
                  <c:v>35.883962814728854</c:v>
                </c:pt>
                <c:pt idx="37">
                  <c:v>36.506001859763124</c:v>
                </c:pt>
                <c:pt idx="38">
                  <c:v>36.959161542721191</c:v>
                </c:pt>
                <c:pt idx="39">
                  <c:v>37.246079518086688</c:v>
                </c:pt>
                <c:pt idx="40">
                  <c:v>37.371315845586281</c:v>
                </c:pt>
                <c:pt idx="41">
                  <c:v>37.341107209960377</c:v>
                </c:pt>
                <c:pt idx="42">
                  <c:v>37.163115338499352</c:v>
                </c:pt>
                <c:pt idx="43">
                  <c:v>36.846176264687408</c:v>
                </c:pt>
                <c:pt idx="44">
                  <c:v>36.400056029957902</c:v>
                </c:pt>
                <c:pt idx="45">
                  <c:v>35.8352173789186</c:v>
                </c:pt>
                <c:pt idx="46">
                  <c:v>35.162601016409972</c:v>
                </c:pt>
                <c:pt idx="47">
                  <c:v>34.393424079213538</c:v>
                </c:pt>
                <c:pt idx="48">
                  <c:v>33.538997645857847</c:v>
                </c:pt>
                <c:pt idx="49">
                  <c:v>32.610564373467767</c:v>
                </c:pt>
                <c:pt idx="50">
                  <c:v>31.619156714711714</c:v>
                </c:pt>
                <c:pt idx="51">
                  <c:v>30.575475630371031</c:v>
                </c:pt>
                <c:pt idx="52">
                  <c:v>29.489789270570281</c:v>
                </c:pt>
                <c:pt idx="53">
                  <c:v>28.371850744673317</c:v>
                </c:pt>
                <c:pt idx="54">
                  <c:v>27.230833829081714</c:v>
                </c:pt>
                <c:pt idx="55">
                  <c:v>26.07528526550286</c:v>
                </c:pt>
                <c:pt idx="56">
                  <c:v>24.913092170985099</c:v>
                </c:pt>
                <c:pt idx="57">
                  <c:v>23.751463006337907</c:v>
                </c:pt>
                <c:pt idx="58">
                  <c:v>22.596920522817246</c:v>
                </c:pt>
                <c:pt idx="59">
                  <c:v>21.455305119927534</c:v>
                </c:pt>
                <c:pt idx="60">
                  <c:v>20.331787092191629</c:v>
                </c:pt>
                <c:pt idx="61">
                  <c:v>19.230886312767403</c:v>
                </c:pt>
                <c:pt idx="62">
                  <c:v>18.156497990563686</c:v>
                </c:pt>
                <c:pt idx="63">
                  <c:v>17.111923239514738</c:v>
                </c:pt>
                <c:pt idx="64">
                  <c:v>16.099903309136913</c:v>
                </c:pt>
                <c:pt idx="65">
                  <c:v>15.12265644037339</c:v>
                </c:pt>
                <c:pt idx="66">
                  <c:v>14.18191642666693</c:v>
                </c:pt>
                <c:pt idx="67">
                  <c:v>13.278972074459986</c:v>
                </c:pt>
                <c:pt idx="68">
                  <c:v>12.414706867743721</c:v>
                </c:pt>
                <c:pt idx="69">
                  <c:v>11.589638246216172</c:v>
                </c:pt>
                <c:pt idx="70">
                  <c:v>10.803956004858842</c:v>
                </c:pt>
                <c:pt idx="71">
                  <c:v>10.057559413486228</c:v>
                </c:pt>
                <c:pt idx="72">
                  <c:v>9.3500927375706393</c:v>
                </c:pt>
                <c:pt idx="73">
                  <c:v>8.6809789161789102</c:v>
                </c:pt>
                <c:pt idx="74">
                  <c:v>8.0494512191790744</c:v>
                </c:pt>
                <c:pt idx="75">
                  <c:v>7.4545827641667328</c:v>
                </c:pt>
                <c:pt idx="76">
                  <c:v>6.8953138241377747</c:v>
                </c:pt>
                <c:pt idx="77">
                  <c:v>6.3704769002178798</c:v>
                </c:pt>
                <c:pt idx="78">
                  <c:v>5.8788195702391874</c:v>
                </c:pt>
                <c:pt idx="79">
                  <c:v>5.4190251541704564</c:v>
                </c:pt>
                <c:pt idx="80">
                  <c:v>4.9897312619206993</c:v>
                </c:pt>
                <c:pt idx="81">
                  <c:v>4.5895463084200117</c:v>
                </c:pt>
                <c:pt idx="82">
                  <c:v>4.217064095698615</c:v>
                </c:pt>
                <c:pt idx="83">
                  <c:v>3.8708765724853804</c:v>
                </c:pt>
                <c:pt idx="84">
                  <c:v>3.5495848891518613</c:v>
                </c:pt>
                <c:pt idx="85">
                  <c:v>3.2518088701296621</c:v>
                </c:pt>
                <c:pt idx="86">
                  <c:v>2.976195027683159</c:v>
                </c:pt>
                <c:pt idx="87">
                  <c:v>2.7214232405458527</c:v>
                </c:pt>
                <c:pt idx="88">
                  <c:v>2.4862122188061613</c:v>
                </c:pt>
                <c:pt idx="89">
                  <c:v>2.2693238728993514</c:v>
                </c:pt>
                <c:pt idx="90">
                  <c:v>2.0695666999290787</c:v>
                </c:pt>
                <c:pt idx="91">
                  <c:v>1.8857982950724079</c:v>
                </c:pt>
                <c:pt idx="92">
                  <c:v>1.7169270897479643</c:v>
                </c:pt>
                <c:pt idx="93">
                  <c:v>1.5619134117486484</c:v>
                </c:pt>
                <c:pt idx="94">
                  <c:v>1.4197699558278982</c:v>
                </c:pt>
                <c:pt idx="95">
                  <c:v>1.2895617464252904</c:v>
                </c:pt>
                <c:pt idx="96">
                  <c:v>1.1704056674414454</c:v>
                </c:pt>
                <c:pt idx="97">
                  <c:v>1.0614696273200235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(2)'!$D$3:$D$101</c:f>
              <c:numCache>
                <c:formatCode>General</c:formatCode>
                <c:ptCount val="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(2)'!$J$3:$J$100</c:f>
              <c:numCache>
                <c:formatCode>0</c:formatCode>
                <c:ptCount val="98"/>
                <c:pt idx="1">
                  <c:v>-1.8239859844230257E-5</c:v>
                </c:pt>
                <c:pt idx="2">
                  <c:v>-2.6305773478190202E-4</c:v>
                </c:pt>
                <c:pt idx="3">
                  <c:v>-1.6634624356858174E-3</c:v>
                </c:pt>
                <c:pt idx="4">
                  <c:v>-6.6953587903833761E-3</c:v>
                </c:pt>
                <c:pt idx="5">
                  <c:v>-2.0250387732187798E-2</c:v>
                </c:pt>
                <c:pt idx="6">
                  <c:v>-5.0286526278934186E-2</c:v>
                </c:pt>
                <c:pt idx="7">
                  <c:v>-0.10809012792725751</c:v>
                </c:pt>
                <c:pt idx="8">
                  <c:v>0.79191323729357266</c:v>
                </c:pt>
                <c:pt idx="9">
                  <c:v>-0.36722957788744864</c:v>
                </c:pt>
                <c:pt idx="10">
                  <c:v>1.395943982094253</c:v>
                </c:pt>
                <c:pt idx="11">
                  <c:v>-0.93753590147220411</c:v>
                </c:pt>
                <c:pt idx="12">
                  <c:v>-0.38584103568762207</c:v>
                </c:pt>
                <c:pt idx="13">
                  <c:v>3.4844295769327571E-2</c:v>
                </c:pt>
                <c:pt idx="14">
                  <c:v>-1.6886253910516729</c:v>
                </c:pt>
                <c:pt idx="15">
                  <c:v>-2.565513841348539</c:v>
                </c:pt>
                <c:pt idx="16">
                  <c:v>-4.600610471069376</c:v>
                </c:pt>
                <c:pt idx="17">
                  <c:v>-2.7939042717463218</c:v>
                </c:pt>
                <c:pt idx="18">
                  <c:v>-1.1405185567912905</c:v>
                </c:pt>
                <c:pt idx="19">
                  <c:v>1.3691159759748022</c:v>
                </c:pt>
                <c:pt idx="20">
                  <c:v>-4.2511158161038836</c:v>
                </c:pt>
                <c:pt idx="21">
                  <c:v>5.0164467909880361</c:v>
                </c:pt>
                <c:pt idx="22">
                  <c:v>-3.8074176187180448</c:v>
                </c:pt>
                <c:pt idx="23">
                  <c:v>-2.6995450129547169</c:v>
                </c:pt>
                <c:pt idx="24">
                  <c:v>0.36484826079206201</c:v>
                </c:pt>
                <c:pt idx="25">
                  <c:v>8.4114025393576384</c:v>
                </c:pt>
                <c:pt idx="26">
                  <c:v>11.46588535703459</c:v>
                </c:pt>
                <c:pt idx="27">
                  <c:v>-4.4464802801453622</c:v>
                </c:pt>
                <c:pt idx="28">
                  <c:v>15.698388174579726</c:v>
                </c:pt>
                <c:pt idx="29">
                  <c:v>-8.0770752601720908</c:v>
                </c:pt>
                <c:pt idx="30">
                  <c:v>-5.7524986451091209</c:v>
                </c:pt>
                <c:pt idx="31">
                  <c:v>-4.3098892041397434</c:v>
                </c:pt>
                <c:pt idx="32">
                  <c:v>19.266144085613806</c:v>
                </c:pt>
                <c:pt idx="33">
                  <c:v>-6.0117426981308171</c:v>
                </c:pt>
                <c:pt idx="34">
                  <c:v>-15.133679660755263</c:v>
                </c:pt>
                <c:pt idx="35">
                  <c:v>-15.092561451015342</c:v>
                </c:pt>
                <c:pt idx="36">
                  <c:v>-4.8839628147288536</c:v>
                </c:pt>
                <c:pt idx="37">
                  <c:v>-4.5060018597631242</c:v>
                </c:pt>
                <c:pt idx="38">
                  <c:v>-8.9591615427211906</c:v>
                </c:pt>
                <c:pt idx="39">
                  <c:v>-6.2460795180866882</c:v>
                </c:pt>
                <c:pt idx="40">
                  <c:v>-14.371315845586281</c:v>
                </c:pt>
                <c:pt idx="41">
                  <c:v>-23.341107209960377</c:v>
                </c:pt>
                <c:pt idx="42">
                  <c:v>1.8368846615006476</c:v>
                </c:pt>
                <c:pt idx="43">
                  <c:v>-11.846176264687408</c:v>
                </c:pt>
                <c:pt idx="44">
                  <c:v>-2.4000560299579021</c:v>
                </c:pt>
                <c:pt idx="45">
                  <c:v>-7.8352173789185997</c:v>
                </c:pt>
                <c:pt idx="46">
                  <c:v>-8.1626010164099725</c:v>
                </c:pt>
                <c:pt idx="47">
                  <c:v>-9.3934240792135384</c:v>
                </c:pt>
                <c:pt idx="48">
                  <c:v>-18.538997645857847</c:v>
                </c:pt>
                <c:pt idx="49">
                  <c:v>-21.610564373467767</c:v>
                </c:pt>
                <c:pt idx="50">
                  <c:v>1.3808432852882859</c:v>
                </c:pt>
                <c:pt idx="51">
                  <c:v>-16.575475630371031</c:v>
                </c:pt>
                <c:pt idx="52">
                  <c:v>-8.4897892705702809</c:v>
                </c:pt>
                <c:pt idx="53">
                  <c:v>9.628149255326683</c:v>
                </c:pt>
                <c:pt idx="54">
                  <c:v>3.769166170918286</c:v>
                </c:pt>
                <c:pt idx="55">
                  <c:v>4.9247147344971403</c:v>
                </c:pt>
                <c:pt idx="56">
                  <c:v>4.0869078290149012</c:v>
                </c:pt>
                <c:pt idx="57">
                  <c:v>9.2485369936620927</c:v>
                </c:pt>
                <c:pt idx="58">
                  <c:v>9.4030794771827537</c:v>
                </c:pt>
                <c:pt idx="59">
                  <c:v>3.5446948800724662</c:v>
                </c:pt>
                <c:pt idx="60">
                  <c:v>8.6682129078083712</c:v>
                </c:pt>
                <c:pt idx="61">
                  <c:v>-2.230886312767403</c:v>
                </c:pt>
                <c:pt idx="62">
                  <c:v>2.8435020094363139</c:v>
                </c:pt>
                <c:pt idx="63">
                  <c:v>-3.1119232395147378</c:v>
                </c:pt>
                <c:pt idx="64">
                  <c:v>-3.0999033091369128</c:v>
                </c:pt>
                <c:pt idx="65">
                  <c:v>-4.1226564403733903</c:v>
                </c:pt>
                <c:pt idx="66">
                  <c:v>0.81808357333306958</c:v>
                </c:pt>
                <c:pt idx="67">
                  <c:v>3.7210279255400138</c:v>
                </c:pt>
                <c:pt idx="68">
                  <c:v>-1.4147068677437211</c:v>
                </c:pt>
                <c:pt idx="69">
                  <c:v>2.4103617537838282</c:v>
                </c:pt>
                <c:pt idx="70">
                  <c:v>1.1960439951411583</c:v>
                </c:pt>
                <c:pt idx="71">
                  <c:v>0.94244058651377216</c:v>
                </c:pt>
                <c:pt idx="72">
                  <c:v>1.6499072624293607</c:v>
                </c:pt>
                <c:pt idx="73">
                  <c:v>2.3190210838210898</c:v>
                </c:pt>
                <c:pt idx="74">
                  <c:v>2.9505487808209256</c:v>
                </c:pt>
                <c:pt idx="75">
                  <c:v>3.5454172358332672</c:v>
                </c:pt>
                <c:pt idx="76">
                  <c:v>-1.8953138241377747</c:v>
                </c:pt>
                <c:pt idx="77">
                  <c:v>5.6295230997821202</c:v>
                </c:pt>
                <c:pt idx="78">
                  <c:v>2.1211804297608126</c:v>
                </c:pt>
                <c:pt idx="79">
                  <c:v>7.5809748458295436</c:v>
                </c:pt>
                <c:pt idx="80">
                  <c:v>10.010268738079301</c:v>
                </c:pt>
                <c:pt idx="81">
                  <c:v>2.4104536915799883</c:v>
                </c:pt>
                <c:pt idx="82">
                  <c:v>5.782935904301385</c:v>
                </c:pt>
                <c:pt idx="83">
                  <c:v>5.1291234275146191</c:v>
                </c:pt>
                <c:pt idx="84">
                  <c:v>8.4504151108481391</c:v>
                </c:pt>
                <c:pt idx="85">
                  <c:v>5.7481911298703379</c:v>
                </c:pt>
                <c:pt idx="86">
                  <c:v>7.0238049723168405</c:v>
                </c:pt>
                <c:pt idx="87">
                  <c:v>8.2785767594541468</c:v>
                </c:pt>
                <c:pt idx="88">
                  <c:v>7.5137877811938392</c:v>
                </c:pt>
                <c:pt idx="89">
                  <c:v>4.730676127100649</c:v>
                </c:pt>
                <c:pt idx="90">
                  <c:v>2.9304333000709213</c:v>
                </c:pt>
                <c:pt idx="91">
                  <c:v>4.1142017049275923</c:v>
                </c:pt>
                <c:pt idx="92">
                  <c:v>4.2830729102520362</c:v>
                </c:pt>
                <c:pt idx="93">
                  <c:v>5.4380865882513518</c:v>
                </c:pt>
                <c:pt idx="94">
                  <c:v>5.5802300441721018</c:v>
                </c:pt>
                <c:pt idx="95">
                  <c:v>5.7104382535747096</c:v>
                </c:pt>
                <c:pt idx="96">
                  <c:v>5.8295943325585551</c:v>
                </c:pt>
                <c:pt idx="97">
                  <c:v>4.9385303726799767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  <c:min val="438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Bilog!$B$10:$B$99</c:f>
              <c:numCache>
                <c:formatCode>General</c:formatCode>
                <c:ptCount val="9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  <c:pt idx="70">
                  <c:v>8832</c:v>
                </c:pt>
                <c:pt idx="71">
                  <c:v>8863</c:v>
                </c:pt>
                <c:pt idx="72">
                  <c:v>8930</c:v>
                </c:pt>
                <c:pt idx="73">
                  <c:v>8995</c:v>
                </c:pt>
                <c:pt idx="74">
                  <c:v>9060</c:v>
                </c:pt>
                <c:pt idx="75">
                  <c:v>9111</c:v>
                </c:pt>
                <c:pt idx="76">
                  <c:v>9159</c:v>
                </c:pt>
                <c:pt idx="77">
                  <c:v>9191</c:v>
                </c:pt>
                <c:pt idx="78">
                  <c:v>9257</c:v>
                </c:pt>
                <c:pt idx="79">
                  <c:v>9289</c:v>
                </c:pt>
                <c:pt idx="80">
                  <c:v>9344</c:v>
                </c:pt>
                <c:pt idx="81">
                  <c:v>9389</c:v>
                </c:pt>
                <c:pt idx="82">
                  <c:v>9427</c:v>
                </c:pt>
                <c:pt idx="83">
                  <c:v>9480</c:v>
                </c:pt>
                <c:pt idx="84">
                  <c:v>9497</c:v>
                </c:pt>
                <c:pt idx="85">
                  <c:v>9550</c:v>
                </c:pt>
                <c:pt idx="86">
                  <c:v>9589</c:v>
                </c:pt>
                <c:pt idx="87">
                  <c:v>9605</c:v>
                </c:pt>
                <c:pt idx="88">
                  <c:v>9619</c:v>
                </c:pt>
                <c:pt idx="89">
                  <c:v>9651</c:v>
                </c:pt>
              </c:numCache>
            </c:numRef>
          </c:xVal>
          <c:yVal>
            <c:numRef>
              <c:f>Bilog!$D$10:$D$99</c:f>
              <c:numCache>
                <c:formatCode>0</c:formatCode>
                <c:ptCount val="9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  <c:pt idx="70">
                  <c:v>60</c:v>
                </c:pt>
                <c:pt idx="71">
                  <c:v>55.428571428571431</c:v>
                </c:pt>
                <c:pt idx="72">
                  <c:v>54.142857142857146</c:v>
                </c:pt>
                <c:pt idx="73">
                  <c:v>50</c:v>
                </c:pt>
                <c:pt idx="74">
                  <c:v>48.142857142857146</c:v>
                </c:pt>
                <c:pt idx="75">
                  <c:v>53.285714285714285</c:v>
                </c:pt>
                <c:pt idx="76">
                  <c:v>53</c:v>
                </c:pt>
                <c:pt idx="77">
                  <c:v>51.285714285714285</c:v>
                </c:pt>
                <c:pt idx="78">
                  <c:v>56.285714285714285</c:v>
                </c:pt>
                <c:pt idx="79">
                  <c:v>51.285714285714285</c:v>
                </c:pt>
                <c:pt idx="80">
                  <c:v>49.857142857142854</c:v>
                </c:pt>
                <c:pt idx="81">
                  <c:v>47</c:v>
                </c:pt>
                <c:pt idx="82">
                  <c:v>45.142857142857146</c:v>
                </c:pt>
                <c:pt idx="83">
                  <c:v>45.857142857142854</c:v>
                </c:pt>
                <c:pt idx="84">
                  <c:v>43.714285714285715</c:v>
                </c:pt>
                <c:pt idx="85">
                  <c:v>41.857142857142854</c:v>
                </c:pt>
                <c:pt idx="86">
                  <c:v>42.857142857142854</c:v>
                </c:pt>
                <c:pt idx="87">
                  <c:v>37.285714285714285</c:v>
                </c:pt>
                <c:pt idx="88">
                  <c:v>32.857142857142854</c:v>
                </c:pt>
                <c:pt idx="8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Bilog!$B$7:$B$99</c:f>
              <c:numCache>
                <c:formatCode>General</c:formatCode>
                <c:ptCount val="93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  <c:pt idx="75">
                  <c:v>8930</c:v>
                </c:pt>
                <c:pt idx="76">
                  <c:v>8995</c:v>
                </c:pt>
                <c:pt idx="77">
                  <c:v>9060</c:v>
                </c:pt>
                <c:pt idx="78">
                  <c:v>9111</c:v>
                </c:pt>
                <c:pt idx="79">
                  <c:v>9159</c:v>
                </c:pt>
                <c:pt idx="80">
                  <c:v>9191</c:v>
                </c:pt>
                <c:pt idx="81">
                  <c:v>9257</c:v>
                </c:pt>
                <c:pt idx="82">
                  <c:v>9289</c:v>
                </c:pt>
                <c:pt idx="83">
                  <c:v>9344</c:v>
                </c:pt>
                <c:pt idx="84">
                  <c:v>9389</c:v>
                </c:pt>
                <c:pt idx="85">
                  <c:v>9427</c:v>
                </c:pt>
                <c:pt idx="86">
                  <c:v>9480</c:v>
                </c:pt>
                <c:pt idx="87">
                  <c:v>9497</c:v>
                </c:pt>
                <c:pt idx="88">
                  <c:v>9550</c:v>
                </c:pt>
                <c:pt idx="89">
                  <c:v>9589</c:v>
                </c:pt>
                <c:pt idx="90">
                  <c:v>9605</c:v>
                </c:pt>
                <c:pt idx="91">
                  <c:v>9619</c:v>
                </c:pt>
                <c:pt idx="92">
                  <c:v>9651</c:v>
                </c:pt>
              </c:numCache>
            </c:numRef>
          </c:xVal>
          <c:yVal>
            <c:numRef>
              <c:f>Bilog!$E$7:$E$99</c:f>
              <c:numCache>
                <c:formatCode>0</c:formatCode>
                <c:ptCount val="93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  <c:pt idx="75">
                  <c:v>48</c:v>
                </c:pt>
                <c:pt idx="76">
                  <c:v>51.75</c:v>
                </c:pt>
                <c:pt idx="77">
                  <c:v>57</c:v>
                </c:pt>
                <c:pt idx="78">
                  <c:v>62</c:v>
                </c:pt>
                <c:pt idx="79">
                  <c:v>57.25</c:v>
                </c:pt>
                <c:pt idx="80">
                  <c:v>49</c:v>
                </c:pt>
                <c:pt idx="81">
                  <c:v>49.25</c:v>
                </c:pt>
                <c:pt idx="82">
                  <c:v>44.5</c:v>
                </c:pt>
                <c:pt idx="83">
                  <c:v>46.25</c:v>
                </c:pt>
                <c:pt idx="84">
                  <c:v>49.5</c:v>
                </c:pt>
                <c:pt idx="85">
                  <c:v>42.5</c:v>
                </c:pt>
                <c:pt idx="86">
                  <c:v>47.75</c:v>
                </c:pt>
                <c:pt idx="87">
                  <c:v>38.25</c:v>
                </c:pt>
                <c:pt idx="88">
                  <c:v>40.25</c:v>
                </c:pt>
                <c:pt idx="89">
                  <c:v>40.5</c:v>
                </c:pt>
                <c:pt idx="90">
                  <c:v>31.25</c:v>
                </c:pt>
                <c:pt idx="91">
                  <c:v>30.5</c:v>
                </c:pt>
                <c:pt idx="92">
                  <c:v>25.25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R0!$B$8:$B$100</c:f>
              <c:numCache>
                <c:formatCode>General</c:formatCode>
                <c:ptCount val="9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</c:numCache>
            </c:numRef>
          </c:xVal>
          <c:yVal>
            <c:numRef>
              <c:f>R0!$G$8:$G$100</c:f>
              <c:numCache>
                <c:formatCode>0.00</c:formatCode>
                <c:ptCount val="93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  <c:pt idx="74">
                  <c:v>1.4375402446877013</c:v>
                </c:pt>
                <c:pt idx="75">
                  <c:v>1.419889502762431</c:v>
                </c:pt>
                <c:pt idx="76">
                  <c:v>1.4031283877961902</c:v>
                </c:pt>
                <c:pt idx="77">
                  <c:v>1.3850714502888415</c:v>
                </c:pt>
                <c:pt idx="78">
                  <c:v>1.3664031030881694</c:v>
                </c:pt>
                <c:pt idx="79">
                  <c:v>1.3413601868067717</c:v>
                </c:pt>
                <c:pt idx="80">
                  <c:v>1.3237523237523237</c:v>
                </c:pt>
                <c:pt idx="81">
                  <c:v>1.306286035719308</c:v>
                </c:pt>
                <c:pt idx="82">
                  <c:v>1.2854587976337872</c:v>
                </c:pt>
                <c:pt idx="83">
                  <c:v>1.255046116829301</c:v>
                </c:pt>
                <c:pt idx="84">
                  <c:v>1.2253997140257378</c:v>
                </c:pt>
                <c:pt idx="85">
                  <c:v>1.2067209775967414</c:v>
                </c:pt>
                <c:pt idx="86">
                  <c:v>1.195945095076187</c:v>
                </c:pt>
                <c:pt idx="87">
                  <c:v>1.1772682445759368</c:v>
                </c:pt>
                <c:pt idx="88">
                  <c:v>1.1525240384615385</c:v>
                </c:pt>
                <c:pt idx="89">
                  <c:v>1.1353427895981087</c:v>
                </c:pt>
                <c:pt idx="90">
                  <c:v>1.1152463768115941</c:v>
                </c:pt>
                <c:pt idx="91">
                  <c:v>1.0880496054114994</c:v>
                </c:pt>
                <c:pt idx="92">
                  <c:v>1.0743829219479653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R0!$B$20:$B$100</c:f>
              <c:numCache>
                <c:formatCode>General</c:formatCode>
                <c:ptCount val="8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</c:numCache>
            </c:numRef>
          </c:xVal>
          <c:yVal>
            <c:numRef>
              <c:f>R0!$J$20:$J$100</c:f>
              <c:numCache>
                <c:formatCode>0.00</c:formatCode>
                <c:ptCount val="81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  <c:pt idx="62">
                  <c:v>0.5234375</c:v>
                </c:pt>
                <c:pt idx="63">
                  <c:v>0.52845528455284552</c:v>
                </c:pt>
                <c:pt idx="64">
                  <c:v>0.53278688524590168</c:v>
                </c:pt>
                <c:pt idx="65">
                  <c:v>0.42148760330578511</c:v>
                </c:pt>
                <c:pt idx="66">
                  <c:v>0.38400000000000001</c:v>
                </c:pt>
                <c:pt idx="67">
                  <c:v>0.21476510067114093</c:v>
                </c:pt>
                <c:pt idx="68">
                  <c:v>0.46808510638297873</c:v>
                </c:pt>
                <c:pt idx="69">
                  <c:v>0.2711864406779661</c:v>
                </c:pt>
                <c:pt idx="70">
                  <c:v>0.34810126582278483</c:v>
                </c:pt>
                <c:pt idx="71">
                  <c:v>0.21226415094339623</c:v>
                </c:pt>
                <c:pt idx="72">
                  <c:v>0.17924528301886791</c:v>
                </c:pt>
                <c:pt idx="73">
                  <c:v>0.32515337423312884</c:v>
                </c:pt>
                <c:pt idx="74">
                  <c:v>0.2</c:v>
                </c:pt>
                <c:pt idx="75">
                  <c:v>0.30994152046783624</c:v>
                </c:pt>
                <c:pt idx="76">
                  <c:v>0.1875</c:v>
                </c:pt>
                <c:pt idx="77">
                  <c:v>0.11428571428571428</c:v>
                </c:pt>
                <c:pt idx="78">
                  <c:v>8.4848484848484854E-2</c:v>
                </c:pt>
                <c:pt idx="79">
                  <c:v>0.1306122448979592</c:v>
                </c:pt>
                <c:pt idx="80">
                  <c:v>9.6774193548387094E-2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Terapia_inten!$B$3:$B$101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31</c:v>
                </c:pt>
                <c:pt idx="82">
                  <c:v>26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</c:numCache>
            </c:numRef>
          </c:xVal>
          <c:yVal>
            <c:numRef>
              <c:f>Terapia_inten!$C$2:$C$102</c:f>
              <c:numCache>
                <c:formatCode>General</c:formatCode>
                <c:ptCount val="10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  <c:pt idx="83">
                  <c:v>-5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  <c:pt idx="91">
                  <c:v>-2</c:v>
                </c:pt>
                <c:pt idx="92">
                  <c:v>0</c:v>
                </c:pt>
                <c:pt idx="93">
                  <c:v>1</c:v>
                </c:pt>
                <c:pt idx="94">
                  <c:v>-5</c:v>
                </c:pt>
                <c:pt idx="95">
                  <c:v>-1</c:v>
                </c:pt>
                <c:pt idx="96">
                  <c:v>0</c:v>
                </c:pt>
                <c:pt idx="97">
                  <c:v>-4</c:v>
                </c:pt>
                <c:pt idx="9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Guariti!$B$3:$B$100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  <c:pt idx="80">
                  <c:v>5006</c:v>
                </c:pt>
                <c:pt idx="81">
                  <c:v>5121</c:v>
                </c:pt>
                <c:pt idx="82">
                  <c:v>5232</c:v>
                </c:pt>
                <c:pt idx="83">
                  <c:v>5348</c:v>
                </c:pt>
                <c:pt idx="84">
                  <c:v>5485</c:v>
                </c:pt>
                <c:pt idx="85">
                  <c:v>5617</c:v>
                </c:pt>
                <c:pt idx="86">
                  <c:v>5725</c:v>
                </c:pt>
                <c:pt idx="87">
                  <c:v>5872</c:v>
                </c:pt>
                <c:pt idx="88">
                  <c:v>6074</c:v>
                </c:pt>
                <c:pt idx="89">
                  <c:v>6279</c:v>
                </c:pt>
                <c:pt idx="90">
                  <c:v>6437</c:v>
                </c:pt>
                <c:pt idx="91">
                  <c:v>6516</c:v>
                </c:pt>
                <c:pt idx="92">
                  <c:v>6681</c:v>
                </c:pt>
                <c:pt idx="93">
                  <c:v>6882</c:v>
                </c:pt>
                <c:pt idx="94">
                  <c:v>7015</c:v>
                </c:pt>
                <c:pt idx="95">
                  <c:v>7173</c:v>
                </c:pt>
                <c:pt idx="96">
                  <c:v>7411</c:v>
                </c:pt>
                <c:pt idx="97">
                  <c:v>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Guariti!$C$3:$C$100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  <c:pt idx="90">
                  <c:v>158</c:v>
                </c:pt>
                <c:pt idx="91">
                  <c:v>79</c:v>
                </c:pt>
                <c:pt idx="92">
                  <c:v>165</c:v>
                </c:pt>
                <c:pt idx="93">
                  <c:v>201</c:v>
                </c:pt>
                <c:pt idx="94">
                  <c:v>133</c:v>
                </c:pt>
                <c:pt idx="95">
                  <c:v>158</c:v>
                </c:pt>
                <c:pt idx="96">
                  <c:v>238</c:v>
                </c:pt>
                <c:pt idx="97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Guariti!$C$3:$C$100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  <c:pt idx="90">
                  <c:v>158</c:v>
                </c:pt>
                <c:pt idx="91">
                  <c:v>79</c:v>
                </c:pt>
                <c:pt idx="92">
                  <c:v>165</c:v>
                </c:pt>
                <c:pt idx="93">
                  <c:v>201</c:v>
                </c:pt>
                <c:pt idx="94">
                  <c:v>133</c:v>
                </c:pt>
                <c:pt idx="95">
                  <c:v>158</c:v>
                </c:pt>
                <c:pt idx="96">
                  <c:v>238</c:v>
                </c:pt>
                <c:pt idx="97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Guariti!$T$104:$AB$104</c:f>
              <c:numCache>
                <c:formatCode>General</c:formatCode>
                <c:ptCount val="9"/>
                <c:pt idx="0">
                  <c:v>45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Deceduti!$C$3:$C$106</c:f>
              <c:numCache>
                <c:formatCode>General</c:formatCode>
                <c:ptCount val="1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Deceduti!$B$3:$B$100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  <c:pt idx="90">
                  <c:v>1419</c:v>
                </c:pt>
                <c:pt idx="91">
                  <c:v>1425</c:v>
                </c:pt>
                <c:pt idx="92">
                  <c:v>1431</c:v>
                </c:pt>
                <c:pt idx="93">
                  <c:v>1438</c:v>
                </c:pt>
                <c:pt idx="94">
                  <c:v>1445</c:v>
                </c:pt>
                <c:pt idx="95">
                  <c:v>1452</c:v>
                </c:pt>
                <c:pt idx="96">
                  <c:v>1459</c:v>
                </c:pt>
                <c:pt idx="97">
                  <c:v>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Deceduti!$C$3:$C$100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025676" y="1221701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103080" y="154897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613410</xdr:colOff>
      <xdr:row>72</xdr:row>
      <xdr:rowOff>57153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410196" y="142722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742541" y="10077416"/>
    <xdr:ext cx="6236099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7038" y="134398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68580</xdr:colOff>
      <xdr:row>97</xdr:row>
      <xdr:rowOff>167640</xdr:rowOff>
    </xdr:from>
    <xdr:to>
      <xdr:col>13</xdr:col>
      <xdr:colOff>300990</xdr:colOff>
      <xdr:row>113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960342" y="1332713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951335" y="99229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175260</xdr:colOff>
      <xdr:row>102</xdr:row>
      <xdr:rowOff>152400</xdr:rowOff>
    </xdr:from>
    <xdr:to>
      <xdr:col>13</xdr:col>
      <xdr:colOff>407670</xdr:colOff>
      <xdr:row>118</xdr:row>
      <xdr:rowOff>91440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014280" y="1076207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014280" y="1430952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779196" y="795528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879579" y="1117181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7</xdr:col>
      <xdr:colOff>102866</xdr:colOff>
      <xdr:row>83</xdr:row>
      <xdr:rowOff>72393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46</xdr:row>
      <xdr:rowOff>133350</xdr:rowOff>
    </xdr:from>
    <xdr:to>
      <xdr:col>13</xdr:col>
      <xdr:colOff>659130</xdr:colOff>
      <xdr:row>62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</xdr:colOff>
      <xdr:row>64</xdr:row>
      <xdr:rowOff>41910</xdr:rowOff>
    </xdr:from>
    <xdr:to>
      <xdr:col>13</xdr:col>
      <xdr:colOff>613410</xdr:colOff>
      <xdr:row>79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640080</xdr:colOff>
      <xdr:row>84</xdr:row>
      <xdr:rowOff>7620</xdr:rowOff>
    </xdr:from>
    <xdr:to>
      <xdr:col>14</xdr:col>
      <xdr:colOff>201930</xdr:colOff>
      <xdr:row>99</xdr:row>
      <xdr:rowOff>121920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84939" y="1041732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53702" y="1370592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pane ySplit="1" topLeftCell="A83" activePane="bottomLeft" state="frozen"/>
      <selection pane="bottomLeft" activeCell="A100" sqref="A10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5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5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5">
      <c r="A83" s="18">
        <v>43965</v>
      </c>
      <c r="B83" s="17" t="s">
        <v>35</v>
      </c>
      <c r="C83" s="17">
        <v>408</v>
      </c>
      <c r="D83" s="17">
        <v>35</v>
      </c>
      <c r="E83" s="17">
        <v>443</v>
      </c>
      <c r="F83" s="17">
        <v>2217</v>
      </c>
      <c r="G83" s="17">
        <v>2660</v>
      </c>
      <c r="H83" s="17">
        <v>-58</v>
      </c>
      <c r="I83" s="17">
        <v>65</v>
      </c>
      <c r="J83" s="17">
        <v>5006</v>
      </c>
      <c r="K83" s="17">
        <v>1329</v>
      </c>
      <c r="L83" s="17">
        <v>8995</v>
      </c>
      <c r="M83" s="17">
        <v>74248</v>
      </c>
      <c r="N83" s="17">
        <v>44390</v>
      </c>
      <c r="O83" s="17"/>
    </row>
    <row r="84" spans="1:15">
      <c r="A84" s="18">
        <v>43966</v>
      </c>
      <c r="B84" s="17" t="s">
        <v>35</v>
      </c>
      <c r="C84" s="17">
        <v>385</v>
      </c>
      <c r="D84" s="17">
        <v>31</v>
      </c>
      <c r="E84" s="17">
        <v>416</v>
      </c>
      <c r="F84" s="17">
        <v>2187</v>
      </c>
      <c r="G84" s="17">
        <v>2603</v>
      </c>
      <c r="H84" s="17">
        <v>-57</v>
      </c>
      <c r="I84" s="17">
        <v>65</v>
      </c>
      <c r="J84" s="17">
        <v>5121</v>
      </c>
      <c r="K84" s="17">
        <v>1336</v>
      </c>
      <c r="L84" s="17">
        <v>9060</v>
      </c>
      <c r="M84" s="17">
        <v>76012</v>
      </c>
      <c r="N84" s="17">
        <v>45307</v>
      </c>
    </row>
    <row r="85" spans="1:15">
      <c r="A85" s="18">
        <v>43967</v>
      </c>
      <c r="B85" s="17" t="s">
        <v>35</v>
      </c>
      <c r="C85">
        <v>369</v>
      </c>
      <c r="D85">
        <v>26</v>
      </c>
      <c r="E85">
        <v>395</v>
      </c>
      <c r="F85">
        <v>2138</v>
      </c>
      <c r="G85">
        <v>2533</v>
      </c>
      <c r="H85">
        <v>-70</v>
      </c>
      <c r="I85">
        <v>51</v>
      </c>
      <c r="J85">
        <v>5232</v>
      </c>
      <c r="K85">
        <v>1346</v>
      </c>
      <c r="L85">
        <v>9111</v>
      </c>
      <c r="M85">
        <v>78068</v>
      </c>
      <c r="N85">
        <v>46304</v>
      </c>
    </row>
    <row r="86" spans="1:15">
      <c r="A86" s="18">
        <v>43968</v>
      </c>
      <c r="B86" s="17" t="s">
        <v>35</v>
      </c>
      <c r="C86" s="17">
        <v>360</v>
      </c>
      <c r="D86" s="17">
        <v>24</v>
      </c>
      <c r="E86" s="17">
        <v>384</v>
      </c>
      <c r="F86" s="17">
        <v>2072</v>
      </c>
      <c r="G86" s="17">
        <v>2456</v>
      </c>
      <c r="H86" s="17">
        <v>-77</v>
      </c>
      <c r="I86" s="17">
        <v>48</v>
      </c>
      <c r="J86" s="17">
        <v>5348</v>
      </c>
      <c r="K86" s="17">
        <v>1355</v>
      </c>
      <c r="L86" s="17">
        <v>9159</v>
      </c>
      <c r="M86" s="17">
        <v>80154</v>
      </c>
      <c r="N86" s="17">
        <v>47381</v>
      </c>
    </row>
    <row r="87" spans="1:15">
      <c r="A87" s="18">
        <v>43969</v>
      </c>
      <c r="B87" s="17" t="s">
        <v>35</v>
      </c>
      <c r="C87">
        <v>360</v>
      </c>
      <c r="D87">
        <v>23</v>
      </c>
      <c r="E87">
        <v>383</v>
      </c>
      <c r="F87">
        <v>1956</v>
      </c>
      <c r="G87">
        <v>2339</v>
      </c>
      <c r="H87">
        <v>-117</v>
      </c>
      <c r="I87">
        <v>32</v>
      </c>
      <c r="J87">
        <v>5485</v>
      </c>
      <c r="K87">
        <v>1367</v>
      </c>
      <c r="L87">
        <v>9191</v>
      </c>
      <c r="M87">
        <v>81485</v>
      </c>
      <c r="N87">
        <v>47984</v>
      </c>
    </row>
    <row r="88" spans="1:15">
      <c r="A88" s="18">
        <v>43970</v>
      </c>
      <c r="B88" s="17" t="s">
        <v>35</v>
      </c>
      <c r="C88" s="17">
        <v>338</v>
      </c>
      <c r="D88" s="17">
        <v>22</v>
      </c>
      <c r="E88" s="17">
        <v>360</v>
      </c>
      <c r="F88" s="17">
        <v>1904</v>
      </c>
      <c r="G88" s="17">
        <v>2264</v>
      </c>
      <c r="H88" s="17">
        <v>-75</v>
      </c>
      <c r="I88" s="17">
        <v>66</v>
      </c>
      <c r="J88" s="17">
        <v>5617</v>
      </c>
      <c r="K88" s="17">
        <v>1376</v>
      </c>
      <c r="L88" s="17">
        <v>9257</v>
      </c>
      <c r="M88" s="17">
        <v>83593</v>
      </c>
      <c r="N88" s="17">
        <v>49038</v>
      </c>
    </row>
    <row r="89" spans="1:15">
      <c r="A89" s="18">
        <v>43971</v>
      </c>
      <c r="B89" s="17" t="s">
        <v>35</v>
      </c>
      <c r="C89" s="17">
        <v>310</v>
      </c>
      <c r="D89" s="17">
        <v>22</v>
      </c>
      <c r="E89" s="17">
        <v>332</v>
      </c>
      <c r="F89" s="17">
        <v>1846</v>
      </c>
      <c r="G89" s="17">
        <v>2178</v>
      </c>
      <c r="H89" s="17">
        <v>-86</v>
      </c>
      <c r="I89" s="17">
        <v>32</v>
      </c>
      <c r="J89" s="17">
        <v>5725</v>
      </c>
      <c r="K89" s="17">
        <v>1386</v>
      </c>
      <c r="L89" s="17">
        <v>9289</v>
      </c>
      <c r="M89" s="17">
        <v>85140</v>
      </c>
      <c r="N89" s="17">
        <v>49819</v>
      </c>
    </row>
    <row r="90" spans="1:15">
      <c r="A90" s="18">
        <v>43972</v>
      </c>
      <c r="B90" s="17" t="s">
        <v>35</v>
      </c>
      <c r="C90">
        <v>283</v>
      </c>
      <c r="D90">
        <v>22</v>
      </c>
      <c r="E90">
        <v>305</v>
      </c>
      <c r="F90">
        <v>1770</v>
      </c>
      <c r="G90">
        <v>2075</v>
      </c>
      <c r="H90">
        <v>-103</v>
      </c>
      <c r="I90">
        <v>55</v>
      </c>
      <c r="J90">
        <v>5872</v>
      </c>
      <c r="K90">
        <v>1397</v>
      </c>
      <c r="L90">
        <v>9344</v>
      </c>
      <c r="M90">
        <v>87011</v>
      </c>
      <c r="N90">
        <v>50812</v>
      </c>
    </row>
    <row r="91" spans="1:15">
      <c r="A91" s="18">
        <v>43973</v>
      </c>
      <c r="B91" s="17" t="s">
        <v>35</v>
      </c>
      <c r="C91" s="17">
        <v>269</v>
      </c>
      <c r="D91" s="17">
        <v>19</v>
      </c>
      <c r="E91" s="17">
        <v>288</v>
      </c>
      <c r="F91" s="17">
        <v>1620</v>
      </c>
      <c r="G91" s="17">
        <v>1908</v>
      </c>
      <c r="H91" s="17">
        <v>-167</v>
      </c>
      <c r="I91" s="17">
        <v>45</v>
      </c>
      <c r="J91" s="17">
        <v>6074</v>
      </c>
      <c r="K91" s="17">
        <v>1407</v>
      </c>
      <c r="L91" s="17">
        <v>9389</v>
      </c>
      <c r="M91" s="17">
        <v>89529</v>
      </c>
      <c r="N91" s="17">
        <v>51771</v>
      </c>
    </row>
    <row r="92" spans="1:15">
      <c r="A92" s="18">
        <v>43974</v>
      </c>
      <c r="B92" s="17" t="s">
        <v>35</v>
      </c>
      <c r="C92">
        <v>247</v>
      </c>
      <c r="D92">
        <v>20</v>
      </c>
      <c r="E92">
        <v>267</v>
      </c>
      <c r="F92">
        <v>1467</v>
      </c>
      <c r="G92">
        <v>1734</v>
      </c>
      <c r="H92">
        <v>-174</v>
      </c>
      <c r="I92">
        <v>38</v>
      </c>
      <c r="J92">
        <v>6279</v>
      </c>
      <c r="K92">
        <v>1414</v>
      </c>
      <c r="L92">
        <v>9427</v>
      </c>
      <c r="M92">
        <v>91735</v>
      </c>
      <c r="N92">
        <v>52664</v>
      </c>
    </row>
    <row r="93" spans="1:15">
      <c r="A93" s="18">
        <v>43975</v>
      </c>
      <c r="B93" s="17" t="s">
        <v>35</v>
      </c>
      <c r="C93">
        <v>247</v>
      </c>
      <c r="D93">
        <v>18</v>
      </c>
      <c r="E93">
        <v>265</v>
      </c>
      <c r="F93">
        <v>1359</v>
      </c>
      <c r="G93">
        <v>1624</v>
      </c>
      <c r="H93">
        <v>-110</v>
      </c>
      <c r="I93">
        <v>53</v>
      </c>
      <c r="J93">
        <v>6437</v>
      </c>
      <c r="K93">
        <v>1419</v>
      </c>
      <c r="L93">
        <v>9480</v>
      </c>
      <c r="M93">
        <v>93173</v>
      </c>
      <c r="N93">
        <v>53230</v>
      </c>
    </row>
    <row r="94" spans="1:15">
      <c r="A94" s="18">
        <v>43976</v>
      </c>
      <c r="B94" s="17" t="s">
        <v>35</v>
      </c>
      <c r="C94">
        <v>236</v>
      </c>
      <c r="D94">
        <v>18</v>
      </c>
      <c r="E94">
        <v>254</v>
      </c>
      <c r="F94">
        <v>1302</v>
      </c>
      <c r="G94">
        <v>1556</v>
      </c>
      <c r="H94">
        <v>-68</v>
      </c>
      <c r="I94">
        <v>17</v>
      </c>
      <c r="J94">
        <v>6516</v>
      </c>
      <c r="K94">
        <v>1425</v>
      </c>
      <c r="L94">
        <v>9497</v>
      </c>
      <c r="M94">
        <v>94472</v>
      </c>
      <c r="N94">
        <v>53791</v>
      </c>
    </row>
    <row r="95" spans="1:15">
      <c r="A95" s="18">
        <v>43977</v>
      </c>
      <c r="B95" s="17" t="s">
        <v>35</v>
      </c>
      <c r="C95">
        <v>223</v>
      </c>
      <c r="D95">
        <v>19</v>
      </c>
      <c r="E95">
        <v>242</v>
      </c>
      <c r="F95">
        <v>1196</v>
      </c>
      <c r="G95">
        <v>1438</v>
      </c>
      <c r="H95">
        <v>-118</v>
      </c>
      <c r="I95">
        <v>53</v>
      </c>
      <c r="J95">
        <v>6681</v>
      </c>
      <c r="K95">
        <v>1431</v>
      </c>
      <c r="L95">
        <v>9550</v>
      </c>
      <c r="M95">
        <v>96678</v>
      </c>
      <c r="N95">
        <v>54918</v>
      </c>
    </row>
    <row r="96" spans="1:15">
      <c r="A96" s="18">
        <v>43978</v>
      </c>
      <c r="B96" s="17" t="s">
        <v>35</v>
      </c>
      <c r="C96">
        <v>205</v>
      </c>
      <c r="D96">
        <v>14</v>
      </c>
      <c r="E96">
        <v>219</v>
      </c>
      <c r="F96">
        <v>1050</v>
      </c>
      <c r="G96">
        <v>1269</v>
      </c>
      <c r="H96">
        <v>-169</v>
      </c>
      <c r="I96">
        <v>39</v>
      </c>
      <c r="J96">
        <v>6882</v>
      </c>
      <c r="K96">
        <v>1438</v>
      </c>
      <c r="L96">
        <v>9589</v>
      </c>
      <c r="M96">
        <v>98835</v>
      </c>
      <c r="N96">
        <v>55899</v>
      </c>
    </row>
    <row r="97" spans="1:14">
      <c r="A97" s="18">
        <v>43979</v>
      </c>
      <c r="B97" s="17" t="s">
        <v>35</v>
      </c>
      <c r="C97">
        <v>198</v>
      </c>
      <c r="D97">
        <v>13</v>
      </c>
      <c r="E97">
        <v>211</v>
      </c>
      <c r="F97">
        <v>934</v>
      </c>
      <c r="G97">
        <v>1145</v>
      </c>
      <c r="H97">
        <v>-124</v>
      </c>
      <c r="I97">
        <v>16</v>
      </c>
      <c r="J97">
        <v>7015</v>
      </c>
      <c r="K97">
        <v>1445</v>
      </c>
      <c r="L97">
        <v>9605</v>
      </c>
      <c r="M97">
        <v>100625</v>
      </c>
      <c r="N97">
        <v>56739</v>
      </c>
    </row>
    <row r="98" spans="1:14">
      <c r="A98" s="18">
        <v>43980</v>
      </c>
      <c r="B98" s="17" t="s">
        <v>35</v>
      </c>
      <c r="C98">
        <v>192</v>
      </c>
      <c r="D98">
        <v>13</v>
      </c>
      <c r="E98">
        <v>205</v>
      </c>
      <c r="F98">
        <v>789</v>
      </c>
      <c r="G98">
        <v>994</v>
      </c>
      <c r="H98">
        <v>-151</v>
      </c>
      <c r="I98">
        <v>14</v>
      </c>
      <c r="J98">
        <v>7173</v>
      </c>
      <c r="K98">
        <v>1452</v>
      </c>
      <c r="L98">
        <v>9619</v>
      </c>
      <c r="M98">
        <v>102173</v>
      </c>
      <c r="N98">
        <v>57376</v>
      </c>
    </row>
    <row r="99" spans="1:14">
      <c r="A99" s="18">
        <v>43981</v>
      </c>
      <c r="B99" s="17" t="s">
        <v>35</v>
      </c>
      <c r="C99">
        <v>186</v>
      </c>
      <c r="D99">
        <v>9</v>
      </c>
      <c r="E99">
        <v>195</v>
      </c>
      <c r="F99">
        <v>586</v>
      </c>
      <c r="G99">
        <v>781</v>
      </c>
      <c r="H99">
        <v>-213</v>
      </c>
      <c r="I99">
        <v>32</v>
      </c>
      <c r="J99">
        <v>7411</v>
      </c>
      <c r="K99">
        <v>1459</v>
      </c>
      <c r="L99">
        <v>9651</v>
      </c>
      <c r="M99">
        <v>104892</v>
      </c>
      <c r="N99">
        <v>58665</v>
      </c>
    </row>
    <row r="100" spans="1:14">
      <c r="A100" s="18">
        <v>43982</v>
      </c>
      <c r="B100" s="17" t="s">
        <v>35</v>
      </c>
      <c r="C100">
        <v>195</v>
      </c>
      <c r="D100">
        <v>8</v>
      </c>
      <c r="E100">
        <v>203</v>
      </c>
      <c r="F100">
        <v>466</v>
      </c>
      <c r="G100">
        <v>669</v>
      </c>
      <c r="H100">
        <v>-112</v>
      </c>
      <c r="I100">
        <v>12</v>
      </c>
      <c r="J100">
        <v>7529</v>
      </c>
      <c r="K100">
        <v>1465</v>
      </c>
      <c r="L100">
        <v>9663</v>
      </c>
      <c r="M100">
        <v>106363</v>
      </c>
      <c r="N100">
        <v>59374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"/>
  <sheetViews>
    <sheetView workbookViewId="0">
      <pane ySplit="1" topLeftCell="A80" activePane="bottomLeft" state="frozen"/>
      <selection pane="bottomLeft" activeCell="A100" sqref="A100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  <row r="83" spans="1:12">
      <c r="A83" s="2">
        <v>43965</v>
      </c>
      <c r="B83" s="10">
        <v>81</v>
      </c>
      <c r="C83" s="3">
        <f>Dati!M83</f>
        <v>74248</v>
      </c>
      <c r="D83">
        <f t="shared" ref="D83:D84" si="79">C83-C82</f>
        <v>2074</v>
      </c>
      <c r="E83">
        <f t="shared" ref="E83:E84" si="80">D83-D82</f>
        <v>59</v>
      </c>
      <c r="H83" s="5">
        <f>C83/Casi_totali!B83</f>
        <v>8.2543635352973883</v>
      </c>
      <c r="I83" s="5">
        <f>C83/Positivi!B83</f>
        <v>27.912781954887219</v>
      </c>
      <c r="J83" s="6">
        <f t="shared" ref="J83:J84" si="81">100/H83</f>
        <v>12.114804439176812</v>
      </c>
      <c r="K83" s="6">
        <f t="shared" ref="K83:K84" si="82">100/I83</f>
        <v>3.5825880831806916</v>
      </c>
      <c r="L83" s="6">
        <f>'Nuovi positivi'!D83/D83*100</f>
        <v>3.1340405014464801</v>
      </c>
    </row>
    <row r="84" spans="1:12">
      <c r="A84" s="2">
        <v>43966</v>
      </c>
      <c r="B84" s="10">
        <v>82</v>
      </c>
      <c r="C84" s="3">
        <f>Dati!M84</f>
        <v>76012</v>
      </c>
      <c r="D84">
        <f t="shared" si="79"/>
        <v>1764</v>
      </c>
      <c r="E84">
        <f t="shared" si="80"/>
        <v>-310</v>
      </c>
      <c r="H84" s="5">
        <f>C84/Casi_totali!B84</f>
        <v>8.3898454746136863</v>
      </c>
      <c r="I84" s="5">
        <f>C84/Positivi!B84</f>
        <v>29.201690357280061</v>
      </c>
      <c r="J84" s="6">
        <f t="shared" si="81"/>
        <v>11.919170657264642</v>
      </c>
      <c r="K84" s="6">
        <f t="shared" si="82"/>
        <v>3.4244592959006472</v>
      </c>
      <c r="L84" s="6">
        <f>'Nuovi positivi'!D84/D84*100</f>
        <v>3.6848072562358274</v>
      </c>
    </row>
    <row r="85" spans="1:12">
      <c r="A85" s="2">
        <v>43967</v>
      </c>
      <c r="B85" s="10">
        <v>83</v>
      </c>
      <c r="C85" s="3">
        <f>Dati!M85</f>
        <v>78068</v>
      </c>
      <c r="D85">
        <f t="shared" ref="D85" si="83">C85-C84</f>
        <v>2056</v>
      </c>
      <c r="E85">
        <f t="shared" ref="E85" si="84">D85-D84</f>
        <v>292</v>
      </c>
      <c r="H85" s="5">
        <f>C85/Casi_totali!B85</f>
        <v>8.5685435188234003</v>
      </c>
      <c r="I85" s="5">
        <f>C85/Positivi!B85</f>
        <v>30.820371101460719</v>
      </c>
      <c r="J85" s="6">
        <f t="shared" ref="J85" si="85">100/H85</f>
        <v>11.670594866014245</v>
      </c>
      <c r="K85" s="6">
        <f t="shared" ref="K85" si="86">100/I85</f>
        <v>3.2446072654608802</v>
      </c>
      <c r="L85" s="6">
        <f>'Nuovi positivi'!D85/D85*100</f>
        <v>2.4805447470817121</v>
      </c>
    </row>
    <row r="86" spans="1:12">
      <c r="A86" s="2">
        <v>43968</v>
      </c>
      <c r="B86" s="10">
        <v>84</v>
      </c>
      <c r="C86" s="3">
        <f>Dati!M86</f>
        <v>80154</v>
      </c>
      <c r="D86">
        <f t="shared" ref="D86:D87" si="87">C86-C85</f>
        <v>2086</v>
      </c>
      <c r="E86">
        <f t="shared" ref="E86:E87" si="88">D86-D85</f>
        <v>30</v>
      </c>
      <c r="H86" s="5">
        <f>C86/Casi_totali!B86</f>
        <v>8.7513920733704555</v>
      </c>
      <c r="I86" s="5">
        <f>C86/Positivi!B86</f>
        <v>32.63599348534202</v>
      </c>
      <c r="J86" s="6">
        <f t="shared" ref="J86:J87" si="89">100/H86</f>
        <v>11.426753499513437</v>
      </c>
      <c r="K86" s="6">
        <f t="shared" ref="K86:K87" si="90">100/I86</f>
        <v>3.0641016044115079</v>
      </c>
      <c r="L86" s="6">
        <f>'Nuovi positivi'!D86/D86*100</f>
        <v>2.3010546500479387</v>
      </c>
    </row>
    <row r="87" spans="1:12">
      <c r="A87" s="2">
        <v>43969</v>
      </c>
      <c r="B87" s="10">
        <v>85</v>
      </c>
      <c r="C87" s="3">
        <f>Dati!M87</f>
        <v>81485</v>
      </c>
      <c r="D87">
        <f t="shared" si="87"/>
        <v>1331</v>
      </c>
      <c r="E87">
        <f t="shared" si="88"/>
        <v>-755</v>
      </c>
      <c r="H87" s="5">
        <f>C87/Casi_totali!B87</f>
        <v>8.8657382221738654</v>
      </c>
      <c r="I87" s="5">
        <f>C87/Positivi!B87</f>
        <v>34.837537409149206</v>
      </c>
      <c r="J87" s="6">
        <f t="shared" si="89"/>
        <v>11.279376572375284</v>
      </c>
      <c r="K87" s="6">
        <f t="shared" si="90"/>
        <v>2.8704669571086705</v>
      </c>
      <c r="L87" s="6">
        <f>'Nuovi positivi'!D87/D87*100</f>
        <v>2.4042073628850491</v>
      </c>
    </row>
    <row r="88" spans="1:12">
      <c r="A88" s="2">
        <v>43970</v>
      </c>
      <c r="B88" s="10">
        <v>86</v>
      </c>
      <c r="C88" s="3">
        <f>Dati!M88</f>
        <v>83593</v>
      </c>
      <c r="D88">
        <f t="shared" ref="D88:D89" si="91">C88-C87</f>
        <v>2108</v>
      </c>
      <c r="E88">
        <f t="shared" ref="E88:E89" si="92">D88-D87</f>
        <v>777</v>
      </c>
      <c r="H88" s="5">
        <f>C88/Casi_totali!B88</f>
        <v>9.0302473803608088</v>
      </c>
      <c r="I88" s="5">
        <f>C88/Positivi!B88</f>
        <v>36.922703180212011</v>
      </c>
      <c r="J88" s="6">
        <f t="shared" ref="J88:J89" si="93">100/H88</f>
        <v>11.073893747084085</v>
      </c>
      <c r="K88" s="6">
        <f t="shared" ref="K88:K89" si="94">100/I88</f>
        <v>2.7083607479095142</v>
      </c>
      <c r="L88" s="6">
        <f>'Nuovi positivi'!D88/D88*100</f>
        <v>3.1309297912713472</v>
      </c>
    </row>
    <row r="89" spans="1:12">
      <c r="A89" s="2">
        <v>43971</v>
      </c>
      <c r="B89" s="10">
        <v>87</v>
      </c>
      <c r="C89" s="3">
        <f>Dati!M89</f>
        <v>85140</v>
      </c>
      <c r="D89">
        <f t="shared" si="91"/>
        <v>1547</v>
      </c>
      <c r="E89">
        <f t="shared" si="92"/>
        <v>-561</v>
      </c>
      <c r="H89" s="5">
        <f>C89/Casi_totali!B89</f>
        <v>9.1656798363655945</v>
      </c>
      <c r="I89" s="5">
        <f>C89/Positivi!B89</f>
        <v>39.090909090909093</v>
      </c>
      <c r="J89" s="6">
        <f t="shared" si="93"/>
        <v>10.910265445149165</v>
      </c>
      <c r="K89" s="6">
        <f t="shared" si="94"/>
        <v>2.5581395348837206</v>
      </c>
      <c r="L89" s="6">
        <f>'Nuovi positivi'!D89/D89*100</f>
        <v>2.0685197155785389</v>
      </c>
    </row>
    <row r="90" spans="1:12">
      <c r="A90" s="2">
        <v>43972</v>
      </c>
      <c r="B90" s="10">
        <v>88</v>
      </c>
      <c r="C90" s="3">
        <f>Dati!M90</f>
        <v>87011</v>
      </c>
      <c r="D90">
        <f t="shared" ref="D90" si="95">C90-C89</f>
        <v>1871</v>
      </c>
      <c r="E90">
        <f t="shared" ref="E90" si="96">D90-D89</f>
        <v>324</v>
      </c>
      <c r="H90" s="5">
        <f>C90/Casi_totali!B90</f>
        <v>9.3119648972602747</v>
      </c>
      <c r="I90" s="5">
        <f>C90/Positivi!B90</f>
        <v>41.933012048192772</v>
      </c>
      <c r="J90" s="6">
        <f t="shared" ref="J90" si="97">100/H90</f>
        <v>10.738872096631459</v>
      </c>
      <c r="K90" s="6">
        <f t="shared" ref="K90" si="98">100/I90</f>
        <v>2.3847559503970763</v>
      </c>
      <c r="L90" s="6">
        <f>'Nuovi positivi'!D90/D90*100</f>
        <v>2.939604489577766</v>
      </c>
    </row>
    <row r="91" spans="1:12">
      <c r="A91" s="2">
        <v>43973</v>
      </c>
      <c r="B91" s="10">
        <v>89</v>
      </c>
      <c r="C91" s="3">
        <f>Dati!M91</f>
        <v>89529</v>
      </c>
      <c r="D91">
        <f t="shared" ref="D91:D92" si="99">C91-C90</f>
        <v>2518</v>
      </c>
      <c r="E91">
        <f t="shared" ref="E91:E92" si="100">D91-D90</f>
        <v>647</v>
      </c>
      <c r="H91" s="5">
        <f>C91/Casi_totali!B91</f>
        <v>9.5355202897007132</v>
      </c>
      <c r="I91" s="5">
        <f>C91/Positivi!B91</f>
        <v>46.922955974842765</v>
      </c>
      <c r="J91" s="6">
        <f t="shared" ref="J91:J92" si="101">100/H91</f>
        <v>10.487104737012588</v>
      </c>
      <c r="K91" s="6">
        <f t="shared" ref="K91:K92" si="102">100/I91</f>
        <v>2.1311530342123781</v>
      </c>
      <c r="L91" s="6">
        <f>'Nuovi positivi'!D91/D91*100</f>
        <v>1.7871326449563147</v>
      </c>
    </row>
    <row r="92" spans="1:12">
      <c r="A92" s="2">
        <v>43974</v>
      </c>
      <c r="B92" s="10">
        <v>90</v>
      </c>
      <c r="C92" s="3">
        <f>Dati!M92</f>
        <v>91735</v>
      </c>
      <c r="D92">
        <f t="shared" si="99"/>
        <v>2206</v>
      </c>
      <c r="E92">
        <f t="shared" si="100"/>
        <v>-312</v>
      </c>
      <c r="H92" s="5">
        <f>C92/Casi_totali!B92</f>
        <v>9.7310915455606235</v>
      </c>
      <c r="I92" s="5">
        <f>C92/Positivi!B92</f>
        <v>52.903690888119954</v>
      </c>
      <c r="J92" s="6">
        <f t="shared" si="101"/>
        <v>10.27633945604186</v>
      </c>
      <c r="K92" s="6">
        <f t="shared" si="102"/>
        <v>1.8902272851147326</v>
      </c>
      <c r="L92" s="6">
        <f>'Nuovi positivi'!D92/D92*100</f>
        <v>1.7225747960108795</v>
      </c>
    </row>
    <row r="93" spans="1:12">
      <c r="A93" s="2">
        <v>43975</v>
      </c>
      <c r="B93" s="10">
        <v>91</v>
      </c>
      <c r="C93" s="3">
        <f>Dati!M93</f>
        <v>93173</v>
      </c>
      <c r="D93">
        <f t="shared" ref="D93:D94" si="103">C93-C92</f>
        <v>1438</v>
      </c>
      <c r="E93">
        <f t="shared" ref="E93:E94" si="104">D93-D92</f>
        <v>-768</v>
      </c>
      <c r="H93" s="5">
        <f>C93/Casi_totali!B93</f>
        <v>9.8283755274261608</v>
      </c>
      <c r="I93" s="5">
        <f>C93/Positivi!B93</f>
        <v>57.372536945812811</v>
      </c>
      <c r="J93" s="6">
        <f t="shared" ref="J93:J94" si="105">100/H93</f>
        <v>10.174621403196204</v>
      </c>
      <c r="K93" s="6">
        <f t="shared" ref="K93:K94" si="106">100/I93</f>
        <v>1.7429942150623035</v>
      </c>
      <c r="L93" s="6">
        <f>'Nuovi positivi'!D93/D93*100</f>
        <v>3.68567454798331</v>
      </c>
    </row>
    <row r="94" spans="1:12">
      <c r="A94" s="2">
        <v>43976</v>
      </c>
      <c r="B94" s="10">
        <v>92</v>
      </c>
      <c r="C94" s="3">
        <f>Dati!M94</f>
        <v>94472</v>
      </c>
      <c r="D94">
        <f t="shared" si="103"/>
        <v>1299</v>
      </c>
      <c r="E94">
        <f t="shared" si="104"/>
        <v>-139</v>
      </c>
      <c r="H94" s="5">
        <f>C94/Casi_totali!B94</f>
        <v>9.9475623881225648</v>
      </c>
      <c r="I94" s="5">
        <f>C94/Positivi!B94</f>
        <v>60.714652956298202</v>
      </c>
      <c r="J94" s="6">
        <f t="shared" si="105"/>
        <v>10.05271403167076</v>
      </c>
      <c r="K94" s="6">
        <f t="shared" si="106"/>
        <v>1.6470488610381913</v>
      </c>
      <c r="L94" s="6">
        <f>'Nuovi positivi'!D94/D94*100</f>
        <v>1.308698999230177</v>
      </c>
    </row>
    <row r="95" spans="1:12">
      <c r="A95" s="2">
        <v>43977</v>
      </c>
      <c r="B95" s="10">
        <v>93</v>
      </c>
      <c r="C95" s="3">
        <f>Dati!M95</f>
        <v>96678</v>
      </c>
      <c r="D95">
        <f t="shared" ref="D95" si="107">C95-C94</f>
        <v>2206</v>
      </c>
      <c r="E95">
        <f t="shared" ref="E95" si="108">D95-D94</f>
        <v>907</v>
      </c>
      <c r="H95" s="5">
        <f>C95/Casi_totali!B95</f>
        <v>10.123350785340314</v>
      </c>
      <c r="I95" s="5">
        <f>C95/Positivi!B95</f>
        <v>67.230876216968014</v>
      </c>
      <c r="J95" s="6">
        <f t="shared" ref="J95" si="109">100/H95</f>
        <v>9.8781522166366695</v>
      </c>
      <c r="K95" s="6">
        <f t="shared" ref="K95" si="110">100/I95</f>
        <v>1.4874118206830922</v>
      </c>
      <c r="L95" s="6">
        <f>'Nuovi positivi'!D95/D95*100</f>
        <v>2.4025385312783318</v>
      </c>
    </row>
    <row r="96" spans="1:12">
      <c r="A96" s="2">
        <v>43978</v>
      </c>
      <c r="B96" s="10">
        <v>94</v>
      </c>
      <c r="C96" s="3">
        <f>Dati!M96</f>
        <v>98835</v>
      </c>
      <c r="D96">
        <f t="shared" ref="D96:D99" si="111">C96-C95</f>
        <v>2157</v>
      </c>
      <c r="E96">
        <f t="shared" ref="E96:E99" si="112">D96-D95</f>
        <v>-49</v>
      </c>
      <c r="H96" s="5">
        <f>C96/Casi_totali!B96</f>
        <v>10.307122744811764</v>
      </c>
      <c r="I96" s="5">
        <f>C96/Positivi!B96</f>
        <v>77.884160756501188</v>
      </c>
      <c r="J96" s="6">
        <f t="shared" ref="J96:J99" si="113">100/H96</f>
        <v>9.7020286335812216</v>
      </c>
      <c r="K96" s="6">
        <f t="shared" ref="K96:K99" si="114">100/I96</f>
        <v>1.2839581120048564</v>
      </c>
      <c r="L96" s="6">
        <f>'Nuovi positivi'!D96/D96*100</f>
        <v>1.8080667593880391</v>
      </c>
    </row>
    <row r="97" spans="1:12">
      <c r="A97" s="2">
        <v>43979</v>
      </c>
      <c r="B97" s="10">
        <v>95</v>
      </c>
      <c r="C97" s="3">
        <f>Dati!M97</f>
        <v>100625</v>
      </c>
      <c r="D97">
        <f t="shared" si="111"/>
        <v>1790</v>
      </c>
      <c r="E97">
        <f t="shared" si="112"/>
        <v>-367</v>
      </c>
      <c r="H97" s="5">
        <f>C97/Casi_totali!B97</f>
        <v>10.476314419573139</v>
      </c>
      <c r="I97" s="5">
        <f>C97/Positivi!B97</f>
        <v>87.882096069868993</v>
      </c>
      <c r="J97" s="6">
        <f t="shared" si="113"/>
        <v>9.5453416149068318</v>
      </c>
      <c r="K97" s="6">
        <f t="shared" si="114"/>
        <v>1.137888198757764</v>
      </c>
      <c r="L97" s="6">
        <f>'Nuovi positivi'!D97/D97*100</f>
        <v>0.8938547486033519</v>
      </c>
    </row>
    <row r="98" spans="1:12">
      <c r="A98" s="2">
        <v>43980</v>
      </c>
      <c r="B98" s="10">
        <v>96</v>
      </c>
      <c r="C98" s="3">
        <f>Dati!M98</f>
        <v>102173</v>
      </c>
      <c r="D98">
        <f t="shared" si="111"/>
        <v>1548</v>
      </c>
      <c r="E98">
        <f t="shared" si="112"/>
        <v>-242</v>
      </c>
      <c r="H98" s="5">
        <f>C98/Casi_totali!B98</f>
        <v>10.621998128703607</v>
      </c>
      <c r="I98" s="5">
        <f>C98/Positivi!B98</f>
        <v>102.7897384305835</v>
      </c>
      <c r="J98" s="6">
        <f t="shared" si="113"/>
        <v>9.4144245544321894</v>
      </c>
      <c r="K98" s="6">
        <f t="shared" si="114"/>
        <v>0.97285975747017317</v>
      </c>
      <c r="L98" s="6">
        <f>'Nuovi positivi'!D98/D98*100</f>
        <v>0.90439276485788112</v>
      </c>
    </row>
    <row r="99" spans="1:12">
      <c r="A99" s="2">
        <v>43981</v>
      </c>
      <c r="B99" s="10">
        <v>97</v>
      </c>
      <c r="C99" s="3">
        <f>Dati!M99</f>
        <v>104892</v>
      </c>
      <c r="D99">
        <f t="shared" si="111"/>
        <v>2719</v>
      </c>
      <c r="E99">
        <f t="shared" si="112"/>
        <v>1171</v>
      </c>
      <c r="H99" s="5">
        <f>C99/Casi_totali!B99</f>
        <v>10.868511035125893</v>
      </c>
      <c r="I99" s="5">
        <f>C99/Positivi!B99</f>
        <v>134.30473751600513</v>
      </c>
      <c r="J99" s="6">
        <f t="shared" si="113"/>
        <v>9.200892346413454</v>
      </c>
      <c r="K99" s="6">
        <f t="shared" si="114"/>
        <v>0.74457537276436714</v>
      </c>
      <c r="L99" s="6">
        <f>'Nuovi positivi'!D99/D99*100</f>
        <v>1.1769032732622289</v>
      </c>
    </row>
    <row r="100" spans="1:12">
      <c r="A100" s="2">
        <v>43982</v>
      </c>
      <c r="B100" s="10">
        <v>98</v>
      </c>
      <c r="C100" s="3">
        <f>Dati!M100</f>
        <v>106363</v>
      </c>
      <c r="D100">
        <f t="shared" ref="D100" si="115">C100-C99</f>
        <v>1471</v>
      </c>
      <c r="E100">
        <f t="shared" ref="E100" si="116">D100-D99</f>
        <v>-1248</v>
      </c>
      <c r="H100" s="5">
        <f>C100/Casi_totali!B100</f>
        <v>11.007244127082686</v>
      </c>
      <c r="I100" s="5">
        <f>C100/Positivi!B100</f>
        <v>158.9880418535127</v>
      </c>
      <c r="J100" s="6">
        <f t="shared" ref="J100" si="117">100/H100</f>
        <v>9.0849261491308066</v>
      </c>
      <c r="K100" s="6">
        <f t="shared" ref="K100" si="118">100/I100</f>
        <v>0.62897812209132875</v>
      </c>
      <c r="L100" s="6">
        <f>'Nuovi positivi'!D100/D100*100</f>
        <v>0.81577158395649219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93" activePane="bottomLeft" state="frozen"/>
      <selection pane="bottomLeft" activeCell="C100" sqref="C10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C83" s="3">
        <f>'Nuovi positivi'!C83</f>
        <v>8995</v>
      </c>
      <c r="D83">
        <f t="shared" ref="D83:D84" si="108">C83-C82</f>
        <v>65</v>
      </c>
      <c r="E83" s="11">
        <f t="shared" ref="E83:E84" si="109">E82+G83</f>
        <v>9838.0014983735891</v>
      </c>
      <c r="F83" s="11">
        <f t="shared" ref="F83:F84" si="110">(E83-E82)*10</f>
        <v>277.40512056519947</v>
      </c>
      <c r="G83" s="11">
        <f t="shared" ref="G83:G84" si="111">$L$5*B83^$L$6*EXP(-B83/$L$7)</f>
        <v>27.740512056519353</v>
      </c>
      <c r="H83" s="11">
        <f t="shared" ref="H83:H84" si="112">C83-E83</f>
        <v>-843.00149837358913</v>
      </c>
      <c r="I83" s="11">
        <f t="shared" ref="I83:I84" si="113">D83-G83</f>
        <v>37.25948794348065</v>
      </c>
    </row>
    <row r="84" spans="1:9">
      <c r="A84" s="2">
        <v>43966</v>
      </c>
      <c r="B84" s="10">
        <v>82</v>
      </c>
      <c r="C84" s="3">
        <f>'Nuovi positivi'!C84</f>
        <v>9060</v>
      </c>
      <c r="D84">
        <f t="shared" si="108"/>
        <v>65</v>
      </c>
      <c r="E84" s="11">
        <f t="shared" si="109"/>
        <v>9863.3658808572</v>
      </c>
      <c r="F84" s="11">
        <f t="shared" si="110"/>
        <v>253.64382483610825</v>
      </c>
      <c r="G84" s="11">
        <f t="shared" si="111"/>
        <v>25.364382483611653</v>
      </c>
      <c r="H84" s="11">
        <f t="shared" si="112"/>
        <v>-803.36588085719995</v>
      </c>
      <c r="I84" s="11">
        <f t="shared" si="113"/>
        <v>39.635617516388351</v>
      </c>
    </row>
    <row r="85" spans="1:9">
      <c r="A85" s="2">
        <v>43967</v>
      </c>
      <c r="B85" s="10">
        <v>83</v>
      </c>
      <c r="C85" s="3">
        <f>'Nuovi positivi'!C85</f>
        <v>9111</v>
      </c>
      <c r="D85">
        <f t="shared" ref="D85" si="114">C85-C84</f>
        <v>51</v>
      </c>
      <c r="E85" s="11">
        <f t="shared" ref="E85" si="115">E84+G85</f>
        <v>9886.5335295527948</v>
      </c>
      <c r="F85" s="11">
        <f t="shared" ref="F85" si="116">(E85-E84)*10</f>
        <v>231.67648695594835</v>
      </c>
      <c r="G85" s="11">
        <f t="shared" ref="G85" si="117">$L$5*B85^$L$6*EXP(-B85/$L$7)</f>
        <v>23.167648695594298</v>
      </c>
      <c r="H85" s="11">
        <f t="shared" ref="H85" si="118">C85-E85</f>
        <v>-775.53352955279479</v>
      </c>
      <c r="I85" s="11">
        <f t="shared" ref="I85" si="119">D85-G85</f>
        <v>27.832351304405702</v>
      </c>
    </row>
    <row r="86" spans="1:9">
      <c r="A86" s="2">
        <v>43968</v>
      </c>
      <c r="B86" s="10">
        <v>84</v>
      </c>
      <c r="C86" s="3">
        <f>'Nuovi positivi'!C86</f>
        <v>9159</v>
      </c>
      <c r="D86">
        <f t="shared" ref="D86:D87" si="120">C86-C85</f>
        <v>48</v>
      </c>
      <c r="E86" s="11">
        <f t="shared" ref="E86:E87" si="121">E85+G86</f>
        <v>9907.6732042769872</v>
      </c>
      <c r="F86" s="11">
        <f t="shared" ref="F86:F87" si="122">(E86-E85)*10</f>
        <v>211.39674724192446</v>
      </c>
      <c r="G86" s="11">
        <f t="shared" ref="G86:G87" si="123">$L$5*B86^$L$6*EXP(-B86/$L$7)</f>
        <v>21.139674724193117</v>
      </c>
      <c r="H86" s="11">
        <f t="shared" ref="H86:H87" si="124">C86-E86</f>
        <v>-748.67320427698724</v>
      </c>
      <c r="I86" s="11">
        <f t="shared" ref="I86:I87" si="125">D86-G86</f>
        <v>26.860325275806883</v>
      </c>
    </row>
    <row r="87" spans="1:9">
      <c r="A87" s="2">
        <v>43969</v>
      </c>
      <c r="B87" s="10">
        <v>85</v>
      </c>
      <c r="C87" s="3">
        <f>'Nuovi positivi'!C87</f>
        <v>9191</v>
      </c>
      <c r="D87">
        <f t="shared" si="120"/>
        <v>32</v>
      </c>
      <c r="E87" s="11">
        <f t="shared" si="121"/>
        <v>9926.9432951967119</v>
      </c>
      <c r="F87" s="11">
        <f t="shared" si="122"/>
        <v>192.7009091972468</v>
      </c>
      <c r="G87" s="11">
        <f t="shared" si="123"/>
        <v>19.270090919724222</v>
      </c>
      <c r="H87" s="11">
        <f t="shared" si="124"/>
        <v>-735.94329519671192</v>
      </c>
      <c r="I87" s="11">
        <f t="shared" si="125"/>
        <v>12.729909080275778</v>
      </c>
    </row>
    <row r="88" spans="1:9">
      <c r="A88" s="2">
        <v>43970</v>
      </c>
      <c r="B88" s="10">
        <v>86</v>
      </c>
      <c r="C88" s="3">
        <f>'Nuovi positivi'!C88</f>
        <v>9257</v>
      </c>
      <c r="D88">
        <f t="shared" ref="D88:D89" si="126">C88-C87</f>
        <v>66</v>
      </c>
      <c r="E88" s="11">
        <f t="shared" ref="E88:E89" si="127">E87+G88</f>
        <v>9944.4921357513522</v>
      </c>
      <c r="F88" s="11">
        <f t="shared" ref="F88:F89" si="128">(E88-E87)*10</f>
        <v>175.48840554640265</v>
      </c>
      <c r="G88" s="11">
        <f t="shared" ref="G88:G89" si="129">$L$5*B88^$L$6*EXP(-B88/$L$7)</f>
        <v>17.548840554639913</v>
      </c>
      <c r="H88" s="11">
        <f t="shared" ref="H88:H89" si="130">C88-E88</f>
        <v>-687.49213575135218</v>
      </c>
      <c r="I88" s="11">
        <f t="shared" ref="I88:I89" si="131">D88-G88</f>
        <v>48.451159445360091</v>
      </c>
    </row>
    <row r="89" spans="1:9">
      <c r="A89" s="2">
        <v>43971</v>
      </c>
      <c r="B89" s="10">
        <v>87</v>
      </c>
      <c r="C89" s="3">
        <f>'Nuovi positivi'!C89</f>
        <v>9289</v>
      </c>
      <c r="D89">
        <f t="shared" si="126"/>
        <v>32</v>
      </c>
      <c r="E89" s="11">
        <f t="shared" si="127"/>
        <v>9960.4583525960043</v>
      </c>
      <c r="F89" s="11">
        <f t="shared" si="128"/>
        <v>159.66216844652081</v>
      </c>
      <c r="G89" s="11">
        <f t="shared" si="129"/>
        <v>15.966216844651219</v>
      </c>
      <c r="H89" s="11">
        <f t="shared" si="130"/>
        <v>-671.45835259600426</v>
      </c>
      <c r="I89" s="11">
        <f t="shared" si="131"/>
        <v>16.033783155348779</v>
      </c>
    </row>
    <row r="90" spans="1:9">
      <c r="A90" s="2">
        <v>43972</v>
      </c>
      <c r="B90" s="10">
        <v>88</v>
      </c>
      <c r="C90" s="3">
        <f>'Nuovi positivi'!C90</f>
        <v>9344</v>
      </c>
      <c r="D90">
        <f t="shared" ref="D90" si="132">C90-C89</f>
        <v>55</v>
      </c>
      <c r="E90" s="11">
        <f t="shared" ref="E90" si="133">E89+G90</f>
        <v>9974.9712440038893</v>
      </c>
      <c r="F90" s="11">
        <f t="shared" ref="F90" si="134">(E90-E89)*10</f>
        <v>145.12891407885036</v>
      </c>
      <c r="G90" s="11">
        <f t="shared" ref="G90" si="135">$L$5*B90^$L$6*EXP(-B90/$L$7)</f>
        <v>14.51289140788508</v>
      </c>
      <c r="H90" s="11">
        <f t="shared" ref="H90" si="136">C90-E90</f>
        <v>-630.9712440038893</v>
      </c>
      <c r="I90" s="11">
        <f t="shared" ref="I90" si="137">D90-G90</f>
        <v>40.487108592114922</v>
      </c>
    </row>
    <row r="91" spans="1:9">
      <c r="A91" s="2">
        <v>43973</v>
      </c>
      <c r="B91" s="10">
        <v>89</v>
      </c>
      <c r="C91" s="3">
        <f>'Nuovi positivi'!C91</f>
        <v>9389</v>
      </c>
      <c r="D91">
        <f t="shared" ref="D91:D92" si="138">C91-C90</f>
        <v>45</v>
      </c>
      <c r="E91" s="11">
        <f t="shared" ref="E91:E92" si="139">E90+G91</f>
        <v>9988.151179135637</v>
      </c>
      <c r="F91" s="11">
        <f t="shared" ref="F91:F92" si="140">(E91-E90)*10</f>
        <v>131.79935131747698</v>
      </c>
      <c r="G91" s="11">
        <f t="shared" ref="G91:G92" si="141">$L$5*B91^$L$6*EXP(-B91/$L$7)</f>
        <v>13.179935131747223</v>
      </c>
      <c r="H91" s="11">
        <f t="shared" ref="H91:H92" si="142">C91-E91</f>
        <v>-599.15117913563699</v>
      </c>
      <c r="I91" s="11">
        <f t="shared" ref="I91:I92" si="143">D91-G91</f>
        <v>31.820064868252778</v>
      </c>
    </row>
    <row r="92" spans="1:9">
      <c r="A92" s="2">
        <v>43974</v>
      </c>
      <c r="B92" s="10">
        <v>90</v>
      </c>
      <c r="C92" s="3">
        <f>'Nuovi positivi'!C92</f>
        <v>9427</v>
      </c>
      <c r="D92">
        <f t="shared" si="138"/>
        <v>38</v>
      </c>
      <c r="E92" s="11">
        <f t="shared" si="139"/>
        <v>10000.110011496177</v>
      </c>
      <c r="F92" s="11">
        <f t="shared" si="140"/>
        <v>119.58832360540327</v>
      </c>
      <c r="G92" s="11">
        <f t="shared" si="141"/>
        <v>11.958832360540882</v>
      </c>
      <c r="H92" s="11">
        <f t="shared" si="142"/>
        <v>-573.11001149617732</v>
      </c>
      <c r="I92" s="11">
        <f t="shared" si="143"/>
        <v>26.041167639459118</v>
      </c>
    </row>
    <row r="93" spans="1:9">
      <c r="A93" s="2">
        <v>43975</v>
      </c>
      <c r="B93" s="10">
        <v>91</v>
      </c>
      <c r="C93" s="3">
        <f>'Nuovi positivi'!C93</f>
        <v>9480</v>
      </c>
      <c r="D93">
        <f t="shared" ref="D93:D94" si="144">C93-C92</f>
        <v>53</v>
      </c>
      <c r="E93" s="11">
        <f t="shared" ref="E93:E94" si="145">E92+G93</f>
        <v>10010.951500752602</v>
      </c>
      <c r="F93" s="11">
        <f t="shared" ref="F93:F94" si="146">(E93-E92)*10</f>
        <v>108.4148925642512</v>
      </c>
      <c r="G93" s="11">
        <f t="shared" ref="G93:G94" si="147">$L$5*B93^$L$6*EXP(-B93/$L$7)</f>
        <v>10.841489256424737</v>
      </c>
      <c r="H93" s="11">
        <f t="shared" ref="H93:H94" si="148">C93-E93</f>
        <v>-530.95150075260244</v>
      </c>
      <c r="I93" s="11">
        <f t="shared" ref="I93:I94" si="149">D93-G93</f>
        <v>42.158510743575263</v>
      </c>
    </row>
    <row r="94" spans="1:9">
      <c r="A94" s="2">
        <v>43976</v>
      </c>
      <c r="B94" s="10">
        <v>92</v>
      </c>
      <c r="C94" s="3">
        <f>'Nuovi positivi'!C94</f>
        <v>9497</v>
      </c>
      <c r="D94">
        <f t="shared" si="144"/>
        <v>17</v>
      </c>
      <c r="E94" s="11">
        <f t="shared" si="145"/>
        <v>10020.771737876274</v>
      </c>
      <c r="F94" s="11">
        <f t="shared" si="146"/>
        <v>98.20237123671177</v>
      </c>
      <c r="G94" s="11">
        <f t="shared" si="147"/>
        <v>9.8202371236706458</v>
      </c>
      <c r="H94" s="11">
        <f t="shared" si="148"/>
        <v>-523.77173787627362</v>
      </c>
      <c r="I94" s="11">
        <f t="shared" si="149"/>
        <v>7.1797628763293542</v>
      </c>
    </row>
    <row r="95" spans="1:9">
      <c r="A95" s="2">
        <v>43977</v>
      </c>
      <c r="B95" s="10">
        <v>93</v>
      </c>
      <c r="C95" s="3">
        <f>'Nuovi positivi'!C95</f>
        <v>9550</v>
      </c>
      <c r="D95">
        <f t="shared" ref="D95" si="150">C95-C94</f>
        <v>53</v>
      </c>
      <c r="E95" s="11">
        <f t="shared" ref="E95" si="151">E94+G95</f>
        <v>10029.65956929908</v>
      </c>
      <c r="F95" s="11">
        <f t="shared" ref="F95" si="152">(E95-E94)*10</f>
        <v>88.878314228059025</v>
      </c>
      <c r="G95" s="11">
        <f t="shared" ref="G95" si="153">$L$5*B95^$L$6*EXP(-B95/$L$7)</f>
        <v>8.8878314228058173</v>
      </c>
      <c r="H95" s="11">
        <f t="shared" ref="H95" si="154">C95-E95</f>
        <v>-479.65956929907952</v>
      </c>
      <c r="I95" s="11">
        <f t="shared" ref="I95" si="155">D95-G95</f>
        <v>44.112168577194183</v>
      </c>
    </row>
    <row r="96" spans="1:9">
      <c r="A96" s="2">
        <v>43978</v>
      </c>
      <c r="B96" s="10">
        <v>94</v>
      </c>
      <c r="C96" s="3">
        <f>'Nuovi positivi'!C96</f>
        <v>9589</v>
      </c>
      <c r="D96">
        <f t="shared" ref="D96:D98" si="156">C96-C95</f>
        <v>39</v>
      </c>
      <c r="E96" s="11">
        <f t="shared" ref="E96:E98" si="157">E95+G96</f>
        <v>10037.697016437329</v>
      </c>
      <c r="F96" s="11">
        <f t="shared" ref="F96:F98" si="158">(E96-E95)*10</f>
        <v>80.374471382492629</v>
      </c>
      <c r="G96" s="11">
        <f t="shared" ref="G96:G98" si="159">$L$5*B96^$L$6*EXP(-B96/$L$7)</f>
        <v>8.0374471382492274</v>
      </c>
      <c r="H96" s="11">
        <f t="shared" ref="H96:H98" si="160">C96-E96</f>
        <v>-448.69701643732878</v>
      </c>
      <c r="I96" s="11">
        <f t="shared" ref="I96:I98" si="161">D96-G96</f>
        <v>30.962552861750773</v>
      </c>
    </row>
    <row r="97" spans="1:9">
      <c r="A97" s="2">
        <v>43979</v>
      </c>
      <c r="B97" s="10">
        <v>95</v>
      </c>
      <c r="C97" s="3">
        <f>'Nuovi positivi'!C97</f>
        <v>9605</v>
      </c>
      <c r="D97">
        <f t="shared" si="156"/>
        <v>16</v>
      </c>
      <c r="E97" s="11">
        <f t="shared" si="157"/>
        <v>10044.959687538738</v>
      </c>
      <c r="F97" s="11">
        <f t="shared" si="158"/>
        <v>72.626711014090688</v>
      </c>
      <c r="G97" s="11">
        <f t="shared" si="159"/>
        <v>7.2626711014094845</v>
      </c>
      <c r="H97" s="11">
        <f t="shared" si="160"/>
        <v>-439.95968753873785</v>
      </c>
      <c r="I97" s="11">
        <f t="shared" si="161"/>
        <v>8.7373288985905155</v>
      </c>
    </row>
    <row r="98" spans="1:9">
      <c r="A98" s="2">
        <v>43980</v>
      </c>
      <c r="B98" s="10">
        <v>96</v>
      </c>
      <c r="C98" s="3">
        <f>'Nuovi positivi'!C98</f>
        <v>9619</v>
      </c>
      <c r="D98">
        <f t="shared" si="156"/>
        <v>14</v>
      </c>
      <c r="E98" s="11">
        <f t="shared" si="157"/>
        <v>10051.517179350365</v>
      </c>
      <c r="F98" s="11">
        <f t="shared" si="158"/>
        <v>65.574918116271874</v>
      </c>
      <c r="G98" s="11">
        <f t="shared" si="159"/>
        <v>6.5574918116280632</v>
      </c>
      <c r="H98" s="11">
        <f t="shared" si="160"/>
        <v>-432.51717935036504</v>
      </c>
      <c r="I98" s="11">
        <f t="shared" si="161"/>
        <v>7.4425081883719368</v>
      </c>
    </row>
    <row r="99" spans="1:9">
      <c r="A99" s="2">
        <v>43981</v>
      </c>
      <c r="B99" s="10">
        <v>97</v>
      </c>
      <c r="C99" s="3">
        <f>'Nuovi positivi'!C99</f>
        <v>9651</v>
      </c>
      <c r="D99">
        <f t="shared" ref="D99" si="162">C99-C98</f>
        <v>32</v>
      </c>
      <c r="E99" s="11">
        <f t="shared" ref="E99" si="163">E98+G99</f>
        <v>10057.433466590755</v>
      </c>
      <c r="F99" s="11">
        <f t="shared" ref="F99" si="164">(E99-E98)*10</f>
        <v>59.162872403903748</v>
      </c>
      <c r="G99" s="11">
        <f t="shared" ref="G99" si="165">$L$5*B99^$L$6*EXP(-B99/$L$7)</f>
        <v>5.9162872403911093</v>
      </c>
      <c r="H99" s="11">
        <f t="shared" ref="H99" si="166">C99-E99</f>
        <v>-406.43346659075542</v>
      </c>
      <c r="I99" s="11">
        <f t="shared" ref="I99" si="167">D99-G99</f>
        <v>26.08371275960889</v>
      </c>
    </row>
    <row r="100" spans="1:9">
      <c r="A100" s="2">
        <v>43982</v>
      </c>
      <c r="B100" s="10">
        <v>98</v>
      </c>
      <c r="C100" s="3">
        <f>'Nuovi positivi'!C100</f>
        <v>9663</v>
      </c>
      <c r="D100">
        <f t="shared" ref="D100" si="168">C100-C99</f>
        <v>12</v>
      </c>
      <c r="E100" s="11">
        <f t="shared" ref="E100" si="169">E99+G100</f>
        <v>10062.767277641055</v>
      </c>
      <c r="F100" s="11">
        <f t="shared" ref="F100" si="170">(E100-E99)*10</f>
        <v>53.338110502991185</v>
      </c>
      <c r="G100" s="11">
        <f t="shared" ref="G100" si="171">$L$5*B100^$L$6*EXP(-B100/$L$7)</f>
        <v>5.3338110502994853</v>
      </c>
      <c r="H100" s="11">
        <f t="shared" ref="H100" si="172">C100-E100</f>
        <v>-399.76727764105453</v>
      </c>
      <c r="I100" s="11">
        <f t="shared" ref="I100" si="173">D100-G100</f>
        <v>6.6661889497005147</v>
      </c>
    </row>
    <row r="101" spans="1:9">
      <c r="A101" s="2">
        <v>43983</v>
      </c>
      <c r="B101" s="10">
        <v>99</v>
      </c>
      <c r="E101" s="11">
        <f t="shared" ref="E100:E103" si="174">E100+G101</f>
        <v>10067.572455250716</v>
      </c>
      <c r="F101" s="11">
        <f t="shared" ref="F100:F103" si="175">(E101-E100)*10</f>
        <v>48.051776096617687</v>
      </c>
      <c r="G101" s="11">
        <f t="shared" ref="G100:G103" si="176">$L$5*B101^$L$6*EXP(-B101/$L$7)</f>
        <v>4.8051776096620591</v>
      </c>
    </row>
    <row r="102" spans="1:9">
      <c r="A102" s="2">
        <v>43984</v>
      </c>
      <c r="B102" s="10">
        <v>100</v>
      </c>
      <c r="E102" s="11">
        <f t="shared" si="174"/>
        <v>10071.898301387153</v>
      </c>
      <c r="F102" s="11">
        <f t="shared" si="175"/>
        <v>43.258461364366667</v>
      </c>
      <c r="G102" s="11">
        <f t="shared" si="176"/>
        <v>4.3258461364370264</v>
      </c>
    </row>
    <row r="103" spans="1:9">
      <c r="A103" s="2">
        <v>43985</v>
      </c>
      <c r="B103" s="10">
        <v>101</v>
      </c>
      <c r="E103" s="11">
        <f t="shared" si="174"/>
        <v>10075.78990564882</v>
      </c>
      <c r="F103" s="11">
        <f t="shared" si="175"/>
        <v>38.916042616674531</v>
      </c>
      <c r="G103" s="11">
        <f t="shared" si="176"/>
        <v>3.8916042616681641</v>
      </c>
    </row>
    <row r="104" spans="1:9">
      <c r="B104" s="10"/>
      <c r="E104" s="11"/>
      <c r="F104" s="11"/>
      <c r="G104" s="11"/>
    </row>
    <row r="105" spans="1:9">
      <c r="B105" s="10"/>
      <c r="E105" s="11"/>
      <c r="F105" s="11"/>
      <c r="G105" s="11"/>
    </row>
    <row r="106" spans="1:9">
      <c r="B106" s="10"/>
      <c r="E106" s="11"/>
      <c r="F106" s="11"/>
      <c r="G106" s="11"/>
    </row>
    <row r="107" spans="1:9">
      <c r="B107" s="10"/>
      <c r="E107" s="11"/>
      <c r="F107" s="11"/>
      <c r="G107" s="11"/>
    </row>
    <row r="108" spans="1:9">
      <c r="B108" s="10"/>
      <c r="E108" s="11"/>
      <c r="F108" s="11"/>
      <c r="G108" s="11"/>
    </row>
    <row r="109" spans="1:9">
      <c r="B109" s="10"/>
      <c r="E109" s="11"/>
      <c r="F109" s="11"/>
      <c r="G109" s="11"/>
    </row>
    <row r="110" spans="1:9">
      <c r="B110" s="10"/>
      <c r="E110" s="11"/>
      <c r="F110" s="11"/>
      <c r="G110" s="11"/>
    </row>
    <row r="111" spans="1:9">
      <c r="B111" s="10"/>
      <c r="E111" s="11"/>
      <c r="F111" s="11"/>
      <c r="G111" s="11"/>
    </row>
    <row r="112" spans="1:9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89" activePane="bottomLeft" state="frozen"/>
      <selection pane="bottomLeft" activeCell="A100" sqref="A10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1.9999999999999999E-7</v>
      </c>
      <c r="G3" s="11"/>
      <c r="I3" s="11">
        <f>C3-F3</f>
        <v>-1.9999999999999999E-7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1.8439859844230258E-5</v>
      </c>
      <c r="G4" s="11">
        <f t="shared" ref="G4:G64" si="0">(F4-F3)*10</f>
        <v>1.8239859844230256E-4</v>
      </c>
      <c r="H4" s="11">
        <f t="shared" ref="H4:H35" si="1">$M$4*B4^$M$5*EXP(-B4/$M$6)</f>
        <v>1.8239859844230257E-5</v>
      </c>
      <c r="I4" s="11">
        <f>C4-F4</f>
        <v>-1.8439859844230258E-5</v>
      </c>
      <c r="J4" s="11">
        <f>D4-H4</f>
        <v>-1.8239859844230257E-5</v>
      </c>
      <c r="K4" s="11"/>
      <c r="L4" s="4" t="s">
        <v>22</v>
      </c>
      <c r="M4" s="20">
        <f>0.0000002</f>
        <v>1.9999999999999999E-7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2.8149759462613226E-4</v>
      </c>
      <c r="G5" s="11">
        <f t="shared" si="0"/>
        <v>2.6305773478190204E-3</v>
      </c>
      <c r="H5" s="11">
        <f t="shared" si="1"/>
        <v>2.6305773478190202E-4</v>
      </c>
      <c r="I5" s="11">
        <f t="shared" ref="I5:I53" si="5">C5-F5</f>
        <v>-2.8149759462613226E-4</v>
      </c>
      <c r="J5" s="11">
        <f t="shared" ref="J5:J53" si="6">D5-H5</f>
        <v>-2.6305773478190202E-4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1.9449600303119497E-3</v>
      </c>
      <c r="G6" s="11">
        <f t="shared" si="0"/>
        <v>1.6634624356858176E-2</v>
      </c>
      <c r="H6" s="11">
        <f t="shared" si="1"/>
        <v>1.6634624356858174E-3</v>
      </c>
      <c r="I6" s="11">
        <f t="shared" si="5"/>
        <v>-1.9449600303119497E-3</v>
      </c>
      <c r="J6" s="11">
        <f t="shared" si="6"/>
        <v>-1.6634624356858174E-3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8.6403188206953252E-3</v>
      </c>
      <c r="G7" s="11">
        <f t="shared" si="0"/>
        <v>6.6953587903833753E-2</v>
      </c>
      <c r="H7" s="11">
        <f t="shared" si="1"/>
        <v>6.6953587903833761E-3</v>
      </c>
      <c r="I7" s="11">
        <f t="shared" si="5"/>
        <v>-8.6403188206953252E-3</v>
      </c>
      <c r="J7" s="11">
        <f t="shared" si="6"/>
        <v>-6.6953587903833761E-3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2.8890706552883123E-2</v>
      </c>
      <c r="G8" s="11">
        <f t="shared" si="0"/>
        <v>0.20250387732187797</v>
      </c>
      <c r="H8" s="11">
        <f t="shared" si="1"/>
        <v>2.0250387732187798E-2</v>
      </c>
      <c r="I8" s="11">
        <f t="shared" si="5"/>
        <v>-2.8890706552883123E-2</v>
      </c>
      <c r="J8" s="11">
        <f t="shared" si="6"/>
        <v>-2.0250387732187798E-2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7.917723283181731E-2</v>
      </c>
      <c r="G9" s="11">
        <f t="shared" si="0"/>
        <v>0.50286526278934185</v>
      </c>
      <c r="H9" s="11">
        <f t="shared" si="1"/>
        <v>5.0286526278934186E-2</v>
      </c>
      <c r="I9" s="11">
        <f t="shared" si="5"/>
        <v>-7.917723283181731E-2</v>
      </c>
      <c r="J9" s="11">
        <f t="shared" si="6"/>
        <v>-5.0286526278934186E-2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0.18726736075907482</v>
      </c>
      <c r="G10" s="11">
        <f t="shared" si="0"/>
        <v>1.0809012792725752</v>
      </c>
      <c r="H10" s="11">
        <f t="shared" si="1"/>
        <v>0.10809012792725751</v>
      </c>
      <c r="I10" s="11">
        <f t="shared" si="5"/>
        <v>-0.18726736075907482</v>
      </c>
      <c r="J10" s="11">
        <f t="shared" si="6"/>
        <v>-0.10809012792725751</v>
      </c>
      <c r="K10" s="11"/>
      <c r="L10" s="4" t="s">
        <v>30</v>
      </c>
      <c r="M10" s="11">
        <f>AVERAGE(H3:H36)</f>
        <v>10.551753880114832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0.39535412346550214</v>
      </c>
      <c r="G11" s="11">
        <f t="shared" si="0"/>
        <v>2.080867627064273</v>
      </c>
      <c r="H11" s="11">
        <f t="shared" si="1"/>
        <v>0.20808676270642731</v>
      </c>
      <c r="I11" s="11">
        <f t="shared" si="5"/>
        <v>0.60464587653449786</v>
      </c>
      <c r="J11" s="11">
        <f t="shared" si="6"/>
        <v>0.79191323729357266</v>
      </c>
      <c r="K11" s="11"/>
      <c r="L11" s="4" t="s">
        <v>31</v>
      </c>
      <c r="M11" s="5">
        <f>STDEVP(H3:H36)</f>
        <v>11.204297772537439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0.76258370135295084</v>
      </c>
      <c r="G12" s="11">
        <f t="shared" si="0"/>
        <v>3.6722957788744868</v>
      </c>
      <c r="H12" s="11">
        <f t="shared" si="1"/>
        <v>0.36722957788744864</v>
      </c>
      <c r="I12" s="11">
        <f t="shared" si="5"/>
        <v>0.23741629864704916</v>
      </c>
      <c r="J12" s="11">
        <f t="shared" si="6"/>
        <v>-0.36722957788744864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1.3666397192586979</v>
      </c>
      <c r="G13" s="11">
        <f t="shared" si="0"/>
        <v>6.0405601790574703</v>
      </c>
      <c r="H13" s="11">
        <f t="shared" si="1"/>
        <v>0.60405601790574703</v>
      </c>
      <c r="I13" s="11">
        <f t="shared" si="5"/>
        <v>1.6333602807413021</v>
      </c>
      <c r="J13" s="11">
        <f t="shared" si="6"/>
        <v>1.395943982094253</v>
      </c>
      <c r="K13" s="11"/>
      <c r="L13" s="4" t="s">
        <v>42</v>
      </c>
      <c r="M13" s="11">
        <f>AVERAGE(I4:I39)</f>
        <v>-3.6266865511612321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2.3041756207309021</v>
      </c>
      <c r="G14" s="11">
        <f t="shared" si="0"/>
        <v>9.3753590147220418</v>
      </c>
      <c r="H14" s="11">
        <f t="shared" si="1"/>
        <v>0.93753590147220411</v>
      </c>
      <c r="I14" s="11">
        <f t="shared" si="5"/>
        <v>0.6958243792690979</v>
      </c>
      <c r="J14" s="11">
        <f t="shared" si="6"/>
        <v>-0.93753590147220411</v>
      </c>
      <c r="K14" s="11"/>
      <c r="L14" s="4" t="s">
        <v>31</v>
      </c>
      <c r="M14" s="5">
        <f>STDEVP(I4:I39)</f>
        <v>8.9767475425564296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3.6900166564185239</v>
      </c>
      <c r="G15" s="11">
        <f t="shared" si="0"/>
        <v>13.858410356876218</v>
      </c>
      <c r="H15" s="11">
        <f t="shared" si="1"/>
        <v>1.3858410356876221</v>
      </c>
      <c r="I15" s="11">
        <f t="shared" si="5"/>
        <v>0.30998334358147606</v>
      </c>
      <c r="J15" s="11">
        <f t="shared" si="6"/>
        <v>-0.38584103568762207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5.6551723606491962</v>
      </c>
      <c r="G16" s="11">
        <f t="shared" si="0"/>
        <v>19.65155704230672</v>
      </c>
      <c r="H16" s="11">
        <f t="shared" si="1"/>
        <v>1.9651557042306724</v>
      </c>
      <c r="I16" s="11">
        <f t="shared" si="5"/>
        <v>0.34482763935080385</v>
      </c>
      <c r="J16" s="11">
        <f t="shared" si="6"/>
        <v>3.4844295769327571E-2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8.343797751700869</v>
      </c>
      <c r="G17" s="11">
        <f t="shared" si="0"/>
        <v>26.886253910516729</v>
      </c>
      <c r="H17" s="11">
        <f t="shared" si="1"/>
        <v>2.6886253910516729</v>
      </c>
      <c r="I17" s="11">
        <f t="shared" si="5"/>
        <v>-1.343797751700869</v>
      </c>
      <c r="J17" s="11">
        <f t="shared" si="6"/>
        <v>-1.6886253910516729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11.909311593049408</v>
      </c>
      <c r="G18" s="11">
        <f t="shared" si="0"/>
        <v>35.655138413485389</v>
      </c>
      <c r="H18" s="11">
        <f t="shared" si="1"/>
        <v>3.565513841348539</v>
      </c>
      <c r="I18" s="11">
        <f t="shared" si="5"/>
        <v>-3.9093115930494076</v>
      </c>
      <c r="J18" s="11">
        <f t="shared" si="6"/>
        <v>-2.565513841348539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16.509922064118783</v>
      </c>
      <c r="G19" s="11">
        <f t="shared" si="0"/>
        <v>46.006104710693748</v>
      </c>
      <c r="H19" s="11">
        <f t="shared" si="1"/>
        <v>4.600610471069376</v>
      </c>
      <c r="I19" s="11">
        <f t="shared" si="5"/>
        <v>-8.5099220641187827</v>
      </c>
      <c r="J19" s="11">
        <f t="shared" si="6"/>
        <v>-4.600610471069376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22.303826335865104</v>
      </c>
      <c r="G20" s="11">
        <f t="shared" si="0"/>
        <v>57.939042717463209</v>
      </c>
      <c r="H20" s="11">
        <f t="shared" si="1"/>
        <v>5.7939042717463218</v>
      </c>
      <c r="I20" s="11">
        <f t="shared" si="5"/>
        <v>-11.303826335865104</v>
      </c>
      <c r="J20" s="11">
        <f t="shared" si="6"/>
        <v>-2.7939042717463218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29.444344892656396</v>
      </c>
      <c r="G21" s="11">
        <f t="shared" si="0"/>
        <v>71.405185567912923</v>
      </c>
      <c r="H21" s="11">
        <f t="shared" si="1"/>
        <v>7.1405185567912905</v>
      </c>
      <c r="I21" s="11">
        <f t="shared" si="5"/>
        <v>-12.444344892656396</v>
      </c>
      <c r="J21" s="11">
        <f t="shared" si="6"/>
        <v>-1.1405185567912905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38.075228916681596</v>
      </c>
      <c r="G22" s="11">
        <f t="shared" si="0"/>
        <v>86.308840240251996</v>
      </c>
      <c r="H22" s="11">
        <f t="shared" si="1"/>
        <v>8.6308840240251978</v>
      </c>
      <c r="I22" s="11">
        <f t="shared" si="5"/>
        <v>-11.075228916681596</v>
      </c>
      <c r="J22" s="11">
        <f t="shared" si="6"/>
        <v>1.3691159759748022</v>
      </c>
      <c r="K22" s="11"/>
      <c r="L22" t="s">
        <v>55</v>
      </c>
      <c r="M22" s="11">
        <f>MAX(F3:F115)</f>
        <v>1470.3473959034916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48.326344732785479</v>
      </c>
      <c r="G23" s="11">
        <f t="shared" si="0"/>
        <v>102.51115816103884</v>
      </c>
      <c r="H23" s="11">
        <f t="shared" si="1"/>
        <v>10.251115816103884</v>
      </c>
      <c r="I23" s="11">
        <f t="shared" si="5"/>
        <v>-15.326344732785479</v>
      </c>
      <c r="J23" s="11">
        <f t="shared" si="6"/>
        <v>-4.2511158161038836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60.309897941797445</v>
      </c>
      <c r="G24" s="11">
        <f t="shared" si="0"/>
        <v>119.83553209011966</v>
      </c>
      <c r="H24" s="11">
        <f t="shared" si="1"/>
        <v>11.983553209011964</v>
      </c>
      <c r="I24" s="11">
        <f t="shared" si="5"/>
        <v>-10.309897941797445</v>
      </c>
      <c r="J24" s="11">
        <f t="shared" si="6"/>
        <v>5.0164467909880361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74.117315560515493</v>
      </c>
      <c r="G25" s="11">
        <f t="shared" si="0"/>
        <v>138.07417618718048</v>
      </c>
      <c r="H25" s="11">
        <f t="shared" si="1"/>
        <v>13.807417618718045</v>
      </c>
      <c r="I25" s="11">
        <f t="shared" si="5"/>
        <v>-14.117315560515493</v>
      </c>
      <c r="J25" s="11">
        <f t="shared" si="6"/>
        <v>-3.8074176187180448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89.816860573470208</v>
      </c>
      <c r="G26" s="11">
        <f t="shared" si="0"/>
        <v>156.99545012954715</v>
      </c>
      <c r="H26" s="11">
        <f t="shared" si="1"/>
        <v>15.699545012954717</v>
      </c>
      <c r="I26" s="11">
        <f t="shared" si="5"/>
        <v>-16.816860573470208</v>
      </c>
      <c r="J26" s="11">
        <f t="shared" si="6"/>
        <v>-2.6995450129547169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107.45201231267815</v>
      </c>
      <c r="G27" s="11">
        <f t="shared" si="0"/>
        <v>176.35151739207942</v>
      </c>
      <c r="H27" s="11">
        <f t="shared" si="1"/>
        <v>17.635151739207938</v>
      </c>
      <c r="I27" s="11">
        <f t="shared" si="5"/>
        <v>-16.45201231267815</v>
      </c>
      <c r="J27" s="11">
        <f t="shared" si="6"/>
        <v>0.36484826079206201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127.04060977332051</v>
      </c>
      <c r="G28" s="11">
        <f t="shared" si="0"/>
        <v>195.88597460642362</v>
      </c>
      <c r="H28" s="11">
        <f t="shared" si="1"/>
        <v>19.588597460642362</v>
      </c>
      <c r="I28" s="11">
        <f t="shared" si="5"/>
        <v>-8.0406097733205115</v>
      </c>
      <c r="J28" s="11">
        <f t="shared" si="6"/>
        <v>8.4114025393576384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148.57472441628593</v>
      </c>
      <c r="G29" s="11">
        <f t="shared" si="0"/>
        <v>215.3411464296542</v>
      </c>
      <c r="H29" s="11">
        <f t="shared" si="1"/>
        <v>21.53411464296541</v>
      </c>
      <c r="I29" s="11">
        <f t="shared" si="5"/>
        <v>3.4252755837140683</v>
      </c>
      <c r="J29" s="11">
        <f t="shared" si="6"/>
        <v>11.46588535703459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172.02120469643128</v>
      </c>
      <c r="G30" s="11">
        <f t="shared" si="0"/>
        <v>234.46480280145352</v>
      </c>
      <c r="H30" s="11">
        <f t="shared" si="1"/>
        <v>23.446480280145362</v>
      </c>
      <c r="I30" s="11">
        <f t="shared" si="5"/>
        <v>-1.0212046964312833</v>
      </c>
      <c r="J30" s="11">
        <f t="shared" si="6"/>
        <v>-4.4464802801453622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197.32281652185156</v>
      </c>
      <c r="G31" s="11">
        <f t="shared" si="0"/>
        <v>253.01611825420281</v>
      </c>
      <c r="H31" s="11">
        <f t="shared" si="1"/>
        <v>25.301611825420274</v>
      </c>
      <c r="I31" s="11">
        <f t="shared" si="5"/>
        <v>14.677183478148436</v>
      </c>
      <c r="J31" s="11">
        <f t="shared" si="6"/>
        <v>15.698388174579726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224.39989178202364</v>
      </c>
      <c r="G32" s="11">
        <f t="shared" si="0"/>
        <v>270.7707526017208</v>
      </c>
      <c r="H32" s="11">
        <f t="shared" si="1"/>
        <v>27.077075260172091</v>
      </c>
      <c r="I32" s="11">
        <f t="shared" si="5"/>
        <v>6.6001082179763557</v>
      </c>
      <c r="J32" s="11">
        <f t="shared" si="6"/>
        <v>-8.0770752601720908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253.15239042713276</v>
      </c>
      <c r="G33" s="11">
        <f t="shared" si="0"/>
        <v>287.52498645109114</v>
      </c>
      <c r="H33" s="11">
        <f t="shared" si="1"/>
        <v>28.752498645109121</v>
      </c>
      <c r="I33" s="11">
        <f t="shared" si="5"/>
        <v>0.84760957286724192</v>
      </c>
      <c r="J33" s="11">
        <f t="shared" si="6"/>
        <v>-5.7524986451091209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283.46227963127251</v>
      </c>
      <c r="G34" s="11">
        <f t="shared" si="0"/>
        <v>303.09889204139751</v>
      </c>
      <c r="H34" s="11">
        <f t="shared" si="1"/>
        <v>30.309889204139743</v>
      </c>
      <c r="I34" s="11">
        <f t="shared" si="5"/>
        <v>-3.4622796312725086</v>
      </c>
      <c r="J34" s="11">
        <f t="shared" si="6"/>
        <v>-4.3098892041397434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315.19613554565871</v>
      </c>
      <c r="G35" s="11">
        <f t="shared" si="0"/>
        <v>317.33855914386197</v>
      </c>
      <c r="H35" s="11">
        <f t="shared" si="1"/>
        <v>31.733855914386194</v>
      </c>
      <c r="I35" s="11">
        <f t="shared" si="5"/>
        <v>15.803864454341294</v>
      </c>
      <c r="J35" s="11">
        <f t="shared" si="6"/>
        <v>19.266144085613806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348.20787824378954</v>
      </c>
      <c r="G36" s="11">
        <f t="shared" si="0"/>
        <v>330.11742698130831</v>
      </c>
      <c r="H36" s="11">
        <f t="shared" ref="H36:H64" si="7">$M$4*B36^$M$5*EXP(-B36/$M$6)</f>
        <v>33.011742698130817</v>
      </c>
      <c r="I36" s="11">
        <f t="shared" si="5"/>
        <v>9.792121756210463</v>
      </c>
      <c r="J36" s="11">
        <f t="shared" si="6"/>
        <v>-6.0117426981308171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382.3415579045448</v>
      </c>
      <c r="G37" s="11">
        <f t="shared" si="0"/>
        <v>341.33679660755263</v>
      </c>
      <c r="H37" s="11">
        <f t="shared" si="7"/>
        <v>34.133679660755263</v>
      </c>
      <c r="I37" s="11">
        <f t="shared" si="5"/>
        <v>-5.3415579045447998</v>
      </c>
      <c r="J37" s="11">
        <f t="shared" si="6"/>
        <v>-15.133679660755263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417.43411935556014</v>
      </c>
      <c r="G38" s="11">
        <f t="shared" si="0"/>
        <v>350.92561451015342</v>
      </c>
      <c r="H38" s="11">
        <f t="shared" si="7"/>
        <v>35.092561451015342</v>
      </c>
      <c r="I38" s="11">
        <f t="shared" si="5"/>
        <v>-20.434119355560142</v>
      </c>
      <c r="J38" s="11">
        <f t="shared" si="6"/>
        <v>-15.092561451015342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453.31808217028902</v>
      </c>
      <c r="G39" s="11">
        <f t="shared" si="0"/>
        <v>358.83962814728875</v>
      </c>
      <c r="H39" s="11">
        <f t="shared" si="7"/>
        <v>35.883962814728854</v>
      </c>
      <c r="I39" s="11">
        <f t="shared" si="5"/>
        <v>-25.318082170289017</v>
      </c>
      <c r="J39" s="11">
        <f t="shared" si="6"/>
        <v>-4.8839628147288536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489.82408403005212</v>
      </c>
      <c r="G40" s="11">
        <f t="shared" si="0"/>
        <v>365.06001859763103</v>
      </c>
      <c r="H40" s="11">
        <f t="shared" si="7"/>
        <v>36.506001859763124</v>
      </c>
      <c r="I40" s="11">
        <f t="shared" si="5"/>
        <v>-29.82408403005212</v>
      </c>
      <c r="J40" s="11">
        <f t="shared" si="6"/>
        <v>-4.5060018597631242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526.78324557277335</v>
      </c>
      <c r="G41" s="11">
        <f t="shared" si="0"/>
        <v>369.59161542721233</v>
      </c>
      <c r="H41" s="11">
        <f t="shared" si="7"/>
        <v>36.959161542721191</v>
      </c>
      <c r="I41" s="11">
        <f t="shared" si="5"/>
        <v>-38.783245572773353</v>
      </c>
      <c r="J41" s="11">
        <f t="shared" si="6"/>
        <v>-8.9591615427211906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564.02932509086008</v>
      </c>
      <c r="G42" s="11">
        <f t="shared" si="0"/>
        <v>372.46079518086731</v>
      </c>
      <c r="H42" s="11">
        <f t="shared" si="7"/>
        <v>37.246079518086688</v>
      </c>
      <c r="I42" s="11">
        <f t="shared" si="5"/>
        <v>-45.029325090860084</v>
      </c>
      <c r="J42" s="11">
        <f t="shared" si="6"/>
        <v>-6.2460795180866882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601.40064093644639</v>
      </c>
      <c r="G43" s="11">
        <f t="shared" si="0"/>
        <v>373.71315845586309</v>
      </c>
      <c r="H43" s="11">
        <f t="shared" si="7"/>
        <v>37.371315845586281</v>
      </c>
      <c r="I43" s="11">
        <f t="shared" si="5"/>
        <v>-59.400640936446393</v>
      </c>
      <c r="J43" s="11">
        <f t="shared" si="6"/>
        <v>-14.371315845586281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638.74174814640674</v>
      </c>
      <c r="G44" s="11">
        <f t="shared" si="0"/>
        <v>373.41107209960342</v>
      </c>
      <c r="H44" s="11">
        <f t="shared" si="7"/>
        <v>37.341107209960377</v>
      </c>
      <c r="I44" s="11">
        <f t="shared" si="5"/>
        <v>-82.741748146406735</v>
      </c>
      <c r="J44" s="11">
        <f t="shared" si="6"/>
        <v>-23.341107209960377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675.90486348490606</v>
      </c>
      <c r="G45" s="11">
        <f t="shared" si="0"/>
        <v>371.63115338499324</v>
      </c>
      <c r="H45" s="11">
        <f t="shared" si="7"/>
        <v>37.163115338499352</v>
      </c>
      <c r="I45" s="11">
        <f t="shared" si="5"/>
        <v>-80.904863484906059</v>
      </c>
      <c r="J45" s="11">
        <f t="shared" si="6"/>
        <v>1.8368846615006476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712.75103974959347</v>
      </c>
      <c r="G46" s="11">
        <f t="shared" si="0"/>
        <v>368.46176264687415</v>
      </c>
      <c r="H46" s="11">
        <f t="shared" si="7"/>
        <v>36.846176264687408</v>
      </c>
      <c r="I46" s="11">
        <f t="shared" si="5"/>
        <v>-92.751039749593474</v>
      </c>
      <c r="J46" s="11">
        <f t="shared" si="6"/>
        <v>-11.846176264687408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749.15109577955138</v>
      </c>
      <c r="G47" s="11">
        <f t="shared" si="0"/>
        <v>364.00056029957909</v>
      </c>
      <c r="H47" s="11">
        <f t="shared" si="7"/>
        <v>36.400056029957902</v>
      </c>
      <c r="I47" s="11">
        <f t="shared" si="5"/>
        <v>-95.151095779551383</v>
      </c>
      <c r="J47" s="11">
        <f t="shared" si="6"/>
        <v>-2.4000560299579021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784.98631315847001</v>
      </c>
      <c r="G48" s="11">
        <f t="shared" si="0"/>
        <v>358.35217378918628</v>
      </c>
      <c r="H48" s="11">
        <f t="shared" si="7"/>
        <v>35.8352173789186</v>
      </c>
      <c r="I48" s="11">
        <f t="shared" si="5"/>
        <v>-102.98631315847001</v>
      </c>
      <c r="J48" s="11">
        <f t="shared" si="6"/>
        <v>-7.8352173789185997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820.14891417488002</v>
      </c>
      <c r="G49" s="11">
        <f t="shared" si="0"/>
        <v>351.62601016410008</v>
      </c>
      <c r="H49" s="11">
        <f t="shared" si="7"/>
        <v>35.162601016409972</v>
      </c>
      <c r="I49" s="11">
        <f t="shared" si="5"/>
        <v>-111.14891417488002</v>
      </c>
      <c r="J49" s="11">
        <f t="shared" si="6"/>
        <v>-8.1626010164099725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854.54233825409358</v>
      </c>
      <c r="G50" s="11">
        <f t="shared" si="0"/>
        <v>343.9342407921356</v>
      </c>
      <c r="H50" s="11">
        <f t="shared" si="7"/>
        <v>34.393424079213538</v>
      </c>
      <c r="I50" s="11">
        <f t="shared" si="5"/>
        <v>-120.54233825409358</v>
      </c>
      <c r="J50" s="11">
        <f t="shared" si="6"/>
        <v>-9.3934240792135384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888.08133589995145</v>
      </c>
      <c r="G51" s="11">
        <f t="shared" si="0"/>
        <v>335.38997645857876</v>
      </c>
      <c r="H51" s="11">
        <f t="shared" si="7"/>
        <v>33.538997645857847</v>
      </c>
      <c r="I51" s="11">
        <f t="shared" si="5"/>
        <v>-139.08133589995145</v>
      </c>
      <c r="J51" s="11">
        <f t="shared" si="6"/>
        <v>-18.538997645857847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920.69190027341926</v>
      </c>
      <c r="G52" s="11">
        <f t="shared" si="0"/>
        <v>326.1056437346781</v>
      </c>
      <c r="H52" s="11">
        <f t="shared" si="7"/>
        <v>32.610564373467767</v>
      </c>
      <c r="I52" s="11">
        <f t="shared" si="5"/>
        <v>-160.69190027341926</v>
      </c>
      <c r="J52" s="11">
        <f t="shared" si="6"/>
        <v>-21.610564373467767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952.31105698813099</v>
      </c>
      <c r="G53" s="11">
        <f t="shared" si="0"/>
        <v>316.19156714711721</v>
      </c>
      <c r="H53" s="11">
        <f t="shared" si="7"/>
        <v>31.619156714711714</v>
      </c>
      <c r="I53" s="11">
        <f t="shared" si="5"/>
        <v>-159.31105698813099</v>
      </c>
      <c r="J53" s="11">
        <f t="shared" si="6"/>
        <v>1.3808432852882859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982.88653261850197</v>
      </c>
      <c r="G54" s="11">
        <f t="shared" si="0"/>
        <v>305.75475630370988</v>
      </c>
      <c r="H54" s="11">
        <f t="shared" si="7"/>
        <v>30.575475630371031</v>
      </c>
      <c r="I54" s="11">
        <f t="shared" ref="I54:I62" si="10">C54-F54</f>
        <v>-175.88653261850197</v>
      </c>
      <c r="J54" s="11">
        <f t="shared" ref="J54:J62" si="11">D54-H54</f>
        <v>-16.575475630371031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1012.3763218890723</v>
      </c>
      <c r="G55" s="11">
        <f t="shared" si="0"/>
        <v>294.89789270570327</v>
      </c>
      <c r="H55" s="11">
        <f t="shared" si="7"/>
        <v>29.489789270570281</v>
      </c>
      <c r="I55" s="11">
        <f t="shared" si="10"/>
        <v>-184.3763218890723</v>
      </c>
      <c r="J55" s="11">
        <f t="shared" si="11"/>
        <v>-8.4897892705702809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1040.7481726337455</v>
      </c>
      <c r="G56" s="11">
        <f t="shared" si="0"/>
        <v>283.71850744673225</v>
      </c>
      <c r="H56" s="11">
        <f t="shared" si="7"/>
        <v>28.371850744673317</v>
      </c>
      <c r="I56" s="11">
        <f t="shared" si="10"/>
        <v>-174.74817263374553</v>
      </c>
      <c r="J56" s="11">
        <f t="shared" si="11"/>
        <v>9.628149255326683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1067.9790064628273</v>
      </c>
      <c r="G57" s="11">
        <f t="shared" si="0"/>
        <v>272.30833829081803</v>
      </c>
      <c r="H57" s="11">
        <f t="shared" si="7"/>
        <v>27.230833829081714</v>
      </c>
      <c r="I57" s="11">
        <f t="shared" si="10"/>
        <v>-170.97900646282733</v>
      </c>
      <c r="J57" s="11">
        <f t="shared" si="11"/>
        <v>3.769166170918286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1094.0542917283301</v>
      </c>
      <c r="G58" s="11">
        <f t="shared" si="0"/>
        <v>260.75285265502771</v>
      </c>
      <c r="H58" s="11">
        <f t="shared" si="7"/>
        <v>26.07528526550286</v>
      </c>
      <c r="I58" s="11">
        <f t="shared" si="10"/>
        <v>-166.0542917283301</v>
      </c>
      <c r="J58" s="11">
        <f t="shared" si="11"/>
        <v>4.9247147344971403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1118.9673838993151</v>
      </c>
      <c r="G59" s="11">
        <f t="shared" si="0"/>
        <v>249.1309217098501</v>
      </c>
      <c r="H59" s="11">
        <f t="shared" si="7"/>
        <v>24.913092170985099</v>
      </c>
      <c r="I59" s="11">
        <f t="shared" si="10"/>
        <v>-161.96738389931511</v>
      </c>
      <c r="J59" s="11">
        <f t="shared" si="11"/>
        <v>4.0869078290149012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1142.718846905653</v>
      </c>
      <c r="G60" s="11">
        <f t="shared" si="0"/>
        <v>237.51463006337872</v>
      </c>
      <c r="H60" s="11">
        <f t="shared" si="7"/>
        <v>23.751463006337907</v>
      </c>
      <c r="I60" s="11">
        <f t="shared" si="10"/>
        <v>-152.71884690565298</v>
      </c>
      <c r="J60" s="11">
        <f t="shared" si="11"/>
        <v>9.2485369936620927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1165.3157674284703</v>
      </c>
      <c r="G61" s="11">
        <f>(F61-F60)*10</f>
        <v>225.969205228173</v>
      </c>
      <c r="H61" s="11">
        <f>$M$4*B61^$M$5*EXP(-B61/$M$6)</f>
        <v>22.596920522817246</v>
      </c>
      <c r="I61" s="11">
        <f t="shared" si="10"/>
        <v>-143.31576742847028</v>
      </c>
      <c r="J61" s="11">
        <f t="shared" si="11"/>
        <v>9.4030794771827537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1186.7710725483978</v>
      </c>
      <c r="G62" s="11">
        <f>(F62-F61)*10</f>
        <v>214.55305119927516</v>
      </c>
      <c r="H62" s="11">
        <f>$M$4*B62^$M$5*EXP(-B62/$M$6)</f>
        <v>21.455305119927534</v>
      </c>
      <c r="I62" s="11">
        <f t="shared" si="10"/>
        <v>-139.7710725483978</v>
      </c>
      <c r="J62" s="11">
        <f t="shared" si="11"/>
        <v>3.5446948800724662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1207.1028596405895</v>
      </c>
      <c r="G63" s="11">
        <f>(F63-F62)*10</f>
        <v>203.31787092191689</v>
      </c>
      <c r="H63" s="11">
        <f>$M$4*B63^$M$5*EXP(-B63/$M$6)</f>
        <v>20.331787092191629</v>
      </c>
      <c r="I63" s="11">
        <f t="shared" ref="I63" si="14">C63-F63</f>
        <v>-131.10285964058949</v>
      </c>
      <c r="J63" s="11">
        <f t="shared" ref="J63" si="15">D63-H63</f>
        <v>8.6682129078083712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1226.3337459533568</v>
      </c>
      <c r="G64" s="11">
        <f t="shared" si="0"/>
        <v>192.30886312767325</v>
      </c>
      <c r="H64" s="11">
        <f t="shared" si="7"/>
        <v>19.230886312767403</v>
      </c>
      <c r="I64" s="11">
        <f t="shared" ref="I64" si="18">C64-F64</f>
        <v>-133.33374595335681</v>
      </c>
      <c r="J64" s="11">
        <f t="shared" ref="J64" si="19">D64-H64</f>
        <v>-2.230886312767403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1244.4902439439204</v>
      </c>
      <c r="G65" s="11">
        <f t="shared" ref="G65" si="23">(F65-F64)*10</f>
        <v>181.56497990563594</v>
      </c>
      <c r="H65" s="11">
        <f t="shared" ref="H65" si="24">$M$4*B65^$M$5*EXP(-B65/$M$6)</f>
        <v>18.156497990563686</v>
      </c>
      <c r="I65" s="11">
        <f t="shared" ref="I65" si="25">C65-F65</f>
        <v>-130.4902439439204</v>
      </c>
      <c r="J65" s="11">
        <f t="shared" ref="J65" si="26">D65-H65</f>
        <v>2.8435020094363139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1261.6021671834351</v>
      </c>
      <c r="G66" s="11">
        <f t="shared" ref="G66" si="30">(F66-F65)*10</f>
        <v>171.11923239514681</v>
      </c>
      <c r="H66" s="11">
        <f t="shared" ref="H66" si="31">$M$4*B66^$M$5*EXP(-B66/$M$6)</f>
        <v>17.111923239514738</v>
      </c>
      <c r="I66" s="11">
        <f t="shared" ref="I66" si="32">C66-F66</f>
        <v>-133.60216718343509</v>
      </c>
      <c r="J66" s="11">
        <f t="shared" ref="J66" si="33">D66-H66</f>
        <v>-3.1119232395147378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1277.7020704925719</v>
      </c>
      <c r="G67" s="11">
        <f t="shared" ref="G67" si="37">(F67-F66)*10</f>
        <v>160.99903309136835</v>
      </c>
      <c r="H67" s="11">
        <f t="shared" ref="H67" si="38">$M$4*B67^$M$5*EXP(-B67/$M$6)</f>
        <v>16.099903309136913</v>
      </c>
      <c r="I67" s="11">
        <f t="shared" ref="I67" si="39">C67-F67</f>
        <v>-136.70207049257192</v>
      </c>
      <c r="J67" s="11">
        <f t="shared" ref="J67" si="40">D67-H67</f>
        <v>-3.0999033091369128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1292.8247269329454</v>
      </c>
      <c r="G68" s="11">
        <f t="shared" ref="G68" si="44">(F68-F67)*10</f>
        <v>151.22656440373476</v>
      </c>
      <c r="H68" s="11">
        <f t="shared" ref="H68" si="45">$M$4*B68^$M$5*EXP(-B68/$M$6)</f>
        <v>15.12265644037339</v>
      </c>
      <c r="I68" s="11">
        <f t="shared" ref="I68" si="46">C68-F68</f>
        <v>-140.8247269329454</v>
      </c>
      <c r="J68" s="11">
        <f t="shared" ref="J68" si="47">D68-H68</f>
        <v>-4.1226564403733903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1307.0066433596123</v>
      </c>
      <c r="G69" s="11">
        <f t="shared" ref="G69" si="51">(F69-F68)*10</f>
        <v>141.8191642666693</v>
      </c>
      <c r="H69" s="11">
        <f t="shared" ref="H69" si="52">$M$4*B69^$M$5*EXP(-B69/$M$6)</f>
        <v>14.18191642666693</v>
      </c>
      <c r="I69" s="11">
        <f t="shared" ref="I69" si="53">C69-F69</f>
        <v>-140.00664335961233</v>
      </c>
      <c r="J69" s="11">
        <f t="shared" ref="J69" si="54">D69-H69</f>
        <v>0.81808357333306958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1320.2856154340723</v>
      </c>
      <c r="G70" s="11">
        <f t="shared" ref="G70" si="58">(F70-F69)*10</f>
        <v>132.78972074459944</v>
      </c>
      <c r="H70" s="11">
        <f t="shared" ref="H70" si="59">$M$4*B70^$M$5*EXP(-B70/$M$6)</f>
        <v>13.278972074459986</v>
      </c>
      <c r="I70" s="11">
        <f t="shared" ref="I70" si="60">C70-F70</f>
        <v>-136.28561543407227</v>
      </c>
      <c r="J70" s="11">
        <f t="shared" ref="J70" si="61">D70-H70</f>
        <v>3.7210279255400138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1332.700322301816</v>
      </c>
      <c r="G71" s="11">
        <f t="shared" ref="G71" si="65">(F71-F70)*10</f>
        <v>124.14706867743689</v>
      </c>
      <c r="H71" s="11">
        <f t="shared" ref="H71" si="66">$M$4*B71^$M$5*EXP(-B71/$M$6)</f>
        <v>12.414706867743721</v>
      </c>
      <c r="I71" s="11">
        <f t="shared" ref="I71" si="67">C71-F71</f>
        <v>-137.70032230181596</v>
      </c>
      <c r="J71" s="11">
        <f t="shared" ref="J71" si="68">D71-H71</f>
        <v>-1.4147068677437211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1344.2899605480322</v>
      </c>
      <c r="G72" s="11">
        <f t="shared" ref="G72" si="72">(F72-F71)*10</f>
        <v>115.89638246216282</v>
      </c>
      <c r="H72" s="11">
        <f t="shared" ref="H72" si="73">$M$4*B72^$M$5*EXP(-B72/$M$6)</f>
        <v>11.589638246216172</v>
      </c>
      <c r="I72" s="11">
        <f t="shared" ref="I72" si="74">C72-F72</f>
        <v>-135.28996054803224</v>
      </c>
      <c r="J72" s="11">
        <f t="shared" ref="J72" si="75">D72-H72</f>
        <v>2.4103617537838282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1355.0939165528912</v>
      </c>
      <c r="G73" s="11">
        <f t="shared" ref="G73" si="79">(F73-F72)*10</f>
        <v>108.03956004858946</v>
      </c>
      <c r="H73" s="11">
        <f t="shared" ref="H73" si="80">$M$4*B73^$M$5*EXP(-B73/$M$6)</f>
        <v>10.803956004858842</v>
      </c>
      <c r="I73" s="11">
        <f t="shared" ref="I73" si="81">C73-F73</f>
        <v>-134.09391655289119</v>
      </c>
      <c r="J73" s="11">
        <f t="shared" ref="J73" si="82">D73-H73</f>
        <v>1.1960439951411583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1365.1514759663773</v>
      </c>
      <c r="G74" s="11">
        <f t="shared" ref="G74" si="86">(F74-F73)*10</f>
        <v>100.5755941348616</v>
      </c>
      <c r="H74" s="11">
        <f t="shared" ref="H74" si="87">$M$4*B74^$M$5*EXP(-B74/$M$6)</f>
        <v>10.057559413486228</v>
      </c>
      <c r="I74" s="11">
        <f t="shared" ref="I74" si="88">C74-F74</f>
        <v>-133.15147596637735</v>
      </c>
      <c r="J74" s="11">
        <f t="shared" ref="J74" si="89">D74-H74</f>
        <v>0.94244058651377216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1374.5015687039479</v>
      </c>
      <c r="G75" s="11">
        <f t="shared" ref="G75:G76" si="93">(F75-F74)*10</f>
        <v>93.500927375705487</v>
      </c>
      <c r="H75" s="11">
        <f t="shared" ref="H75:H76" si="94">$M$4*B75^$M$5*EXP(-B75/$M$6)</f>
        <v>9.3500927375706393</v>
      </c>
      <c r="I75" s="11">
        <f t="shared" ref="I75:I76" si="95">C75-F75</f>
        <v>-131.5015687039479</v>
      </c>
      <c r="J75" s="11">
        <f t="shared" ref="J75:J76" si="96">D75-H75</f>
        <v>1.6499072624293607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1383.1825476201268</v>
      </c>
      <c r="G76" s="11">
        <f t="shared" si="93"/>
        <v>86.809789161789013</v>
      </c>
      <c r="H76" s="11">
        <f t="shared" si="94"/>
        <v>8.6809789161789102</v>
      </c>
      <c r="I76" s="11">
        <f t="shared" si="95"/>
        <v>-129.1825476201268</v>
      </c>
      <c r="J76" s="11">
        <f t="shared" si="96"/>
        <v>2.3190210838210898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1391.2319988393058</v>
      </c>
      <c r="G77" s="11">
        <f t="shared" ref="G77:G78" si="100">(F77-F76)*10</f>
        <v>80.494512191789909</v>
      </c>
      <c r="H77" s="11">
        <f t="shared" ref="H77:H78" si="101">$M$4*B77^$M$5*EXP(-B77/$M$6)</f>
        <v>8.0494512191790744</v>
      </c>
      <c r="I77" s="11">
        <f t="shared" ref="I77:I78" si="102">C77-F77</f>
        <v>-126.23199883930579</v>
      </c>
      <c r="J77" s="11">
        <f t="shared" ref="J77:J78" si="103">D77-H77</f>
        <v>2.9505487808209256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1398.6865816034726</v>
      </c>
      <c r="G78" s="11">
        <f t="shared" si="100"/>
        <v>74.545827641668438</v>
      </c>
      <c r="H78" s="11">
        <f t="shared" si="101"/>
        <v>7.4545827641667328</v>
      </c>
      <c r="I78" s="11">
        <f t="shared" si="102"/>
        <v>-122.68658160347263</v>
      </c>
      <c r="J78" s="11">
        <f t="shared" si="103"/>
        <v>3.5454172358332672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1405.5818954276103</v>
      </c>
      <c r="G79" s="11">
        <f t="shared" ref="G79" si="107">(F79-F78)*10</f>
        <v>68.953138241377019</v>
      </c>
      <c r="H79" s="11">
        <f t="shared" ref="H79" si="108">$M$4*B79^$M$5*EXP(-B79/$M$6)</f>
        <v>6.8953138241377747</v>
      </c>
      <c r="I79" s="11">
        <f t="shared" ref="I79" si="109">C79-F79</f>
        <v>-124.58189542761033</v>
      </c>
      <c r="J79" s="11">
        <f t="shared" ref="J79" si="110">D79-H79</f>
        <v>-1.8953138241377747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1411.9523723278282</v>
      </c>
      <c r="G80" s="11">
        <f t="shared" ref="G80" si="114">(F80-F79)*10</f>
        <v>63.704769002179091</v>
      </c>
      <c r="H80" s="11">
        <f t="shared" ref="H80" si="115">$M$4*B80^$M$5*EXP(-B80/$M$6)</f>
        <v>6.3704769002178798</v>
      </c>
      <c r="I80" s="11">
        <f t="shared" ref="I80" si="116">C80-F80</f>
        <v>-118.95237232782824</v>
      </c>
      <c r="J80" s="11">
        <f t="shared" ref="J80" si="117">D80-H80</f>
        <v>5.6295230997821202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1417.8311918980673</v>
      </c>
      <c r="G81" s="11">
        <f t="shared" ref="G81" si="121">(F81-F80)*10</f>
        <v>58.788195702391022</v>
      </c>
      <c r="H81" s="11">
        <f t="shared" ref="H81" si="122">$M$4*B81^$M$5*EXP(-B81/$M$6)</f>
        <v>5.8788195702391874</v>
      </c>
      <c r="I81" s="11">
        <f t="shared" ref="I81" si="123">C81-F81</f>
        <v>-116.83119189806735</v>
      </c>
      <c r="J81" s="11">
        <f t="shared" ref="J81" si="124">D81-H81</f>
        <v>2.1211804297608126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1423.2502170522378</v>
      </c>
      <c r="G82" s="11">
        <f t="shared" ref="G82" si="128">(F82-F81)*10</f>
        <v>54.190251541704129</v>
      </c>
      <c r="H82" s="11">
        <f t="shared" ref="H82" si="129">$M$4*B82^$M$5*EXP(-B82/$M$6)</f>
        <v>5.4190251541704564</v>
      </c>
      <c r="I82" s="11">
        <f t="shared" ref="I82" si="130">C82-F82</f>
        <v>-109.25021705223776</v>
      </c>
      <c r="J82" s="11">
        <f t="shared" ref="J82" si="131">D82-H82</f>
        <v>7.5809748458295436</v>
      </c>
    </row>
    <row r="83" spans="1:10">
      <c r="A83" s="2">
        <v>43965</v>
      </c>
      <c r="B83" s="10">
        <v>81</v>
      </c>
      <c r="C83" s="3">
        <f>Dati!K83</f>
        <v>1329</v>
      </c>
      <c r="D83">
        <f t="shared" ref="D83:D84" si="132">C83-C82</f>
        <v>15</v>
      </c>
      <c r="E83">
        <f t="shared" ref="E83:E84" si="133">10*(C83-C82)</f>
        <v>150</v>
      </c>
      <c r="F83" s="11">
        <f t="shared" ref="F83:F84" si="134">F82+H83</f>
        <v>1428.2399483141585</v>
      </c>
      <c r="G83" s="11">
        <f t="shared" ref="G83:G84" si="135">(F83-F82)*10</f>
        <v>49.897312619207241</v>
      </c>
      <c r="H83" s="11">
        <f t="shared" ref="H83:H84" si="136">$M$4*B83^$M$5*EXP(-B83/$M$6)</f>
        <v>4.9897312619206993</v>
      </c>
      <c r="I83" s="11">
        <f t="shared" ref="I83:I84" si="137">C83-F83</f>
        <v>-99.239948314158482</v>
      </c>
      <c r="J83" s="11">
        <f t="shared" ref="J83:J84" si="138">D83-H83</f>
        <v>10.010268738079301</v>
      </c>
    </row>
    <row r="84" spans="1:10">
      <c r="A84" s="2">
        <v>43966</v>
      </c>
      <c r="B84" s="10">
        <v>82</v>
      </c>
      <c r="C84" s="3">
        <f>Dati!K84</f>
        <v>1336</v>
      </c>
      <c r="D84">
        <f t="shared" si="132"/>
        <v>7</v>
      </c>
      <c r="E84">
        <f t="shared" si="133"/>
        <v>70</v>
      </c>
      <c r="F84" s="11">
        <f t="shared" si="134"/>
        <v>1432.8294946225785</v>
      </c>
      <c r="G84" s="11">
        <f t="shared" si="135"/>
        <v>45.895463084200401</v>
      </c>
      <c r="H84" s="11">
        <f t="shared" si="136"/>
        <v>4.5895463084200117</v>
      </c>
      <c r="I84" s="11">
        <f t="shared" si="137"/>
        <v>-96.829494622578522</v>
      </c>
      <c r="J84" s="11">
        <f t="shared" si="138"/>
        <v>2.4104536915799883</v>
      </c>
    </row>
    <row r="85" spans="1:10">
      <c r="A85" s="2">
        <v>43967</v>
      </c>
      <c r="B85" s="10">
        <v>83</v>
      </c>
      <c r="C85" s="3">
        <f>Dati!K85</f>
        <v>1346</v>
      </c>
      <c r="D85">
        <f t="shared" ref="D85" si="139">C85-C84</f>
        <v>10</v>
      </c>
      <c r="E85">
        <f t="shared" ref="E85" si="140">10*(C85-C84)</f>
        <v>100</v>
      </c>
      <c r="F85" s="11">
        <f t="shared" ref="F85" si="141">F84+H85</f>
        <v>1437.0465587182771</v>
      </c>
      <c r="G85" s="11">
        <f t="shared" ref="G85" si="142">(F85-F84)*10</f>
        <v>42.170640956985608</v>
      </c>
      <c r="H85" s="11">
        <f t="shared" ref="H85" si="143">$M$4*B85^$M$5*EXP(-B85/$M$6)</f>
        <v>4.217064095698615</v>
      </c>
      <c r="I85" s="11">
        <f t="shared" ref="I85" si="144">C85-F85</f>
        <v>-91.046558718277083</v>
      </c>
      <c r="J85" s="11">
        <f t="shared" ref="J85" si="145">D85-H85</f>
        <v>5.782935904301385</v>
      </c>
    </row>
    <row r="86" spans="1:10">
      <c r="A86" s="2">
        <v>43968</v>
      </c>
      <c r="B86" s="10">
        <v>84</v>
      </c>
      <c r="C86" s="3">
        <f>Dati!K86</f>
        <v>1355</v>
      </c>
      <c r="D86">
        <f t="shared" ref="D86:D87" si="146">C86-C85</f>
        <v>9</v>
      </c>
      <c r="E86">
        <f t="shared" ref="E86:E87" si="147">10*(C86-C85)</f>
        <v>90</v>
      </c>
      <c r="F86" s="11">
        <f t="shared" ref="F86:F87" si="148">F85+H86</f>
        <v>1440.9174352907626</v>
      </c>
      <c r="G86" s="11">
        <f t="shared" ref="G86:G87" si="149">(F86-F85)*10</f>
        <v>38.708765724854857</v>
      </c>
      <c r="H86" s="11">
        <f t="shared" ref="H86:H87" si="150">$M$4*B86^$M$5*EXP(-B86/$M$6)</f>
        <v>3.8708765724853804</v>
      </c>
      <c r="I86" s="11">
        <f t="shared" ref="I86:I87" si="151">C86-F86</f>
        <v>-85.917435290762569</v>
      </c>
      <c r="J86" s="11">
        <f t="shared" ref="J86:J87" si="152">D86-H86</f>
        <v>5.1291234275146191</v>
      </c>
    </row>
    <row r="87" spans="1:10">
      <c r="A87" s="2">
        <v>43969</v>
      </c>
      <c r="B87" s="10">
        <v>85</v>
      </c>
      <c r="C87" s="3">
        <f>Dati!K87</f>
        <v>1367</v>
      </c>
      <c r="D87">
        <f t="shared" si="146"/>
        <v>12</v>
      </c>
      <c r="E87">
        <f t="shared" si="147"/>
        <v>120</v>
      </c>
      <c r="F87" s="11">
        <f t="shared" si="148"/>
        <v>1444.4670201799145</v>
      </c>
      <c r="G87" s="11">
        <f t="shared" si="149"/>
        <v>35.495848891519017</v>
      </c>
      <c r="H87" s="11">
        <f t="shared" si="150"/>
        <v>3.5495848891518613</v>
      </c>
      <c r="I87" s="11">
        <f t="shared" si="151"/>
        <v>-77.467020179914471</v>
      </c>
      <c r="J87" s="11">
        <f t="shared" si="152"/>
        <v>8.4504151108481391</v>
      </c>
    </row>
    <row r="88" spans="1:10">
      <c r="A88" s="2">
        <v>43970</v>
      </c>
      <c r="B88" s="10">
        <v>86</v>
      </c>
      <c r="C88" s="3">
        <f>Dati!K88</f>
        <v>1376</v>
      </c>
      <c r="D88">
        <f t="shared" ref="D88:D89" si="153">C88-C87</f>
        <v>9</v>
      </c>
      <c r="E88">
        <f t="shared" ref="E88:E89" si="154">10*(C88-C87)</f>
        <v>90</v>
      </c>
      <c r="F88" s="11">
        <f t="shared" ref="F88:F89" si="155">F87+H88</f>
        <v>1447.7188290500442</v>
      </c>
      <c r="G88" s="11">
        <f t="shared" ref="G88:G89" si="156">(F88-F87)*10</f>
        <v>32.518088701297074</v>
      </c>
      <c r="H88" s="11">
        <f t="shared" ref="H88:H89" si="157">$M$4*B88^$M$5*EXP(-B88/$M$6)</f>
        <v>3.2518088701296621</v>
      </c>
      <c r="I88" s="11">
        <f t="shared" ref="I88:I89" si="158">C88-F88</f>
        <v>-71.718829050044178</v>
      </c>
      <c r="J88" s="11">
        <f t="shared" ref="J88:J89" si="159">D88-H88</f>
        <v>5.7481911298703379</v>
      </c>
    </row>
    <row r="89" spans="1:10">
      <c r="A89" s="2">
        <v>43971</v>
      </c>
      <c r="B89" s="10">
        <v>87</v>
      </c>
      <c r="C89" s="3">
        <f>Dati!K89</f>
        <v>1386</v>
      </c>
      <c r="D89">
        <f t="shared" si="153"/>
        <v>10</v>
      </c>
      <c r="E89">
        <f t="shared" si="154"/>
        <v>100</v>
      </c>
      <c r="F89" s="11">
        <f t="shared" si="155"/>
        <v>1450.6950240777273</v>
      </c>
      <c r="G89" s="11">
        <f t="shared" si="156"/>
        <v>29.761950276831612</v>
      </c>
      <c r="H89" s="11">
        <f t="shared" si="157"/>
        <v>2.976195027683159</v>
      </c>
      <c r="I89" s="11">
        <f t="shared" si="158"/>
        <v>-64.695024077727339</v>
      </c>
      <c r="J89" s="11">
        <f t="shared" si="159"/>
        <v>7.0238049723168405</v>
      </c>
    </row>
    <row r="90" spans="1:10">
      <c r="A90" s="2">
        <v>43972</v>
      </c>
      <c r="B90" s="10">
        <v>88</v>
      </c>
      <c r="C90" s="3">
        <f>Dati!K90</f>
        <v>1397</v>
      </c>
      <c r="D90">
        <f t="shared" ref="D90" si="160">C90-C89</f>
        <v>11</v>
      </c>
      <c r="E90">
        <f t="shared" ref="E90" si="161">10*(C90-C89)</f>
        <v>110</v>
      </c>
      <c r="F90" s="11">
        <f t="shared" ref="F90" si="162">F89+H90</f>
        <v>1453.4164473182732</v>
      </c>
      <c r="G90" s="11">
        <f t="shared" ref="G90" si="163">(F90-F89)*10</f>
        <v>27.214232405458461</v>
      </c>
      <c r="H90" s="11">
        <f t="shared" ref="H90" si="164">$M$4*B90^$M$5*EXP(-B90/$M$6)</f>
        <v>2.7214232405458527</v>
      </c>
      <c r="I90" s="11">
        <f t="shared" ref="I90" si="165">C90-F90</f>
        <v>-56.416447318273185</v>
      </c>
      <c r="J90" s="11">
        <f t="shared" ref="J90" si="166">D90-H90</f>
        <v>8.2785767594541468</v>
      </c>
    </row>
    <row r="91" spans="1:10">
      <c r="A91" s="2">
        <v>43973</v>
      </c>
      <c r="B91" s="10">
        <v>89</v>
      </c>
      <c r="C91" s="3">
        <f>Dati!K91</f>
        <v>1407</v>
      </c>
      <c r="D91">
        <f t="shared" ref="D91:D92" si="167">C91-C90</f>
        <v>10</v>
      </c>
      <c r="E91">
        <f t="shared" ref="E91:E92" si="168">10*(C91-C90)</f>
        <v>100</v>
      </c>
      <c r="F91" s="11">
        <f t="shared" ref="F91:F92" si="169">F90+H91</f>
        <v>1455.9026595370794</v>
      </c>
      <c r="G91" s="11">
        <f t="shared" ref="G91:G92" si="170">(F91-F90)*10</f>
        <v>24.862122188062585</v>
      </c>
      <c r="H91" s="11">
        <f t="shared" ref="H91:H92" si="171">$M$4*B91^$M$5*EXP(-B91/$M$6)</f>
        <v>2.4862122188061613</v>
      </c>
      <c r="I91" s="11">
        <f t="shared" ref="I91:I92" si="172">C91-F91</f>
        <v>-48.902659537079444</v>
      </c>
      <c r="J91" s="11">
        <f t="shared" ref="J91:J92" si="173">D91-H91</f>
        <v>7.5137877811938392</v>
      </c>
    </row>
    <row r="92" spans="1:10">
      <c r="A92" s="2">
        <v>43974</v>
      </c>
      <c r="B92" s="10">
        <v>90</v>
      </c>
      <c r="C92" s="3">
        <f>Dati!K92</f>
        <v>1414</v>
      </c>
      <c r="D92">
        <f t="shared" si="167"/>
        <v>7</v>
      </c>
      <c r="E92">
        <f t="shared" si="168"/>
        <v>70</v>
      </c>
      <c r="F92" s="11">
        <f t="shared" si="169"/>
        <v>1458.1719834099788</v>
      </c>
      <c r="G92" s="11">
        <f t="shared" si="170"/>
        <v>22.693238728993492</v>
      </c>
      <c r="H92" s="11">
        <f t="shared" si="171"/>
        <v>2.2693238728993514</v>
      </c>
      <c r="I92" s="11">
        <f t="shared" si="172"/>
        <v>-44.171983409978793</v>
      </c>
      <c r="J92" s="11">
        <f t="shared" si="173"/>
        <v>4.730676127100649</v>
      </c>
    </row>
    <row r="93" spans="1:10">
      <c r="A93" s="2">
        <v>43975</v>
      </c>
      <c r="B93" s="10">
        <v>91</v>
      </c>
      <c r="C93" s="3">
        <f>Dati!K93</f>
        <v>1419</v>
      </c>
      <c r="D93">
        <f t="shared" ref="D93:D94" si="174">C93-C92</f>
        <v>5</v>
      </c>
      <c r="E93">
        <f t="shared" ref="E93:E94" si="175">10*(C93-C92)</f>
        <v>50</v>
      </c>
      <c r="F93" s="11">
        <f t="shared" ref="F93:F94" si="176">F92+H93</f>
        <v>1460.2415501099078</v>
      </c>
      <c r="G93" s="11">
        <f t="shared" ref="G93:G94" si="177">(F93-F92)*10</f>
        <v>20.695666999290552</v>
      </c>
      <c r="H93" s="11">
        <f t="shared" ref="H93:H94" si="178">$M$4*B93^$M$5*EXP(-B93/$M$6)</f>
        <v>2.0695666999290787</v>
      </c>
      <c r="I93" s="11">
        <f t="shared" ref="I93:I94" si="179">C93-F93</f>
        <v>-41.241550109907848</v>
      </c>
      <c r="J93" s="11">
        <f t="shared" ref="J93:J94" si="180">D93-H93</f>
        <v>2.9304333000709213</v>
      </c>
    </row>
    <row r="94" spans="1:10">
      <c r="A94" s="2">
        <v>43976</v>
      </c>
      <c r="B94" s="10">
        <v>92</v>
      </c>
      <c r="C94" s="3">
        <f>Dati!K94</f>
        <v>1425</v>
      </c>
      <c r="D94">
        <f t="shared" si="174"/>
        <v>6</v>
      </c>
      <c r="E94">
        <f t="shared" si="175"/>
        <v>60</v>
      </c>
      <c r="F94" s="11">
        <f t="shared" si="176"/>
        <v>1462.1273484049802</v>
      </c>
      <c r="G94" s="11">
        <f t="shared" si="177"/>
        <v>18.857982950723908</v>
      </c>
      <c r="H94" s="11">
        <f t="shared" si="178"/>
        <v>1.8857982950724079</v>
      </c>
      <c r="I94" s="11">
        <f t="shared" si="179"/>
        <v>-37.127348404980239</v>
      </c>
      <c r="J94" s="11">
        <f t="shared" si="180"/>
        <v>4.1142017049275923</v>
      </c>
    </row>
    <row r="95" spans="1:10">
      <c r="A95" s="2">
        <v>43977</v>
      </c>
      <c r="B95" s="10">
        <v>93</v>
      </c>
      <c r="C95" s="3">
        <f>Dati!K95</f>
        <v>1431</v>
      </c>
      <c r="D95">
        <f t="shared" ref="D95" si="181">C95-C94</f>
        <v>6</v>
      </c>
      <c r="E95">
        <f t="shared" ref="E95" si="182">10*(C95-C94)</f>
        <v>60</v>
      </c>
      <c r="F95" s="11">
        <f t="shared" ref="F95" si="183">F94+H95</f>
        <v>1463.8442754947282</v>
      </c>
      <c r="G95" s="11">
        <f t="shared" ref="G95" si="184">(F95-F94)*10</f>
        <v>17.169270897479691</v>
      </c>
      <c r="H95" s="11">
        <f t="shared" ref="H95" si="185">$M$4*B95^$M$5*EXP(-B95/$M$6)</f>
        <v>1.7169270897479643</v>
      </c>
      <c r="I95" s="11">
        <f t="shared" ref="I95" si="186">C95-F95</f>
        <v>-32.844275494728208</v>
      </c>
      <c r="J95" s="11">
        <f t="shared" ref="J95" si="187">D95-H95</f>
        <v>4.2830729102520362</v>
      </c>
    </row>
    <row r="96" spans="1:10">
      <c r="A96" s="2">
        <v>43978</v>
      </c>
      <c r="B96" s="10">
        <v>94</v>
      </c>
      <c r="C96" s="3">
        <f>Dati!K96</f>
        <v>1438</v>
      </c>
      <c r="D96">
        <f t="shared" ref="D96:D99" si="188">C96-C95</f>
        <v>7</v>
      </c>
      <c r="E96">
        <f t="shared" ref="E96:E99" si="189">10*(C96-C95)</f>
        <v>70</v>
      </c>
      <c r="F96" s="11">
        <f t="shared" ref="F96:F99" si="190">F95+H96</f>
        <v>1465.4061889064769</v>
      </c>
      <c r="G96" s="11">
        <f t="shared" ref="G96:G99" si="191">(F96-F95)*10</f>
        <v>15.619134117487192</v>
      </c>
      <c r="H96" s="11">
        <f t="shared" ref="H96:H99" si="192">$M$4*B96^$M$5*EXP(-B96/$M$6)</f>
        <v>1.5619134117486484</v>
      </c>
      <c r="I96" s="11">
        <f t="shared" ref="I96:I99" si="193">C96-F96</f>
        <v>-27.406188906476928</v>
      </c>
      <c r="J96" s="11">
        <f t="shared" ref="J96:J99" si="194">D96-H96</f>
        <v>5.4380865882513518</v>
      </c>
    </row>
    <row r="97" spans="1:10">
      <c r="A97" s="2">
        <v>43979</v>
      </c>
      <c r="B97" s="10">
        <v>95</v>
      </c>
      <c r="C97" s="3">
        <f>Dati!K97</f>
        <v>1445</v>
      </c>
      <c r="D97">
        <f t="shared" si="188"/>
        <v>7</v>
      </c>
      <c r="E97">
        <f t="shared" si="189"/>
        <v>70</v>
      </c>
      <c r="F97" s="11">
        <f t="shared" si="190"/>
        <v>1466.8259588623048</v>
      </c>
      <c r="G97" s="11">
        <f t="shared" si="191"/>
        <v>14.1976995582786</v>
      </c>
      <c r="H97" s="11">
        <f t="shared" si="192"/>
        <v>1.4197699558278982</v>
      </c>
      <c r="I97" s="11">
        <f t="shared" si="193"/>
        <v>-21.825958862304788</v>
      </c>
      <c r="J97" s="11">
        <f t="shared" si="194"/>
        <v>5.5802300441721018</v>
      </c>
    </row>
    <row r="98" spans="1:10">
      <c r="A98" s="2">
        <v>43980</v>
      </c>
      <c r="B98" s="10">
        <v>96</v>
      </c>
      <c r="C98" s="3">
        <f>Dati!K98</f>
        <v>1452</v>
      </c>
      <c r="D98">
        <f t="shared" si="188"/>
        <v>7</v>
      </c>
      <c r="E98">
        <f t="shared" si="189"/>
        <v>70</v>
      </c>
      <c r="F98" s="11">
        <f t="shared" si="190"/>
        <v>1468.1155206087301</v>
      </c>
      <c r="G98" s="11">
        <f t="shared" si="191"/>
        <v>12.895617464253064</v>
      </c>
      <c r="H98" s="11">
        <f t="shared" si="192"/>
        <v>1.2895617464252904</v>
      </c>
      <c r="I98" s="11">
        <f t="shared" si="193"/>
        <v>-16.115520608730094</v>
      </c>
      <c r="J98" s="11">
        <f t="shared" si="194"/>
        <v>5.7104382535747096</v>
      </c>
    </row>
    <row r="99" spans="1:10">
      <c r="A99" s="2">
        <v>43981</v>
      </c>
      <c r="B99" s="10">
        <v>97</v>
      </c>
      <c r="C99" s="3">
        <f>Dati!K99</f>
        <v>1459</v>
      </c>
      <c r="D99">
        <f t="shared" si="188"/>
        <v>7</v>
      </c>
      <c r="E99">
        <f t="shared" si="189"/>
        <v>70</v>
      </c>
      <c r="F99" s="11">
        <f t="shared" si="190"/>
        <v>1469.2859262761715</v>
      </c>
      <c r="G99" s="11">
        <f t="shared" si="191"/>
        <v>11.704056674414005</v>
      </c>
      <c r="H99" s="11">
        <f t="shared" si="192"/>
        <v>1.1704056674414454</v>
      </c>
      <c r="I99" s="11">
        <f t="shared" si="193"/>
        <v>-10.285926276171494</v>
      </c>
      <c r="J99" s="11">
        <f t="shared" si="194"/>
        <v>5.8295943325585551</v>
      </c>
    </row>
    <row r="100" spans="1:10">
      <c r="A100" s="2">
        <v>43982</v>
      </c>
      <c r="B100" s="10">
        <v>98</v>
      </c>
      <c r="C100" s="3">
        <f>Dati!K100</f>
        <v>1465</v>
      </c>
      <c r="D100">
        <f t="shared" ref="D100" si="195">C100-C99</f>
        <v>6</v>
      </c>
      <c r="E100">
        <f t="shared" ref="E100" si="196">10*(C100-C99)</f>
        <v>60</v>
      </c>
      <c r="F100" s="11">
        <f t="shared" ref="F100" si="197">F99+H100</f>
        <v>1470.3473959034916</v>
      </c>
      <c r="G100" s="11">
        <f t="shared" ref="G100" si="198">(F100-F99)*10</f>
        <v>10.614696273200934</v>
      </c>
      <c r="H100" s="11">
        <f t="shared" ref="H100" si="199">$M$4*B100^$M$5*EXP(-B100/$M$6)</f>
        <v>1.0614696273200235</v>
      </c>
      <c r="I100" s="11">
        <f t="shared" ref="I100" si="200">C100-F100</f>
        <v>-5.3473959034915879</v>
      </c>
      <c r="J100" s="11">
        <f t="shared" ref="J100" si="201">D100-H100</f>
        <v>4.9385303726799767</v>
      </c>
    </row>
    <row r="101" spans="1:10">
      <c r="A101" s="2"/>
      <c r="B101" s="10"/>
      <c r="C101" s="3"/>
      <c r="F101" s="11"/>
      <c r="G101" s="11"/>
      <c r="H101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100"/>
  <sheetViews>
    <sheetView workbookViewId="0">
      <pane ySplit="1" topLeftCell="A80" activePane="bottomLeft" state="frozen"/>
      <selection pane="bottomLeft" activeCell="A100" sqref="A100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  <row r="83" spans="1:5">
      <c r="A83">
        <v>80</v>
      </c>
      <c r="B83" s="3">
        <f>Dati!L83</f>
        <v>8995</v>
      </c>
      <c r="C83">
        <f t="shared" ref="C83:C84" si="58">B83-B82</f>
        <v>65</v>
      </c>
      <c r="D83" s="25">
        <f t="shared" ref="D83:D84" si="59">SUM(C77:C83)/7</f>
        <v>50</v>
      </c>
      <c r="E83" s="11">
        <f t="shared" ref="E83:E84" si="60">SUM(C80:C83)/4</f>
        <v>51.75</v>
      </c>
    </row>
    <row r="84" spans="1:5">
      <c r="A84">
        <v>81</v>
      </c>
      <c r="B84" s="3">
        <f>Dati!L84</f>
        <v>9060</v>
      </c>
      <c r="C84">
        <f t="shared" si="58"/>
        <v>65</v>
      </c>
      <c r="D84" s="25">
        <f t="shared" si="59"/>
        <v>48.142857142857146</v>
      </c>
      <c r="E84" s="11">
        <f t="shared" si="60"/>
        <v>57</v>
      </c>
    </row>
    <row r="85" spans="1:5">
      <c r="A85">
        <v>82</v>
      </c>
      <c r="B85" s="3">
        <f>Dati!L85</f>
        <v>9111</v>
      </c>
      <c r="C85">
        <f t="shared" ref="C85" si="61">B85-B84</f>
        <v>51</v>
      </c>
      <c r="D85" s="25">
        <f t="shared" ref="D85" si="62">SUM(C79:C85)/7</f>
        <v>53.285714285714285</v>
      </c>
      <c r="E85" s="11">
        <f t="shared" ref="E85" si="63">SUM(C82:C85)/4</f>
        <v>62</v>
      </c>
    </row>
    <row r="86" spans="1:5">
      <c r="A86">
        <v>83</v>
      </c>
      <c r="B86" s="3">
        <f>Dati!L86</f>
        <v>9159</v>
      </c>
      <c r="C86">
        <f t="shared" ref="C86:C87" si="64">B86-B85</f>
        <v>48</v>
      </c>
      <c r="D86" s="25">
        <f t="shared" ref="D86:D87" si="65">SUM(C80:C86)/7</f>
        <v>53</v>
      </c>
      <c r="E86" s="11">
        <f t="shared" ref="E86:E87" si="66">SUM(C83:C86)/4</f>
        <v>57.25</v>
      </c>
    </row>
    <row r="87" spans="1:5">
      <c r="A87">
        <v>84</v>
      </c>
      <c r="B87" s="3">
        <f>Dati!L87</f>
        <v>9191</v>
      </c>
      <c r="C87">
        <f t="shared" si="64"/>
        <v>32</v>
      </c>
      <c r="D87" s="25">
        <f t="shared" si="65"/>
        <v>51.285714285714285</v>
      </c>
      <c r="E87" s="11">
        <f t="shared" si="66"/>
        <v>49</v>
      </c>
    </row>
    <row r="88" spans="1:5">
      <c r="A88">
        <v>85</v>
      </c>
      <c r="B88" s="3">
        <f>Dati!L88</f>
        <v>9257</v>
      </c>
      <c r="C88">
        <f t="shared" ref="C88:C89" si="67">B88-B87</f>
        <v>66</v>
      </c>
      <c r="D88" s="25">
        <f t="shared" ref="D88:D89" si="68">SUM(C82:C88)/7</f>
        <v>56.285714285714285</v>
      </c>
      <c r="E88" s="11">
        <f t="shared" ref="E88:E89" si="69">SUM(C85:C88)/4</f>
        <v>49.25</v>
      </c>
    </row>
    <row r="89" spans="1:5">
      <c r="A89">
        <v>86</v>
      </c>
      <c r="B89" s="3">
        <f>Dati!L89</f>
        <v>9289</v>
      </c>
      <c r="C89">
        <f t="shared" si="67"/>
        <v>32</v>
      </c>
      <c r="D89" s="25">
        <f t="shared" si="68"/>
        <v>51.285714285714285</v>
      </c>
      <c r="E89" s="11">
        <f t="shared" si="69"/>
        <v>44.5</v>
      </c>
    </row>
    <row r="90" spans="1:5">
      <c r="A90">
        <v>87</v>
      </c>
      <c r="B90" s="3">
        <f>Dati!L90</f>
        <v>9344</v>
      </c>
      <c r="C90">
        <f t="shared" ref="C90" si="70">B90-B89</f>
        <v>55</v>
      </c>
      <c r="D90" s="25">
        <f t="shared" ref="D90" si="71">SUM(C84:C90)/7</f>
        <v>49.857142857142854</v>
      </c>
      <c r="E90" s="11">
        <f t="shared" ref="E90" si="72">SUM(C87:C90)/4</f>
        <v>46.25</v>
      </c>
    </row>
    <row r="91" spans="1:5">
      <c r="A91">
        <v>88</v>
      </c>
      <c r="B91" s="3">
        <f>Dati!L91</f>
        <v>9389</v>
      </c>
      <c r="C91">
        <f t="shared" ref="C91:C92" si="73">B91-B90</f>
        <v>45</v>
      </c>
      <c r="D91" s="25">
        <f t="shared" ref="D91:D92" si="74">SUM(C85:C91)/7</f>
        <v>47</v>
      </c>
      <c r="E91" s="11">
        <f t="shared" ref="E91:E92" si="75">SUM(C88:C91)/4</f>
        <v>49.5</v>
      </c>
    </row>
    <row r="92" spans="1:5">
      <c r="A92">
        <v>89</v>
      </c>
      <c r="B92" s="3">
        <f>Dati!L92</f>
        <v>9427</v>
      </c>
      <c r="C92">
        <f t="shared" si="73"/>
        <v>38</v>
      </c>
      <c r="D92" s="25">
        <f t="shared" si="74"/>
        <v>45.142857142857146</v>
      </c>
      <c r="E92" s="11">
        <f t="shared" si="75"/>
        <v>42.5</v>
      </c>
    </row>
    <row r="93" spans="1:5">
      <c r="A93">
        <v>90</v>
      </c>
      <c r="B93" s="3">
        <f>Dati!L93</f>
        <v>9480</v>
      </c>
      <c r="C93">
        <f t="shared" ref="C93:C94" si="76">B93-B92</f>
        <v>53</v>
      </c>
      <c r="D93" s="25">
        <f t="shared" ref="D93:D94" si="77">SUM(C87:C93)/7</f>
        <v>45.857142857142854</v>
      </c>
      <c r="E93" s="11">
        <f t="shared" ref="E93:E94" si="78">SUM(C90:C93)/4</f>
        <v>47.75</v>
      </c>
    </row>
    <row r="94" spans="1:5">
      <c r="A94">
        <v>91</v>
      </c>
      <c r="B94" s="3">
        <f>Dati!L94</f>
        <v>9497</v>
      </c>
      <c r="C94">
        <f t="shared" si="76"/>
        <v>17</v>
      </c>
      <c r="D94" s="25">
        <f t="shared" si="77"/>
        <v>43.714285714285715</v>
      </c>
      <c r="E94" s="11">
        <f t="shared" si="78"/>
        <v>38.25</v>
      </c>
    </row>
    <row r="95" spans="1:5">
      <c r="A95">
        <v>92</v>
      </c>
      <c r="B95" s="3">
        <f>Dati!L95</f>
        <v>9550</v>
      </c>
      <c r="C95">
        <f t="shared" ref="C95" si="79">B95-B94</f>
        <v>53</v>
      </c>
      <c r="D95" s="25">
        <f t="shared" ref="D95" si="80">SUM(C89:C95)/7</f>
        <v>41.857142857142854</v>
      </c>
      <c r="E95" s="11">
        <f t="shared" ref="E95" si="81">SUM(C92:C95)/4</f>
        <v>40.25</v>
      </c>
    </row>
    <row r="96" spans="1:5">
      <c r="A96">
        <v>93</v>
      </c>
      <c r="B96" s="3">
        <f>Dati!L96</f>
        <v>9589</v>
      </c>
      <c r="C96">
        <f t="shared" ref="C96:C99" si="82">B96-B95</f>
        <v>39</v>
      </c>
      <c r="D96" s="25">
        <f t="shared" ref="D96:D99" si="83">SUM(C90:C96)/7</f>
        <v>42.857142857142854</v>
      </c>
      <c r="E96" s="11">
        <f t="shared" ref="E96:E99" si="84">SUM(C93:C96)/4</f>
        <v>40.5</v>
      </c>
    </row>
    <row r="97" spans="1:5">
      <c r="A97">
        <v>94</v>
      </c>
      <c r="B97" s="3">
        <f>Dati!L97</f>
        <v>9605</v>
      </c>
      <c r="C97">
        <f t="shared" si="82"/>
        <v>16</v>
      </c>
      <c r="D97" s="25">
        <f t="shared" si="83"/>
        <v>37.285714285714285</v>
      </c>
      <c r="E97" s="11">
        <f t="shared" si="84"/>
        <v>31.25</v>
      </c>
    </row>
    <row r="98" spans="1:5">
      <c r="A98">
        <v>95</v>
      </c>
      <c r="B98" s="3">
        <f>Dati!L98</f>
        <v>9619</v>
      </c>
      <c r="C98">
        <f t="shared" si="82"/>
        <v>14</v>
      </c>
      <c r="D98" s="25">
        <f t="shared" si="83"/>
        <v>32.857142857142854</v>
      </c>
      <c r="E98" s="11">
        <f t="shared" si="84"/>
        <v>30.5</v>
      </c>
    </row>
    <row r="99" spans="1:5">
      <c r="A99">
        <v>96</v>
      </c>
      <c r="B99" s="3">
        <f>Dati!L99</f>
        <v>9651</v>
      </c>
      <c r="C99">
        <f t="shared" si="82"/>
        <v>32</v>
      </c>
      <c r="D99" s="25">
        <f t="shared" si="83"/>
        <v>32</v>
      </c>
      <c r="E99" s="11">
        <f t="shared" si="84"/>
        <v>25.25</v>
      </c>
    </row>
    <row r="100" spans="1:5">
      <c r="A100">
        <v>97</v>
      </c>
      <c r="B100" s="3">
        <f>Dati!L100</f>
        <v>9663</v>
      </c>
      <c r="C100">
        <f t="shared" ref="C100" si="85">B100-B99</f>
        <v>12</v>
      </c>
      <c r="D100" s="25">
        <f t="shared" ref="D100" si="86">SUM(C94:C100)/7</f>
        <v>26.142857142857142</v>
      </c>
      <c r="E100" s="11">
        <f t="shared" ref="E100" si="87">SUM(C97:C100)/4</f>
        <v>18.5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92" activePane="bottomLeft" state="frozen"/>
      <selection pane="bottomLeft" activeCell="B100" sqref="B100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1" si="54">$O$3*EXP($O$4*B73)</f>
        <v>0.51208156720103681</v>
      </c>
      <c r="L73" s="22">
        <f t="shared" ref="L73:L91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C82" s="3">
        <f>Dati!L82</f>
        <v>8930</v>
      </c>
      <c r="D82" s="3">
        <f>Dati!G82</f>
        <v>2718</v>
      </c>
      <c r="E82" s="3">
        <f>Dati!K82</f>
        <v>1314</v>
      </c>
      <c r="F82" s="3">
        <f>Dati!J82</f>
        <v>4898</v>
      </c>
      <c r="G82" s="29">
        <f t="shared" ref="G82:G83" si="86">C82/(E82+F82)</f>
        <v>1.4375402446877013</v>
      </c>
      <c r="H82" s="22">
        <f t="shared" ref="H82:H83" si="87">$N$3*EXP($N$4*B82)</f>
        <v>0.9663092555412468</v>
      </c>
      <c r="I82" s="22">
        <f t="shared" ref="I82:I83" si="88">G82-H82</f>
        <v>0.47123098914645445</v>
      </c>
      <c r="J82" s="31">
        <f t="shared" ref="J82:J83" si="89">(C82-C81)/(E82-E81+F82-F81)</f>
        <v>0.5234375</v>
      </c>
      <c r="K82" s="22">
        <f t="shared" si="54"/>
        <v>0.34154653059115714</v>
      </c>
      <c r="L82" s="22">
        <f t="shared" si="55"/>
        <v>0.18189096940884286</v>
      </c>
    </row>
    <row r="83" spans="1:12">
      <c r="A83" s="2">
        <v>43965</v>
      </c>
      <c r="B83" s="3">
        <v>81</v>
      </c>
      <c r="C83" s="3">
        <f>Dati!L83</f>
        <v>8995</v>
      </c>
      <c r="D83" s="3">
        <f>Dati!G83</f>
        <v>2660</v>
      </c>
      <c r="E83" s="3">
        <f>Dati!K83</f>
        <v>1329</v>
      </c>
      <c r="F83" s="3">
        <f>Dati!J83</f>
        <v>5006</v>
      </c>
      <c r="G83" s="29">
        <f t="shared" si="86"/>
        <v>1.419889502762431</v>
      </c>
      <c r="H83" s="22">
        <f t="shared" si="87"/>
        <v>0.93587687431574673</v>
      </c>
      <c r="I83" s="22">
        <f t="shared" si="88"/>
        <v>0.48401262844668425</v>
      </c>
      <c r="J83" s="31">
        <f t="shared" si="89"/>
        <v>0.52845528455284552</v>
      </c>
      <c r="K83" s="22">
        <f t="shared" si="54"/>
        <v>0.32651762317397792</v>
      </c>
      <c r="L83" s="22">
        <f t="shared" si="55"/>
        <v>0.20193766137886759</v>
      </c>
    </row>
    <row r="84" spans="1:12">
      <c r="A84" s="2">
        <v>43966</v>
      </c>
      <c r="B84" s="3">
        <v>82</v>
      </c>
      <c r="C84" s="3">
        <f>Dati!L84</f>
        <v>9060</v>
      </c>
      <c r="D84" s="3">
        <f>Dati!G84</f>
        <v>2603</v>
      </c>
      <c r="E84" s="3">
        <f>Dati!K84</f>
        <v>1336</v>
      </c>
      <c r="F84" s="3">
        <f>Dati!J84</f>
        <v>5121</v>
      </c>
      <c r="G84" s="29">
        <f t="shared" ref="G84" si="90">C84/(E84+F84)</f>
        <v>1.4031283877961902</v>
      </c>
      <c r="H84" s="22">
        <f t="shared" ref="H84" si="91">$N$3*EXP($N$4*B84)</f>
        <v>0.90640291279050667</v>
      </c>
      <c r="I84" s="22">
        <f t="shared" ref="I84" si="92">G84-H84</f>
        <v>0.49672547500568354</v>
      </c>
      <c r="J84" s="31">
        <f t="shared" ref="J84" si="93">(C84-C83)/(E84-E83+F84-F83)</f>
        <v>0.53278688524590168</v>
      </c>
      <c r="K84" s="22">
        <f t="shared" si="54"/>
        <v>0.31215002552845195</v>
      </c>
      <c r="L84" s="22">
        <f t="shared" si="55"/>
        <v>0.22063685971744973</v>
      </c>
    </row>
    <row r="85" spans="1:12">
      <c r="A85" s="2">
        <v>43967</v>
      </c>
      <c r="B85" s="3">
        <v>83</v>
      </c>
      <c r="C85" s="3">
        <f>Dati!L85</f>
        <v>9111</v>
      </c>
      <c r="D85" s="3">
        <f>Dati!G85</f>
        <v>2533</v>
      </c>
      <c r="E85" s="3">
        <f>Dati!K85</f>
        <v>1346</v>
      </c>
      <c r="F85" s="3">
        <f>Dati!J85</f>
        <v>5232</v>
      </c>
      <c r="G85" s="29">
        <f t="shared" ref="G85:G86" si="94">C85/(E85+F85)</f>
        <v>1.3850714502888415</v>
      </c>
      <c r="H85" s="22">
        <f t="shared" ref="H85:H86" si="95">$N$3*EXP($N$4*B85)</f>
        <v>0.87785718705336269</v>
      </c>
      <c r="I85" s="22">
        <f t="shared" ref="I85:I86" si="96">G85-H85</f>
        <v>0.5072142632354788</v>
      </c>
      <c r="J85" s="31">
        <f t="shared" ref="J85:J86" si="97">(C85-C84)/(E85-E84+F85-F84)</f>
        <v>0.42148760330578511</v>
      </c>
      <c r="K85" s="22">
        <f t="shared" si="54"/>
        <v>0.2984146383593379</v>
      </c>
      <c r="L85" s="22">
        <f t="shared" si="55"/>
        <v>0.12307296494644721</v>
      </c>
    </row>
    <row r="86" spans="1:12">
      <c r="A86" s="2">
        <v>43968</v>
      </c>
      <c r="B86" s="3">
        <v>84</v>
      </c>
      <c r="C86" s="3">
        <f>Dati!L86</f>
        <v>9159</v>
      </c>
      <c r="D86" s="3">
        <f>Dati!G86</f>
        <v>2456</v>
      </c>
      <c r="E86" s="3">
        <f>Dati!K86</f>
        <v>1355</v>
      </c>
      <c r="F86" s="3">
        <f>Dati!J86</f>
        <v>5348</v>
      </c>
      <c r="G86" s="29">
        <f t="shared" si="94"/>
        <v>1.3664031030881694</v>
      </c>
      <c r="H86" s="22">
        <f t="shared" si="95"/>
        <v>0.85021046378671095</v>
      </c>
      <c r="I86" s="22">
        <f t="shared" si="96"/>
        <v>0.51619263930145842</v>
      </c>
      <c r="J86" s="31">
        <f t="shared" si="97"/>
        <v>0.38400000000000001</v>
      </c>
      <c r="K86" s="22">
        <f t="shared" si="54"/>
        <v>0.28528364281366225</v>
      </c>
      <c r="L86" s="22">
        <f t="shared" si="55"/>
        <v>9.8716357186337755E-2</v>
      </c>
    </row>
    <row r="87" spans="1:12">
      <c r="A87" s="2">
        <v>43969</v>
      </c>
      <c r="B87" s="3">
        <v>85</v>
      </c>
      <c r="C87" s="3">
        <f>Dati!L87</f>
        <v>9191</v>
      </c>
      <c r="D87" s="3">
        <f>Dati!G87</f>
        <v>2339</v>
      </c>
      <c r="E87" s="3">
        <f>Dati!K87</f>
        <v>1367</v>
      </c>
      <c r="F87" s="3">
        <f>Dati!J87</f>
        <v>5485</v>
      </c>
      <c r="G87" s="29">
        <f t="shared" ref="G87:G88" si="98">C87/(E87+F87)</f>
        <v>1.3413601868067717</v>
      </c>
      <c r="H87" s="22">
        <f t="shared" ref="H87:H88" si="99">$N$3*EXP($N$4*B87)</f>
        <v>0.82343443033003683</v>
      </c>
      <c r="I87" s="22">
        <f t="shared" ref="I87:I88" si="100">G87-H87</f>
        <v>0.51792575647673489</v>
      </c>
      <c r="J87" s="31">
        <f t="shared" ref="J87:J88" si="101">(C87-C86)/(E87-E86+F87-F86)</f>
        <v>0.21476510067114093</v>
      </c>
      <c r="K87" s="22">
        <f t="shared" si="54"/>
        <v>0.27273044413803466</v>
      </c>
      <c r="L87" s="22">
        <f t="shared" si="55"/>
        <v>-5.7965343466893721E-2</v>
      </c>
    </row>
    <row r="88" spans="1:12">
      <c r="A88" s="2">
        <v>43970</v>
      </c>
      <c r="B88" s="3">
        <v>86</v>
      </c>
      <c r="C88" s="3">
        <f>Dati!L88</f>
        <v>9257</v>
      </c>
      <c r="D88" s="3">
        <f>Dati!G88</f>
        <v>2264</v>
      </c>
      <c r="E88" s="3">
        <f>Dati!K88</f>
        <v>1376</v>
      </c>
      <c r="F88" s="3">
        <f>Dati!J88</f>
        <v>5617</v>
      </c>
      <c r="G88" s="29">
        <f t="shared" si="98"/>
        <v>1.3237523237523237</v>
      </c>
      <c r="H88" s="22">
        <f t="shared" si="99"/>
        <v>0.79750166568527503</v>
      </c>
      <c r="I88" s="22">
        <f t="shared" si="100"/>
        <v>0.52625065806704863</v>
      </c>
      <c r="J88" s="31">
        <f t="shared" si="101"/>
        <v>0.46808510638297873</v>
      </c>
      <c r="K88" s="22">
        <f t="shared" si="54"/>
        <v>0.26072961781518406</v>
      </c>
      <c r="L88" s="22">
        <f t="shared" si="55"/>
        <v>0.20735548856779468</v>
      </c>
    </row>
    <row r="89" spans="1:12">
      <c r="A89" s="2">
        <v>43971</v>
      </c>
      <c r="B89" s="3">
        <v>87</v>
      </c>
      <c r="C89" s="3">
        <f>Dati!L89</f>
        <v>9289</v>
      </c>
      <c r="D89" s="3">
        <f>Dati!G89</f>
        <v>2178</v>
      </c>
      <c r="E89" s="3">
        <f>Dati!K89</f>
        <v>1386</v>
      </c>
      <c r="F89" s="3">
        <f>Dati!J89</f>
        <v>5725</v>
      </c>
      <c r="G89" s="29">
        <f t="shared" ref="G89" si="102">C89/(E89+F89)</f>
        <v>1.306286035719308</v>
      </c>
      <c r="H89" s="22">
        <f t="shared" ref="H89" si="103">$N$3*EXP($N$4*B89)</f>
        <v>0.77238561243531267</v>
      </c>
      <c r="I89" s="22">
        <f t="shared" ref="I89" si="104">G89-H89</f>
        <v>0.53390042328399534</v>
      </c>
      <c r="J89" s="31">
        <f t="shared" ref="J89" si="105">(C89-C88)/(E89-E88+F89-F88)</f>
        <v>0.2711864406779661</v>
      </c>
      <c r="K89" s="22">
        <f t="shared" si="54"/>
        <v>0.24925685807062245</v>
      </c>
      <c r="L89" s="22">
        <f t="shared" si="55"/>
        <v>2.1929582607343651E-2</v>
      </c>
    </row>
    <row r="90" spans="1:12">
      <c r="A90" s="2">
        <v>43972</v>
      </c>
      <c r="B90" s="3">
        <v>88</v>
      </c>
      <c r="C90" s="3">
        <f>Dati!L90</f>
        <v>9344</v>
      </c>
      <c r="D90" s="3">
        <f>Dati!G90</f>
        <v>2075</v>
      </c>
      <c r="E90" s="3">
        <f>Dati!K90</f>
        <v>1397</v>
      </c>
      <c r="F90" s="3">
        <f>Dati!J90</f>
        <v>5872</v>
      </c>
      <c r="G90" s="29">
        <f t="shared" ref="G90:G91" si="106">C90/(E90+F90)</f>
        <v>1.2854587976337872</v>
      </c>
      <c r="H90" s="22">
        <f t="shared" ref="H90:H91" si="107">$N$3*EXP($N$4*B90)</f>
        <v>0.74806054954687284</v>
      </c>
      <c r="I90" s="22">
        <f t="shared" ref="I90:I91" si="108">G90-H90</f>
        <v>0.53739824808691439</v>
      </c>
      <c r="J90" s="31">
        <f t="shared" ref="J90:J91" si="109">(C90-C89)/(E90-E89+F90-F89)</f>
        <v>0.34810126582278483</v>
      </c>
      <c r="K90" s="22">
        <f t="shared" si="54"/>
        <v>0.23828892864514545</v>
      </c>
      <c r="L90" s="22">
        <f t="shared" si="55"/>
        <v>0.10981233717763939</v>
      </c>
    </row>
    <row r="91" spans="1:12">
      <c r="A91" s="2">
        <v>43973</v>
      </c>
      <c r="B91" s="3">
        <v>89</v>
      </c>
      <c r="C91" s="3">
        <f>Dati!L91</f>
        <v>9389</v>
      </c>
      <c r="D91" s="3">
        <f>Dati!G91</f>
        <v>1908</v>
      </c>
      <c r="E91" s="3">
        <f>Dati!K91</f>
        <v>1407</v>
      </c>
      <c r="F91" s="3">
        <f>Dati!J91</f>
        <v>6074</v>
      </c>
      <c r="G91" s="29">
        <f t="shared" si="106"/>
        <v>1.255046116829301</v>
      </c>
      <c r="H91" s="22">
        <f t="shared" si="107"/>
        <v>0.72450156602992788</v>
      </c>
      <c r="I91" s="22">
        <f t="shared" si="108"/>
        <v>0.53054455079937313</v>
      </c>
      <c r="J91" s="31">
        <f t="shared" si="109"/>
        <v>0.21226415094339623</v>
      </c>
      <c r="K91" s="22">
        <f t="shared" si="54"/>
        <v>0.22780361573346627</v>
      </c>
      <c r="L91" s="22">
        <f t="shared" si="55"/>
        <v>-1.553946479007004E-2</v>
      </c>
    </row>
    <row r="92" spans="1:12">
      <c r="A92" s="2">
        <v>43974</v>
      </c>
      <c r="B92" s="3">
        <v>90</v>
      </c>
      <c r="C92" s="3">
        <f>Dati!L92</f>
        <v>9427</v>
      </c>
      <c r="D92" s="3">
        <f>Dati!G92</f>
        <v>1734</v>
      </c>
      <c r="E92" s="3">
        <f>Dati!K92</f>
        <v>1414</v>
      </c>
      <c r="F92" s="3">
        <f>Dati!J92</f>
        <v>6279</v>
      </c>
      <c r="G92" s="29">
        <f t="shared" ref="G92:G94" si="110">C92/(E92+F92)</f>
        <v>1.2253997140257378</v>
      </c>
      <c r="H92" s="22">
        <f t="shared" ref="H92:H94" si="111">$N$3*EXP($N$4*B92)</f>
        <v>0.70168453542667153</v>
      </c>
      <c r="I92" s="22">
        <f t="shared" ref="I92:I94" si="112">G92-H92</f>
        <v>0.52371517859906624</v>
      </c>
      <c r="J92" s="31">
        <f t="shared" ref="J92:J94" si="113">(C92-C91)/(E92-E91+F92-F91)</f>
        <v>0.17924528301886791</v>
      </c>
      <c r="K92" s="22">
        <f t="shared" ref="K92:K94" si="114">$O$3*EXP($O$4*B92)</f>
        <v>0.21777968299366893</v>
      </c>
      <c r="L92" s="22">
        <f t="shared" ref="L92:L94" si="115">J92-K92</f>
        <v>-3.8534399974801015E-2</v>
      </c>
    </row>
    <row r="93" spans="1:12">
      <c r="A93" s="2">
        <v>43975</v>
      </c>
      <c r="B93" s="3">
        <v>91</v>
      </c>
      <c r="C93" s="3">
        <f>Dati!L93</f>
        <v>9480</v>
      </c>
      <c r="D93" s="3">
        <f>Dati!G93</f>
        <v>1624</v>
      </c>
      <c r="E93" s="3">
        <f>Dati!K93</f>
        <v>1419</v>
      </c>
      <c r="F93" s="3">
        <f>Dati!J93</f>
        <v>6437</v>
      </c>
      <c r="G93" s="29">
        <f t="shared" si="110"/>
        <v>1.2067209775967414</v>
      </c>
      <c r="H93" s="22">
        <f t="shared" si="111"/>
        <v>0.67958609110391532</v>
      </c>
      <c r="I93" s="22">
        <f t="shared" si="112"/>
        <v>0.52713488649282603</v>
      </c>
      <c r="J93" s="31">
        <f t="shared" si="113"/>
        <v>0.32515337423312884</v>
      </c>
      <c r="K93" s="22">
        <f t="shared" si="114"/>
        <v>0.20819682853635829</v>
      </c>
      <c r="L93" s="22">
        <f t="shared" si="115"/>
        <v>0.11695654569677055</v>
      </c>
    </row>
    <row r="94" spans="1:12">
      <c r="A94" s="2">
        <v>43976</v>
      </c>
      <c r="B94" s="3">
        <v>92</v>
      </c>
      <c r="C94" s="3">
        <f>Dati!L94</f>
        <v>9497</v>
      </c>
      <c r="D94" s="3">
        <f>Dati!G94</f>
        <v>1556</v>
      </c>
      <c r="E94" s="3">
        <f>Dati!K94</f>
        <v>1425</v>
      </c>
      <c r="F94" s="3">
        <f>Dati!J94</f>
        <v>6516</v>
      </c>
      <c r="G94" s="29">
        <f t="shared" si="110"/>
        <v>1.195945095076187</v>
      </c>
      <c r="H94" s="22">
        <f t="shared" si="111"/>
        <v>0.65818360232361517</v>
      </c>
      <c r="I94" s="22">
        <f t="shared" si="112"/>
        <v>0.53776149275257179</v>
      </c>
      <c r="J94" s="31">
        <f t="shared" si="113"/>
        <v>0.2</v>
      </c>
      <c r="K94" s="22">
        <f t="shared" si="114"/>
        <v>0.19903564380639621</v>
      </c>
      <c r="L94" s="22">
        <f t="shared" si="115"/>
        <v>9.6435619360379921E-4</v>
      </c>
    </row>
    <row r="95" spans="1:12">
      <c r="A95" s="2">
        <v>43977</v>
      </c>
      <c r="B95" s="3">
        <v>93</v>
      </c>
      <c r="C95" s="3">
        <f>Dati!L95</f>
        <v>9550</v>
      </c>
      <c r="D95" s="3">
        <f>Dati!G95</f>
        <v>1438</v>
      </c>
      <c r="E95" s="3">
        <f>Dati!K95</f>
        <v>1431</v>
      </c>
      <c r="F95" s="3">
        <f>Dati!J95</f>
        <v>6681</v>
      </c>
      <c r="G95" s="29">
        <f t="shared" ref="G95" si="116">C95/(E95+F95)</f>
        <v>1.1772682445759368</v>
      </c>
      <c r="H95" s="22">
        <f t="shared" ref="H95" si="117">$N$3*EXP($N$4*B95)</f>
        <v>0.63745515106701833</v>
      </c>
      <c r="I95" s="22">
        <f t="shared" ref="I95" si="118">G95-H95</f>
        <v>0.53981309350891848</v>
      </c>
      <c r="J95" s="31">
        <f t="shared" ref="J95" si="119">(C95-C94)/(E95-E94+F95-F94)</f>
        <v>0.30994152046783624</v>
      </c>
      <c r="K95" s="22">
        <f t="shared" ref="K95:K108" si="120">$O$3*EXP($O$4*B95)</f>
        <v>0.19027757427394462</v>
      </c>
      <c r="L95" s="22">
        <f t="shared" ref="L95:L108" si="121">J95-K95</f>
        <v>0.11966394619389162</v>
      </c>
    </row>
    <row r="96" spans="1:12">
      <c r="A96" s="2">
        <v>43978</v>
      </c>
      <c r="B96" s="3">
        <v>94</v>
      </c>
      <c r="C96" s="3">
        <f>Dati!L96</f>
        <v>9589</v>
      </c>
      <c r="D96" s="3">
        <f>Dati!G96</f>
        <v>1269</v>
      </c>
      <c r="E96" s="3">
        <f>Dati!K96</f>
        <v>1438</v>
      </c>
      <c r="F96" s="3">
        <f>Dati!J96</f>
        <v>6882</v>
      </c>
      <c r="G96" s="29">
        <f t="shared" ref="G96:G99" si="122">C96/(E96+F96)</f>
        <v>1.1525240384615385</v>
      </c>
      <c r="H96" s="22">
        <f t="shared" ref="H96:H99" si="123">$N$3*EXP($N$4*B96)</f>
        <v>0.61737950958869647</v>
      </c>
      <c r="I96" s="22">
        <f t="shared" ref="I96:I99" si="124">G96-H96</f>
        <v>0.53514452887284203</v>
      </c>
      <c r="J96" s="31">
        <f t="shared" ref="J96:J99" si="125">(C96-C95)/(E96-E95+F96-F95)</f>
        <v>0.1875</v>
      </c>
      <c r="K96" s="22">
        <f t="shared" si="120"/>
        <v>0.18190488185520171</v>
      </c>
      <c r="L96" s="22">
        <f t="shared" si="121"/>
        <v>5.5951181447982945E-3</v>
      </c>
    </row>
    <row r="97" spans="1:12">
      <c r="A97" s="2">
        <v>43979</v>
      </c>
      <c r="B97" s="3">
        <v>95</v>
      </c>
      <c r="C97" s="3">
        <f>Dati!L97</f>
        <v>9605</v>
      </c>
      <c r="D97" s="3">
        <f>Dati!G97</f>
        <v>1145</v>
      </c>
      <c r="E97" s="3">
        <f>Dati!K97</f>
        <v>1445</v>
      </c>
      <c r="F97" s="3">
        <f>Dati!J97</f>
        <v>7015</v>
      </c>
      <c r="G97" s="29">
        <f t="shared" si="122"/>
        <v>1.1353427895981087</v>
      </c>
      <c r="H97" s="22">
        <f t="shared" si="123"/>
        <v>0.59793611867747964</v>
      </c>
      <c r="I97" s="22">
        <f t="shared" si="124"/>
        <v>0.5374066709206291</v>
      </c>
      <c r="J97" s="31">
        <f t="shared" si="125"/>
        <v>0.11428571428571428</v>
      </c>
      <c r="K97" s="22">
        <f t="shared" si="120"/>
        <v>0.17390060898672038</v>
      </c>
      <c r="L97" s="22">
        <f t="shared" si="121"/>
        <v>-5.9614894701006102E-2</v>
      </c>
    </row>
    <row r="98" spans="1:12">
      <c r="A98" s="2">
        <v>43980</v>
      </c>
      <c r="B98" s="3">
        <v>96</v>
      </c>
      <c r="C98" s="3">
        <f>Dati!L98</f>
        <v>9619</v>
      </c>
      <c r="D98" s="3">
        <f>Dati!G98</f>
        <v>994</v>
      </c>
      <c r="E98" s="3">
        <f>Dati!K98</f>
        <v>1452</v>
      </c>
      <c r="F98" s="3">
        <f>Dati!J98</f>
        <v>7173</v>
      </c>
      <c r="G98" s="29">
        <f t="shared" si="122"/>
        <v>1.1152463768115941</v>
      </c>
      <c r="H98" s="22">
        <f t="shared" si="123"/>
        <v>0.57910506660202721</v>
      </c>
      <c r="I98" s="22">
        <f t="shared" si="124"/>
        <v>0.5361413102095669</v>
      </c>
      <c r="J98" s="31">
        <f t="shared" si="125"/>
        <v>8.4848484848484854E-2</v>
      </c>
      <c r="K98" s="22">
        <f t="shared" si="120"/>
        <v>0.16624854428054708</v>
      </c>
      <c r="L98" s="22">
        <f t="shared" si="121"/>
        <v>-8.140005943206223E-2</v>
      </c>
    </row>
    <row r="99" spans="1:12">
      <c r="A99" s="2">
        <v>43981</v>
      </c>
      <c r="B99" s="3">
        <v>97</v>
      </c>
      <c r="C99" s="3">
        <f>Dati!L99</f>
        <v>9651</v>
      </c>
      <c r="D99" s="3">
        <f>Dati!G99</f>
        <v>781</v>
      </c>
      <c r="E99" s="3">
        <f>Dati!K99</f>
        <v>1459</v>
      </c>
      <c r="F99" s="3">
        <f>Dati!J99</f>
        <v>7411</v>
      </c>
      <c r="G99" s="29">
        <f t="shared" si="122"/>
        <v>1.0880496054114994</v>
      </c>
      <c r="H99" s="22">
        <f t="shared" si="123"/>
        <v>0.56086706871947534</v>
      </c>
      <c r="I99" s="22">
        <f t="shared" si="124"/>
        <v>0.52718253669202408</v>
      </c>
      <c r="J99" s="31">
        <f t="shared" si="125"/>
        <v>0.1306122448979592</v>
      </c>
      <c r="K99" s="22">
        <f t="shared" si="120"/>
        <v>0.15893318969062165</v>
      </c>
      <c r="L99" s="22">
        <f t="shared" si="121"/>
        <v>-2.832094479266245E-2</v>
      </c>
    </row>
    <row r="100" spans="1:12">
      <c r="A100" s="2">
        <v>43982</v>
      </c>
      <c r="B100" s="3">
        <v>98</v>
      </c>
      <c r="C100" s="3">
        <f>Dati!L100</f>
        <v>9663</v>
      </c>
      <c r="D100" s="3">
        <f>Dati!G100</f>
        <v>669</v>
      </c>
      <c r="E100" s="3">
        <f>Dati!K100</f>
        <v>1465</v>
      </c>
      <c r="F100" s="3">
        <f>Dati!J100</f>
        <v>7529</v>
      </c>
      <c r="G100" s="29">
        <f t="shared" ref="G100" si="126">C100/(E100+F100)</f>
        <v>1.0743829219479653</v>
      </c>
      <c r="H100" s="22">
        <f t="shared" ref="H100" si="127">$N$3*EXP($N$4*B100)</f>
        <v>0.5432034477262776</v>
      </c>
      <c r="I100" s="22">
        <f t="shared" ref="I100" si="128">G100-H100</f>
        <v>0.53117947422168765</v>
      </c>
      <c r="J100" s="31">
        <f t="shared" ref="J100" si="129">(C100-C99)/(E100-E99+F100-F99)</f>
        <v>9.6774193548387094E-2</v>
      </c>
      <c r="K100" s="22">
        <f t="shared" si="120"/>
        <v>0.15193972912393669</v>
      </c>
      <c r="L100" s="22">
        <f t="shared" si="121"/>
        <v>-5.5165535575549596E-2</v>
      </c>
    </row>
    <row r="101" spans="1:12">
      <c r="A101" s="2">
        <v>43983</v>
      </c>
      <c r="B101" s="3">
        <v>99</v>
      </c>
      <c r="H101" s="22">
        <f t="shared" ref="H100:H108" si="130">$N$3*EXP($N$4*B101)</f>
        <v>0.52609611453101313</v>
      </c>
      <c r="I101" s="21"/>
      <c r="J101" s="31"/>
      <c r="K101" s="22">
        <f t="shared" si="120"/>
        <v>0.14525399843288681</v>
      </c>
      <c r="L101" s="22">
        <f t="shared" si="121"/>
        <v>-0.14525399843288681</v>
      </c>
    </row>
    <row r="102" spans="1:12">
      <c r="A102" s="2">
        <v>43984</v>
      </c>
      <c r="B102" s="3">
        <v>100</v>
      </c>
      <c r="H102" s="22">
        <f t="shared" si="130"/>
        <v>0.50952754972957759</v>
      </c>
      <c r="I102" s="21"/>
      <c r="J102" s="31"/>
      <c r="K102" s="22">
        <f t="shared" si="120"/>
        <v>0.13886245672802883</v>
      </c>
      <c r="L102" s="22">
        <f t="shared" si="121"/>
        <v>-0.13886245672802883</v>
      </c>
    </row>
    <row r="103" spans="1:12">
      <c r="A103" s="2">
        <v>43985</v>
      </c>
      <c r="B103" s="3">
        <v>101</v>
      </c>
      <c r="H103" s="22">
        <f t="shared" si="130"/>
        <v>0.49348078566378156</v>
      </c>
      <c r="I103" s="21"/>
      <c r="J103" s="31"/>
      <c r="K103" s="22">
        <f t="shared" si="120"/>
        <v>0.13275215895315337</v>
      </c>
      <c r="L103" s="22">
        <f t="shared" si="121"/>
        <v>-0.13275215895315337</v>
      </c>
    </row>
    <row r="104" spans="1:12">
      <c r="A104" s="2">
        <v>43986</v>
      </c>
      <c r="B104" s="3">
        <v>102</v>
      </c>
      <c r="H104" s="22">
        <f t="shared" si="130"/>
        <v>0.47793938904498612</v>
      </c>
      <c r="I104" s="21"/>
      <c r="J104" s="31"/>
      <c r="K104" s="22">
        <f t="shared" si="120"/>
        <v>0.12691072966712202</v>
      </c>
      <c r="L104" s="22">
        <f t="shared" si="121"/>
        <v>-0.12691072966712202</v>
      </c>
    </row>
    <row r="105" spans="1:12">
      <c r="A105" s="2">
        <v>43987</v>
      </c>
      <c r="B105" s="3">
        <v>103</v>
      </c>
      <c r="H105" s="22">
        <f t="shared" si="130"/>
        <v>0.46288744412497945</v>
      </c>
      <c r="I105" s="21"/>
      <c r="J105" s="31"/>
      <c r="K105" s="22">
        <f t="shared" si="120"/>
        <v>0.12132633797936998</v>
      </c>
      <c r="L105" s="22">
        <f t="shared" si="121"/>
        <v>-0.12132633797936998</v>
      </c>
    </row>
    <row r="106" spans="1:12">
      <c r="A106" s="2">
        <v>43988</v>
      </c>
      <c r="B106" s="3">
        <v>104</v>
      </c>
      <c r="H106" s="22">
        <f t="shared" si="130"/>
        <v>0.44830953639685933</v>
      </c>
      <c r="I106" s="21"/>
      <c r="J106" s="31"/>
      <c r="K106" s="22">
        <f t="shared" si="120"/>
        <v>0.1159876735883093</v>
      </c>
      <c r="L106" s="22">
        <f t="shared" si="121"/>
        <v>-0.1159876735883093</v>
      </c>
    </row>
    <row r="107" spans="1:12">
      <c r="A107" s="2">
        <v>43989</v>
      </c>
      <c r="B107" s="3">
        <v>105</v>
      </c>
      <c r="H107" s="22">
        <f t="shared" si="130"/>
        <v>0.43419073680923204</v>
      </c>
      <c r="I107" s="21"/>
      <c r="J107" s="31"/>
      <c r="K107" s="22">
        <f t="shared" si="120"/>
        <v>0.11088392387410323</v>
      </c>
      <c r="L107" s="22">
        <f t="shared" si="121"/>
        <v>-0.11088392387410323</v>
      </c>
    </row>
    <row r="108" spans="1:12">
      <c r="A108" s="2">
        <v>43990</v>
      </c>
      <c r="B108" s="3">
        <v>106</v>
      </c>
      <c r="H108" s="22">
        <f t="shared" si="130"/>
        <v>0.4205165864775578</v>
      </c>
      <c r="I108" s="21"/>
      <c r="J108" s="31"/>
      <c r="K108" s="22">
        <f t="shared" si="120"/>
        <v>0.10600475199941586</v>
      </c>
      <c r="L108" s="22">
        <f t="shared" si="121"/>
        <v>-0.10600475199941586</v>
      </c>
    </row>
    <row r="109" spans="1:12">
      <c r="A109" s="2">
        <v>43991</v>
      </c>
      <c r="B109" s="3">
        <v>107</v>
      </c>
      <c r="H109" s="22">
        <f t="shared" ref="H109:H124" si="131">$N$3*EXP($N$4*B109)</f>
        <v>0.40727308187699079</v>
      </c>
      <c r="I109" s="21"/>
      <c r="J109" s="31"/>
      <c r="K109" s="22">
        <f t="shared" ref="K109:K124" si="132">$O$3*EXP($O$4*B109)</f>
        <v>0.10134027597378382</v>
      </c>
      <c r="L109" s="22">
        <f t="shared" ref="L109:L124" si="133">J109-K109</f>
        <v>-0.10134027597378382</v>
      </c>
    </row>
    <row r="110" spans="1:12">
      <c r="A110" s="2">
        <v>43992</v>
      </c>
      <c r="B110" s="3">
        <v>108</v>
      </c>
      <c r="H110" s="22">
        <f t="shared" si="131"/>
        <v>0.39444666050154553</v>
      </c>
      <c r="I110" s="21"/>
      <c r="J110" s="31"/>
      <c r="K110" s="22">
        <f t="shared" si="132"/>
        <v>9.6881048639208739E-2</v>
      </c>
      <c r="L110" s="22">
        <f t="shared" si="133"/>
        <v>-9.6881048639208739E-2</v>
      </c>
    </row>
    <row r="111" spans="1:12">
      <c r="A111" s="2">
        <v>43993</v>
      </c>
      <c r="B111" s="3">
        <v>109</v>
      </c>
      <c r="H111" s="22">
        <f t="shared" si="131"/>
        <v>0.38202418697490548</v>
      </c>
      <c r="I111" s="21"/>
      <c r="J111" s="31"/>
      <c r="K111" s="22">
        <f t="shared" si="132"/>
        <v>9.261803853643355E-2</v>
      </c>
      <c r="L111" s="22">
        <f t="shared" si="133"/>
        <v>-9.261803853643355E-2</v>
      </c>
    </row>
    <row r="112" spans="1:12">
      <c r="A112" s="2">
        <v>43994</v>
      </c>
      <c r="B112" s="3">
        <v>110</v>
      </c>
      <c r="H112" s="22">
        <f t="shared" si="131"/>
        <v>0.36999293959864998</v>
      </c>
      <c r="I112" s="21"/>
      <c r="J112" s="31"/>
      <c r="K112" s="22">
        <f t="shared" si="132"/>
        <v>8.8542611613151481E-2</v>
      </c>
      <c r="L112" s="22">
        <f t="shared" si="133"/>
        <v>-8.8542611613151481E-2</v>
      </c>
    </row>
    <row r="113" spans="1:12">
      <c r="A113" s="2">
        <v>43995</v>
      </c>
      <c r="B113" s="3">
        <v>111</v>
      </c>
      <c r="H113" s="22">
        <f t="shared" si="131"/>
        <v>0.35834059732412349</v>
      </c>
      <c r="I113" s="21"/>
      <c r="J113" s="31"/>
      <c r="K113" s="22">
        <f t="shared" si="132"/>
        <v>8.4646513737099013E-2</v>
      </c>
      <c r="L113" s="22">
        <f t="shared" si="133"/>
        <v>-8.4646513737099013E-2</v>
      </c>
    </row>
    <row r="114" spans="1:12">
      <c r="A114" s="2">
        <v>43996</v>
      </c>
      <c r="B114" s="3">
        <v>112</v>
      </c>
      <c r="H114" s="22">
        <f t="shared" si="131"/>
        <v>0.3470552271346049</v>
      </c>
      <c r="I114" s="21"/>
      <c r="J114" s="31"/>
      <c r="K114" s="22">
        <f t="shared" si="132"/>
        <v>8.0921853978617564E-2</v>
      </c>
      <c r="L114" s="22">
        <f t="shared" si="133"/>
        <v>-8.0921853978617564E-2</v>
      </c>
    </row>
    <row r="115" spans="1:12">
      <c r="A115" s="2">
        <v>43997</v>
      </c>
      <c r="B115" s="3">
        <v>113</v>
      </c>
      <c r="H115" s="22">
        <f t="shared" si="131"/>
        <v>0.3361252718248558</v>
      </c>
      <c r="I115" s="21"/>
      <c r="J115" s="31"/>
      <c r="K115" s="22">
        <f t="shared" si="132"/>
        <v>7.7361088628824209E-2</v>
      </c>
      <c r="L115" s="22">
        <f t="shared" si="133"/>
        <v>-7.7361088628824209E-2</v>
      </c>
    </row>
    <row r="116" spans="1:12">
      <c r="A116" s="2">
        <v>43998</v>
      </c>
      <c r="B116" s="3">
        <v>114</v>
      </c>
      <c r="H116" s="22">
        <f t="shared" si="131"/>
        <v>0.32553953816553227</v>
      </c>
      <c r="I116" s="21"/>
      <c r="J116" s="31"/>
      <c r="K116" s="22">
        <f t="shared" si="132"/>
        <v>7.3957005921023208E-2</v>
      </c>
      <c r="L116" s="22">
        <f t="shared" si="133"/>
        <v>-7.3957005921023208E-2</v>
      </c>
    </row>
    <row r="117" spans="1:12">
      <c r="A117" s="2">
        <v>43999</v>
      </c>
      <c r="B117" s="3">
        <v>115</v>
      </c>
      <c r="H117" s="22">
        <f t="shared" si="131"/>
        <v>0.31528718544034018</v>
      </c>
      <c r="I117" s="21"/>
      <c r="J117" s="31"/>
      <c r="K117" s="22">
        <f t="shared" si="132"/>
        <v>7.0702711424413853E-2</v>
      </c>
      <c r="L117" s="22">
        <f t="shared" si="133"/>
        <v>-7.0702711424413853E-2</v>
      </c>
    </row>
    <row r="118" spans="1:12">
      <c r="A118" s="2">
        <v>44000</v>
      </c>
      <c r="B118" s="3">
        <v>116</v>
      </c>
      <c r="H118" s="22">
        <f t="shared" si="131"/>
        <v>0.30535771434419395</v>
      </c>
      <c r="I118" s="21"/>
      <c r="J118" s="31"/>
      <c r="K118" s="22">
        <f t="shared" si="132"/>
        <v>6.7591614080511994E-2</v>
      </c>
      <c r="L118" s="22">
        <f t="shared" si="133"/>
        <v>-6.7591614080511994E-2</v>
      </c>
    </row>
    <row r="119" spans="1:12">
      <c r="A119" s="2">
        <v>44001</v>
      </c>
      <c r="B119" s="3">
        <v>117</v>
      </c>
      <c r="H119" s="22">
        <f t="shared" si="131"/>
        <v>0.29574095623101121</v>
      </c>
      <c r="I119" s="21"/>
      <c r="J119" s="31"/>
      <c r="K119" s="22">
        <f t="shared" si="132"/>
        <v>6.4617412854004172E-2</v>
      </c>
      <c r="L119" s="22">
        <f t="shared" si="133"/>
        <v>-6.4617412854004172E-2</v>
      </c>
    </row>
    <row r="120" spans="1:12">
      <c r="A120" s="2">
        <v>44002</v>
      </c>
      <c r="B120" s="3">
        <v>118</v>
      </c>
      <c r="H120" s="22">
        <f t="shared" si="131"/>
        <v>0.2864270627001303</v>
      </c>
      <c r="I120" s="21"/>
      <c r="J120" s="31"/>
      <c r="K120" s="22">
        <f t="shared" si="132"/>
        <v>6.1774083970997776E-2</v>
      </c>
      <c r="L120" s="22">
        <f t="shared" si="133"/>
        <v>-6.1774083970997776E-2</v>
      </c>
    </row>
    <row r="121" spans="1:12">
      <c r="A121" s="2">
        <v>44003</v>
      </c>
      <c r="B121" s="3">
        <v>119</v>
      </c>
      <c r="H121" s="22">
        <f t="shared" si="131"/>
        <v>0.27740649551068719</v>
      </c>
      <c r="I121" s="21"/>
      <c r="J121" s="31"/>
      <c r="K121" s="22">
        <f t="shared" si="132"/>
        <v>5.9055868718820327E-2</v>
      </c>
      <c r="L121" s="22">
        <f t="shared" si="133"/>
        <v>-5.9055868718820327E-2</v>
      </c>
    </row>
    <row r="122" spans="1:12">
      <c r="A122" s="2">
        <v>44004</v>
      </c>
      <c r="B122" s="3">
        <v>120</v>
      </c>
      <c r="H122" s="22">
        <f t="shared" si="131"/>
        <v>0.26867001681362401</v>
      </c>
      <c r="I122" s="21"/>
      <c r="J122" s="31"/>
      <c r="K122" s="22">
        <f t="shared" si="132"/>
        <v>5.6457261782658377E-2</v>
      </c>
      <c r="L122" s="22">
        <f t="shared" si="133"/>
        <v>-5.6457261782658377E-2</v>
      </c>
    </row>
    <row r="123" spans="1:12">
      <c r="A123" s="2">
        <v>44005</v>
      </c>
      <c r="B123" s="3">
        <v>121</v>
      </c>
      <c r="H123" s="22">
        <f t="shared" si="131"/>
        <v>0.26020867969132355</v>
      </c>
      <c r="I123" s="21"/>
      <c r="J123" s="31"/>
      <c r="K123" s="22">
        <f t="shared" si="132"/>
        <v>5.3973000095413518E-2</v>
      </c>
      <c r="L123" s="22">
        <f t="shared" si="133"/>
        <v>-5.3973000095413518E-2</v>
      </c>
    </row>
    <row r="124" spans="1:12">
      <c r="A124" s="2">
        <v>44006</v>
      </c>
      <c r="B124" s="3">
        <v>122</v>
      </c>
      <c r="H124" s="22">
        <f t="shared" si="131"/>
        <v>0.25201381899518449</v>
      </c>
      <c r="I124" s="21"/>
      <c r="J124" s="31"/>
      <c r="K124" s="22">
        <f t="shared" si="132"/>
        <v>5.1598052178192952E-2</v>
      </c>
      <c r="L124" s="22">
        <f t="shared" si="133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18" sqref="K18:K20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11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  <c r="K17" s="19">
        <v>43972</v>
      </c>
    </row>
    <row r="18" spans="1:11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  <c r="K18" s="20">
        <f>0.0000002</f>
        <v>1.9999999999999999E-7</v>
      </c>
    </row>
    <row r="19" spans="1:11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  <c r="K19" s="9">
        <v>7</v>
      </c>
    </row>
    <row r="20" spans="1:11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  <c r="K20" s="9">
        <v>5.9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workbookViewId="0">
      <pane ySplit="1" topLeftCell="A79" activePane="bottomLeft" state="frozen"/>
      <selection pane="bottomLeft" activeCell="A100" sqref="A10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  <row r="83" spans="1:5">
      <c r="A83" s="2">
        <v>43965</v>
      </c>
      <c r="B83" s="3">
        <f>Dati!L83</f>
        <v>8995</v>
      </c>
      <c r="C83">
        <f t="shared" ref="C83:C84" si="58">B83-B82</f>
        <v>65</v>
      </c>
      <c r="D83">
        <f t="shared" ref="D83:D84" si="59">C83-C82</f>
        <v>-2</v>
      </c>
      <c r="E83">
        <f t="shared" ref="E83:E84" si="60">D83-D82</f>
        <v>-38</v>
      </c>
    </row>
    <row r="84" spans="1:5">
      <c r="A84" s="2">
        <v>43966</v>
      </c>
      <c r="B84" s="3">
        <f>Dati!L84</f>
        <v>9060</v>
      </c>
      <c r="C84">
        <f t="shared" si="58"/>
        <v>65</v>
      </c>
      <c r="D84">
        <f t="shared" si="59"/>
        <v>0</v>
      </c>
      <c r="E84">
        <f t="shared" si="60"/>
        <v>2</v>
      </c>
    </row>
    <row r="85" spans="1:5">
      <c r="A85" s="2">
        <v>43967</v>
      </c>
      <c r="B85" s="3">
        <f>Dati!L85</f>
        <v>9111</v>
      </c>
      <c r="C85">
        <f t="shared" ref="C85" si="61">B85-B84</f>
        <v>51</v>
      </c>
      <c r="D85">
        <f t="shared" ref="D85" si="62">C85-C84</f>
        <v>-14</v>
      </c>
      <c r="E85">
        <f t="shared" ref="E85" si="63">D85-D84</f>
        <v>-14</v>
      </c>
    </row>
    <row r="86" spans="1:5">
      <c r="A86" s="2">
        <v>43968</v>
      </c>
      <c r="B86" s="3">
        <f>Dati!L86</f>
        <v>9159</v>
      </c>
      <c r="C86">
        <f t="shared" ref="C86" si="64">B86-B85</f>
        <v>48</v>
      </c>
      <c r="D86">
        <f t="shared" ref="D86" si="65">C86-C85</f>
        <v>-3</v>
      </c>
      <c r="E86">
        <f t="shared" ref="E86" si="66">D86-D85</f>
        <v>11</v>
      </c>
    </row>
    <row r="87" spans="1:5">
      <c r="A87" s="2">
        <v>43969</v>
      </c>
      <c r="B87" s="3">
        <f>Dati!L87</f>
        <v>9191</v>
      </c>
      <c r="C87">
        <f>B87-B86</f>
        <v>32</v>
      </c>
      <c r="D87">
        <f>C87-C86</f>
        <v>-16</v>
      </c>
      <c r="E87">
        <f>D87-D86</f>
        <v>-13</v>
      </c>
    </row>
    <row r="88" spans="1:5">
      <c r="A88" s="2">
        <v>43970</v>
      </c>
      <c r="B88" s="3">
        <f>Dati!L88</f>
        <v>9257</v>
      </c>
      <c r="C88">
        <f t="shared" ref="C88:E88" si="67">B88-B87</f>
        <v>66</v>
      </c>
      <c r="D88">
        <f t="shared" si="67"/>
        <v>34</v>
      </c>
      <c r="E88">
        <f t="shared" si="67"/>
        <v>50</v>
      </c>
    </row>
    <row r="89" spans="1:5">
      <c r="A89" s="2">
        <v>43971</v>
      </c>
      <c r="B89" s="3">
        <f>Dati!L89</f>
        <v>9289</v>
      </c>
      <c r="C89">
        <f t="shared" ref="C89:E89" si="68">B89-B88</f>
        <v>32</v>
      </c>
      <c r="D89">
        <f t="shared" si="68"/>
        <v>-34</v>
      </c>
      <c r="E89">
        <f t="shared" si="68"/>
        <v>-68</v>
      </c>
    </row>
    <row r="90" spans="1:5">
      <c r="A90" s="2">
        <v>43972</v>
      </c>
      <c r="B90" s="3">
        <f>Dati!L90</f>
        <v>9344</v>
      </c>
      <c r="C90">
        <f t="shared" ref="C90" si="69">B90-B89</f>
        <v>55</v>
      </c>
      <c r="D90">
        <f t="shared" ref="D90" si="70">C90-C89</f>
        <v>23</v>
      </c>
      <c r="E90">
        <f t="shared" ref="E90" si="71">D90-D89</f>
        <v>57</v>
      </c>
    </row>
    <row r="91" spans="1:5">
      <c r="A91" s="2">
        <v>43973</v>
      </c>
      <c r="B91" s="3">
        <f>Dati!L91</f>
        <v>9389</v>
      </c>
      <c r="C91">
        <f t="shared" ref="C91:C92" si="72">B91-B90</f>
        <v>45</v>
      </c>
      <c r="D91">
        <f t="shared" ref="D91:D92" si="73">C91-C90</f>
        <v>-10</v>
      </c>
      <c r="E91">
        <f t="shared" ref="E91:E92" si="74">D91-D90</f>
        <v>-33</v>
      </c>
    </row>
    <row r="92" spans="1:5">
      <c r="A92" s="2">
        <v>43974</v>
      </c>
      <c r="B92" s="3">
        <f>Dati!L92</f>
        <v>9427</v>
      </c>
      <c r="C92">
        <f t="shared" si="72"/>
        <v>38</v>
      </c>
      <c r="D92">
        <f t="shared" si="73"/>
        <v>-7</v>
      </c>
      <c r="E92">
        <f t="shared" si="74"/>
        <v>3</v>
      </c>
    </row>
    <row r="93" spans="1:5">
      <c r="A93" s="2">
        <v>43975</v>
      </c>
      <c r="B93" s="3">
        <f>Dati!L93</f>
        <v>9480</v>
      </c>
      <c r="C93">
        <f t="shared" ref="C93:C94" si="75">B93-B92</f>
        <v>53</v>
      </c>
      <c r="D93">
        <f t="shared" ref="D93:D94" si="76">C93-C92</f>
        <v>15</v>
      </c>
      <c r="E93">
        <f t="shared" ref="E93:E94" si="77">D93-D92</f>
        <v>22</v>
      </c>
    </row>
    <row r="94" spans="1:5">
      <c r="A94" s="2">
        <v>43976</v>
      </c>
      <c r="B94" s="3">
        <f>Dati!L94</f>
        <v>9497</v>
      </c>
      <c r="C94">
        <f t="shared" si="75"/>
        <v>17</v>
      </c>
      <c r="D94">
        <f t="shared" si="76"/>
        <v>-36</v>
      </c>
      <c r="E94">
        <f t="shared" si="77"/>
        <v>-51</v>
      </c>
    </row>
    <row r="95" spans="1:5">
      <c r="A95" s="2">
        <v>43977</v>
      </c>
      <c r="B95" s="3">
        <f>Dati!L95</f>
        <v>9550</v>
      </c>
      <c r="C95">
        <f t="shared" ref="C95" si="78">B95-B94</f>
        <v>53</v>
      </c>
      <c r="D95">
        <f t="shared" ref="D95" si="79">C95-C94</f>
        <v>36</v>
      </c>
      <c r="E95">
        <f t="shared" ref="E95" si="80">D95-D94</f>
        <v>72</v>
      </c>
    </row>
    <row r="96" spans="1:5">
      <c r="A96" s="2">
        <v>43978</v>
      </c>
      <c r="B96" s="3">
        <f>Dati!L96</f>
        <v>9589</v>
      </c>
      <c r="C96">
        <f t="shared" ref="C96:C99" si="81">B96-B95</f>
        <v>39</v>
      </c>
      <c r="D96">
        <f t="shared" ref="D96:D99" si="82">C96-C95</f>
        <v>-14</v>
      </c>
      <c r="E96">
        <f t="shared" ref="E96:E99" si="83">D96-D95</f>
        <v>-50</v>
      </c>
    </row>
    <row r="97" spans="1:5">
      <c r="A97" s="2">
        <v>43979</v>
      </c>
      <c r="B97" s="3">
        <f>Dati!L97</f>
        <v>9605</v>
      </c>
      <c r="C97">
        <f t="shared" si="81"/>
        <v>16</v>
      </c>
      <c r="D97">
        <f t="shared" si="82"/>
        <v>-23</v>
      </c>
      <c r="E97">
        <f t="shared" si="83"/>
        <v>-9</v>
      </c>
    </row>
    <row r="98" spans="1:5">
      <c r="A98" s="2">
        <v>43980</v>
      </c>
      <c r="B98" s="3">
        <f>Dati!L98</f>
        <v>9619</v>
      </c>
      <c r="C98">
        <f t="shared" si="81"/>
        <v>14</v>
      </c>
      <c r="D98">
        <f t="shared" si="82"/>
        <v>-2</v>
      </c>
      <c r="E98">
        <f t="shared" si="83"/>
        <v>21</v>
      </c>
    </row>
    <row r="99" spans="1:5">
      <c r="A99" s="2">
        <v>43981</v>
      </c>
      <c r="B99" s="3">
        <f>Dati!L99</f>
        <v>9651</v>
      </c>
      <c r="C99">
        <f t="shared" si="81"/>
        <v>32</v>
      </c>
      <c r="D99">
        <f t="shared" si="82"/>
        <v>18</v>
      </c>
      <c r="E99">
        <f t="shared" si="83"/>
        <v>20</v>
      </c>
    </row>
    <row r="100" spans="1:5">
      <c r="A100" s="2">
        <v>43982</v>
      </c>
      <c r="B100" s="3">
        <f>Dati!L100</f>
        <v>9663</v>
      </c>
      <c r="C100">
        <f t="shared" ref="C100" si="84">B100-B99</f>
        <v>12</v>
      </c>
      <c r="D100">
        <f t="shared" ref="D100" si="85">C100-C99</f>
        <v>-20</v>
      </c>
      <c r="E100">
        <f t="shared" ref="E100" si="86">D100-D99</f>
        <v>-38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workbookViewId="0">
      <pane ySplit="1" topLeftCell="A89" activePane="bottomLeft" state="frozen"/>
      <selection pane="bottomLeft" activeCell="A100" sqref="A10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  <row r="83" spans="1:5">
      <c r="A83" s="2">
        <v>43965</v>
      </c>
      <c r="B83" s="3">
        <f>Dati!D83</f>
        <v>35</v>
      </c>
      <c r="C83">
        <f t="shared" ref="C83:C84" si="58">B83-B82</f>
        <v>0</v>
      </c>
      <c r="D83">
        <f t="shared" ref="D83:D84" si="59">C83-C82</f>
        <v>0</v>
      </c>
      <c r="E83">
        <f t="shared" ref="E83:E84" si="60">D83-D82</f>
        <v>-3</v>
      </c>
    </row>
    <row r="84" spans="1:5">
      <c r="A84" s="2">
        <v>43966</v>
      </c>
      <c r="B84" s="3">
        <f>Dati!D84</f>
        <v>31</v>
      </c>
      <c r="C84">
        <f t="shared" si="58"/>
        <v>-4</v>
      </c>
      <c r="D84">
        <f t="shared" si="59"/>
        <v>-4</v>
      </c>
      <c r="E84">
        <f t="shared" si="60"/>
        <v>-4</v>
      </c>
    </row>
    <row r="85" spans="1:5">
      <c r="A85" s="2">
        <v>43967</v>
      </c>
      <c r="B85" s="3">
        <f>Dati!D85</f>
        <v>26</v>
      </c>
      <c r="C85">
        <f t="shared" ref="C85" si="61">B85-B84</f>
        <v>-5</v>
      </c>
      <c r="D85">
        <f t="shared" ref="D85" si="62">C85-C84</f>
        <v>-1</v>
      </c>
      <c r="E85">
        <f t="shared" ref="E85" si="63">D85-D84</f>
        <v>3</v>
      </c>
    </row>
    <row r="86" spans="1:5">
      <c r="A86" s="2">
        <v>43968</v>
      </c>
      <c r="B86" s="3">
        <f>Dati!D86</f>
        <v>24</v>
      </c>
      <c r="C86">
        <f t="shared" ref="C86:C87" si="64">B86-B85</f>
        <v>-2</v>
      </c>
      <c r="D86">
        <f t="shared" ref="D86:D87" si="65">C86-C85</f>
        <v>3</v>
      </c>
      <c r="E86">
        <f t="shared" ref="E86:E87" si="66">D86-D85</f>
        <v>4</v>
      </c>
    </row>
    <row r="87" spans="1:5">
      <c r="A87" s="2">
        <v>43969</v>
      </c>
      <c r="B87" s="3">
        <f>Dati!D87</f>
        <v>23</v>
      </c>
      <c r="C87">
        <f t="shared" si="64"/>
        <v>-1</v>
      </c>
      <c r="D87">
        <f t="shared" si="65"/>
        <v>1</v>
      </c>
      <c r="E87">
        <f t="shared" si="66"/>
        <v>-2</v>
      </c>
    </row>
    <row r="88" spans="1:5">
      <c r="A88" s="2">
        <v>43970</v>
      </c>
      <c r="B88" s="3">
        <f>Dati!D88</f>
        <v>22</v>
      </c>
      <c r="C88">
        <f t="shared" ref="C88:C89" si="67">B88-B87</f>
        <v>-1</v>
      </c>
      <c r="D88">
        <f t="shared" ref="D88:D89" si="68">C88-C87</f>
        <v>0</v>
      </c>
      <c r="E88">
        <f t="shared" ref="E88:E89" si="69">D88-D87</f>
        <v>-1</v>
      </c>
    </row>
    <row r="89" spans="1:5">
      <c r="A89" s="2">
        <v>43971</v>
      </c>
      <c r="B89" s="3">
        <f>Dati!D89</f>
        <v>22</v>
      </c>
      <c r="C89">
        <f t="shared" si="67"/>
        <v>0</v>
      </c>
      <c r="D89">
        <f t="shared" si="68"/>
        <v>1</v>
      </c>
      <c r="E89">
        <f t="shared" si="69"/>
        <v>1</v>
      </c>
    </row>
    <row r="90" spans="1:5">
      <c r="A90" s="2">
        <v>43972</v>
      </c>
      <c r="B90" s="3">
        <f>Dati!D90</f>
        <v>22</v>
      </c>
      <c r="C90">
        <f t="shared" ref="C90" si="70">B90-B89</f>
        <v>0</v>
      </c>
      <c r="D90">
        <f t="shared" ref="D90" si="71">C90-C89</f>
        <v>0</v>
      </c>
      <c r="E90">
        <f t="shared" ref="E90" si="72">D90-D89</f>
        <v>-1</v>
      </c>
    </row>
    <row r="91" spans="1:5">
      <c r="A91" s="2">
        <v>43973</v>
      </c>
      <c r="B91" s="3">
        <f>Dati!D91</f>
        <v>19</v>
      </c>
      <c r="C91">
        <f t="shared" ref="C91:C92" si="73">B91-B90</f>
        <v>-3</v>
      </c>
      <c r="D91">
        <f t="shared" ref="D91:D92" si="74">C91-C90</f>
        <v>-3</v>
      </c>
      <c r="E91">
        <f t="shared" ref="E91:E92" si="75">D91-D90</f>
        <v>-3</v>
      </c>
    </row>
    <row r="92" spans="1:5">
      <c r="A92" s="2">
        <v>43974</v>
      </c>
      <c r="B92" s="3">
        <f>Dati!D92</f>
        <v>20</v>
      </c>
      <c r="C92">
        <f t="shared" si="73"/>
        <v>1</v>
      </c>
      <c r="D92">
        <f t="shared" si="74"/>
        <v>4</v>
      </c>
      <c r="E92">
        <f t="shared" si="75"/>
        <v>7</v>
      </c>
    </row>
    <row r="93" spans="1:5">
      <c r="A93" s="2">
        <v>43975</v>
      </c>
      <c r="B93" s="3">
        <f>Dati!D93</f>
        <v>18</v>
      </c>
      <c r="C93">
        <f t="shared" ref="C93:C94" si="76">B93-B92</f>
        <v>-2</v>
      </c>
      <c r="D93">
        <f t="shared" ref="D93:D94" si="77">C93-C92</f>
        <v>-3</v>
      </c>
      <c r="E93">
        <f t="shared" ref="E93:E94" si="78">D93-D92</f>
        <v>-7</v>
      </c>
    </row>
    <row r="94" spans="1:5">
      <c r="A94" s="2">
        <v>43976</v>
      </c>
      <c r="B94" s="3">
        <f>Dati!D94</f>
        <v>18</v>
      </c>
      <c r="C94">
        <f t="shared" si="76"/>
        <v>0</v>
      </c>
      <c r="D94">
        <f t="shared" si="77"/>
        <v>2</v>
      </c>
      <c r="E94">
        <f t="shared" si="78"/>
        <v>5</v>
      </c>
    </row>
    <row r="95" spans="1:5">
      <c r="A95" s="2">
        <v>43977</v>
      </c>
      <c r="B95" s="3">
        <f>Dati!D95</f>
        <v>19</v>
      </c>
      <c r="C95">
        <f t="shared" ref="C95" si="79">B95-B94</f>
        <v>1</v>
      </c>
      <c r="D95">
        <f t="shared" ref="D95" si="80">C95-C94</f>
        <v>1</v>
      </c>
      <c r="E95">
        <f t="shared" ref="E95" si="81">D95-D94</f>
        <v>-1</v>
      </c>
    </row>
    <row r="96" spans="1:5">
      <c r="A96" s="2">
        <v>43978</v>
      </c>
      <c r="B96" s="3">
        <f>Dati!D96</f>
        <v>14</v>
      </c>
      <c r="C96">
        <f t="shared" ref="C96:C99" si="82">B96-B95</f>
        <v>-5</v>
      </c>
      <c r="D96">
        <f t="shared" ref="D96:D99" si="83">C96-C95</f>
        <v>-6</v>
      </c>
      <c r="E96">
        <f t="shared" ref="E96:E99" si="84">D96-D95</f>
        <v>-7</v>
      </c>
    </row>
    <row r="97" spans="1:5">
      <c r="A97" s="2">
        <v>43979</v>
      </c>
      <c r="B97" s="3">
        <f>Dati!D97</f>
        <v>13</v>
      </c>
      <c r="C97">
        <f t="shared" si="82"/>
        <v>-1</v>
      </c>
      <c r="D97">
        <f t="shared" si="83"/>
        <v>4</v>
      </c>
      <c r="E97">
        <f t="shared" si="84"/>
        <v>10</v>
      </c>
    </row>
    <row r="98" spans="1:5">
      <c r="A98" s="2">
        <v>43980</v>
      </c>
      <c r="B98" s="3">
        <f>Dati!D98</f>
        <v>13</v>
      </c>
      <c r="C98">
        <f t="shared" si="82"/>
        <v>0</v>
      </c>
      <c r="D98">
        <f t="shared" si="83"/>
        <v>1</v>
      </c>
      <c r="E98">
        <f t="shared" si="84"/>
        <v>-3</v>
      </c>
    </row>
    <row r="99" spans="1:5">
      <c r="A99" s="2">
        <v>43981</v>
      </c>
      <c r="B99" s="3">
        <f>Dati!D99</f>
        <v>9</v>
      </c>
      <c r="C99">
        <f t="shared" si="82"/>
        <v>-4</v>
      </c>
      <c r="D99">
        <f t="shared" si="83"/>
        <v>-4</v>
      </c>
      <c r="E99">
        <f t="shared" si="84"/>
        <v>-5</v>
      </c>
    </row>
    <row r="100" spans="1:5">
      <c r="A100" s="2">
        <v>43982</v>
      </c>
      <c r="B100" s="3">
        <f>Dati!D100</f>
        <v>8</v>
      </c>
      <c r="C100">
        <f t="shared" ref="C100" si="85">B100-B99</f>
        <v>-1</v>
      </c>
      <c r="D100">
        <f t="shared" ref="D100" si="86">C100-C99</f>
        <v>3</v>
      </c>
      <c r="E100">
        <f t="shared" ref="E100" si="87">D100-D99</f>
        <v>7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4"/>
  <sheetViews>
    <sheetView zoomScaleNormal="100" workbookViewId="0">
      <pane ySplit="1" topLeftCell="A94" activePane="bottomLeft" state="frozen"/>
      <selection pane="bottomLeft" activeCell="A100" sqref="A10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3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3" spans="1:28">
      <c r="A83" s="2">
        <v>43965</v>
      </c>
      <c r="B83" s="3">
        <f>Dati!J83</f>
        <v>5006</v>
      </c>
      <c r="C83">
        <f t="shared" ref="C83:C84" si="73">B83-B82</f>
        <v>108</v>
      </c>
      <c r="D83">
        <f t="shared" ref="D83:D84" si="74">C83-C82</f>
        <v>-7</v>
      </c>
      <c r="E83">
        <f t="shared" ref="E83:E84" si="75">D83-D82</f>
        <v>-34</v>
      </c>
      <c r="R83">
        <f t="shared" ref="R83:R84" si="76">INT(C83/100)</f>
        <v>1</v>
      </c>
      <c r="T83">
        <f t="shared" si="32"/>
        <v>1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</row>
    <row r="84" spans="1:28">
      <c r="A84" s="2">
        <v>43966</v>
      </c>
      <c r="B84" s="3">
        <f>Dati!J84</f>
        <v>5121</v>
      </c>
      <c r="C84">
        <f t="shared" si="73"/>
        <v>115</v>
      </c>
      <c r="D84">
        <f t="shared" si="74"/>
        <v>7</v>
      </c>
      <c r="E84">
        <f t="shared" si="75"/>
        <v>14</v>
      </c>
      <c r="R84">
        <f t="shared" si="76"/>
        <v>1</v>
      </c>
      <c r="T84">
        <f t="shared" ref="T84:AB100" si="77">IF($R84=T$2,1,0)</f>
        <v>1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0</v>
      </c>
      <c r="Y84">
        <f t="shared" si="77"/>
        <v>0</v>
      </c>
      <c r="Z84">
        <f t="shared" si="77"/>
        <v>0</v>
      </c>
      <c r="AA84">
        <f t="shared" si="77"/>
        <v>0</v>
      </c>
      <c r="AB84">
        <f t="shared" si="77"/>
        <v>0</v>
      </c>
    </row>
    <row r="85" spans="1:28">
      <c r="A85" s="2">
        <v>43967</v>
      </c>
      <c r="B85" s="3">
        <f>Dati!J85</f>
        <v>5232</v>
      </c>
      <c r="C85">
        <f t="shared" ref="C85" si="78">B85-B84</f>
        <v>111</v>
      </c>
      <c r="D85">
        <f t="shared" ref="D85" si="79">C85-C84</f>
        <v>-4</v>
      </c>
      <c r="E85">
        <f t="shared" ref="E85" si="80">D85-D84</f>
        <v>-11</v>
      </c>
      <c r="R85">
        <f t="shared" ref="R85" si="81">INT(C85/100)</f>
        <v>1</v>
      </c>
      <c r="T85">
        <f t="shared" si="77"/>
        <v>1</v>
      </c>
      <c r="U85">
        <f t="shared" si="77"/>
        <v>0</v>
      </c>
      <c r="V85">
        <f t="shared" si="77"/>
        <v>0</v>
      </c>
      <c r="W85">
        <f t="shared" si="77"/>
        <v>0</v>
      </c>
      <c r="X85">
        <f t="shared" si="77"/>
        <v>0</v>
      </c>
      <c r="Y85">
        <f t="shared" si="77"/>
        <v>0</v>
      </c>
      <c r="Z85">
        <f t="shared" si="77"/>
        <v>0</v>
      </c>
      <c r="AA85">
        <f t="shared" si="77"/>
        <v>0</v>
      </c>
      <c r="AB85">
        <f t="shared" si="77"/>
        <v>0</v>
      </c>
    </row>
    <row r="86" spans="1:28">
      <c r="A86" s="2">
        <v>43968</v>
      </c>
      <c r="B86" s="3">
        <f>Dati!J86</f>
        <v>5348</v>
      </c>
      <c r="C86">
        <f t="shared" ref="C86:C87" si="82">B86-B85</f>
        <v>116</v>
      </c>
      <c r="D86">
        <f t="shared" ref="D86:D87" si="83">C86-C85</f>
        <v>5</v>
      </c>
      <c r="E86">
        <f t="shared" ref="E86:E87" si="84">D86-D85</f>
        <v>9</v>
      </c>
      <c r="R86">
        <f t="shared" ref="R86:R87" si="85">INT(C86/100)</f>
        <v>1</v>
      </c>
      <c r="T86">
        <f t="shared" si="77"/>
        <v>1</v>
      </c>
      <c r="U86">
        <f t="shared" si="77"/>
        <v>0</v>
      </c>
      <c r="V86">
        <f t="shared" si="77"/>
        <v>0</v>
      </c>
      <c r="W86">
        <f t="shared" si="77"/>
        <v>0</v>
      </c>
      <c r="X86">
        <f t="shared" si="77"/>
        <v>0</v>
      </c>
      <c r="Y86">
        <f t="shared" si="77"/>
        <v>0</v>
      </c>
      <c r="Z86">
        <f t="shared" si="77"/>
        <v>0</v>
      </c>
      <c r="AA86">
        <f t="shared" si="77"/>
        <v>0</v>
      </c>
      <c r="AB86">
        <f t="shared" si="77"/>
        <v>0</v>
      </c>
    </row>
    <row r="87" spans="1:28">
      <c r="A87" s="2">
        <v>43969</v>
      </c>
      <c r="B87" s="3">
        <f>Dati!J87</f>
        <v>5485</v>
      </c>
      <c r="C87">
        <f t="shared" si="82"/>
        <v>137</v>
      </c>
      <c r="D87">
        <f t="shared" si="83"/>
        <v>21</v>
      </c>
      <c r="E87">
        <f t="shared" si="84"/>
        <v>16</v>
      </c>
      <c r="R87">
        <f t="shared" si="85"/>
        <v>1</v>
      </c>
      <c r="T87">
        <f t="shared" si="77"/>
        <v>1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</row>
    <row r="88" spans="1:28">
      <c r="A88" s="2">
        <v>43970</v>
      </c>
      <c r="B88" s="3">
        <f>Dati!J88</f>
        <v>5617</v>
      </c>
      <c r="C88">
        <f t="shared" ref="C88:C89" si="86">B88-B87</f>
        <v>132</v>
      </c>
      <c r="D88">
        <f t="shared" ref="D88:D89" si="87">C88-C87</f>
        <v>-5</v>
      </c>
      <c r="E88">
        <f t="shared" ref="E88:E89" si="88">D88-D87</f>
        <v>-26</v>
      </c>
      <c r="R88">
        <f t="shared" ref="R88:R89" si="89">INT(C88/100)</f>
        <v>1</v>
      </c>
      <c r="T88">
        <f t="shared" si="77"/>
        <v>1</v>
      </c>
      <c r="U88">
        <f t="shared" si="77"/>
        <v>0</v>
      </c>
      <c r="V88">
        <f t="shared" si="77"/>
        <v>0</v>
      </c>
      <c r="W88">
        <f t="shared" si="77"/>
        <v>0</v>
      </c>
      <c r="X88">
        <f t="shared" si="77"/>
        <v>0</v>
      </c>
      <c r="Y88">
        <f t="shared" si="77"/>
        <v>0</v>
      </c>
      <c r="Z88">
        <f t="shared" si="77"/>
        <v>0</v>
      </c>
      <c r="AA88">
        <f t="shared" si="77"/>
        <v>0</v>
      </c>
      <c r="AB88">
        <f t="shared" si="77"/>
        <v>0</v>
      </c>
    </row>
    <row r="89" spans="1:28">
      <c r="A89" s="2">
        <v>43971</v>
      </c>
      <c r="B89" s="3">
        <f>Dati!J89</f>
        <v>5725</v>
      </c>
      <c r="C89">
        <f t="shared" si="86"/>
        <v>108</v>
      </c>
      <c r="D89">
        <f t="shared" si="87"/>
        <v>-24</v>
      </c>
      <c r="E89">
        <f t="shared" si="88"/>
        <v>-19</v>
      </c>
      <c r="R89">
        <f t="shared" si="89"/>
        <v>1</v>
      </c>
      <c r="T89">
        <f t="shared" si="77"/>
        <v>1</v>
      </c>
      <c r="U89">
        <f t="shared" si="77"/>
        <v>0</v>
      </c>
      <c r="V89">
        <f t="shared" si="77"/>
        <v>0</v>
      </c>
      <c r="W89">
        <f t="shared" si="77"/>
        <v>0</v>
      </c>
      <c r="X89">
        <f t="shared" si="77"/>
        <v>0</v>
      </c>
      <c r="Y89">
        <f t="shared" si="77"/>
        <v>0</v>
      </c>
      <c r="Z89">
        <f t="shared" si="77"/>
        <v>0</v>
      </c>
      <c r="AA89">
        <f t="shared" si="77"/>
        <v>0</v>
      </c>
      <c r="AB89">
        <f t="shared" si="77"/>
        <v>0</v>
      </c>
    </row>
    <row r="90" spans="1:28">
      <c r="A90" s="2">
        <v>43972</v>
      </c>
      <c r="B90" s="3">
        <f>Dati!J90</f>
        <v>5872</v>
      </c>
      <c r="C90">
        <f t="shared" ref="C90" si="90">B90-B89</f>
        <v>147</v>
      </c>
      <c r="D90">
        <f t="shared" ref="D90" si="91">C90-C89</f>
        <v>39</v>
      </c>
      <c r="E90">
        <f t="shared" ref="E90" si="92">D90-D89</f>
        <v>63</v>
      </c>
      <c r="R90">
        <f t="shared" ref="R90" si="93">INT(C90/100)</f>
        <v>1</v>
      </c>
      <c r="T90">
        <f t="shared" si="77"/>
        <v>1</v>
      </c>
      <c r="U90">
        <f t="shared" si="77"/>
        <v>0</v>
      </c>
      <c r="V90">
        <f t="shared" si="77"/>
        <v>0</v>
      </c>
      <c r="W90">
        <f t="shared" si="77"/>
        <v>0</v>
      </c>
      <c r="X90">
        <f t="shared" si="77"/>
        <v>0</v>
      </c>
      <c r="Y90">
        <f t="shared" si="77"/>
        <v>0</v>
      </c>
      <c r="Z90">
        <f t="shared" si="77"/>
        <v>0</v>
      </c>
      <c r="AA90">
        <f t="shared" si="77"/>
        <v>0</v>
      </c>
      <c r="AB90">
        <f t="shared" si="77"/>
        <v>0</v>
      </c>
    </row>
    <row r="91" spans="1:28">
      <c r="A91" s="2">
        <v>43973</v>
      </c>
      <c r="B91" s="3">
        <f>Dati!J91</f>
        <v>6074</v>
      </c>
      <c r="C91">
        <f t="shared" ref="C91:C92" si="94">B91-B90</f>
        <v>202</v>
      </c>
      <c r="D91">
        <f t="shared" ref="D91:D92" si="95">C91-C90</f>
        <v>55</v>
      </c>
      <c r="E91">
        <f t="shared" ref="E91:E92" si="96">D91-D90</f>
        <v>16</v>
      </c>
      <c r="R91">
        <f t="shared" ref="R91:R92" si="97">INT(C91/100)</f>
        <v>2</v>
      </c>
      <c r="T91">
        <f t="shared" si="77"/>
        <v>0</v>
      </c>
      <c r="U91">
        <f t="shared" si="77"/>
        <v>1</v>
      </c>
      <c r="V91">
        <f t="shared" si="77"/>
        <v>0</v>
      </c>
      <c r="W91">
        <f t="shared" si="77"/>
        <v>0</v>
      </c>
      <c r="X91">
        <f t="shared" si="77"/>
        <v>0</v>
      </c>
      <c r="Y91">
        <f t="shared" si="77"/>
        <v>0</v>
      </c>
      <c r="Z91">
        <f t="shared" si="77"/>
        <v>0</v>
      </c>
      <c r="AA91">
        <f t="shared" si="77"/>
        <v>0</v>
      </c>
      <c r="AB91">
        <f t="shared" si="77"/>
        <v>0</v>
      </c>
    </row>
    <row r="92" spans="1:28">
      <c r="A92" s="2">
        <v>43974</v>
      </c>
      <c r="B92" s="3">
        <f>Dati!J92</f>
        <v>6279</v>
      </c>
      <c r="C92">
        <f t="shared" si="94"/>
        <v>205</v>
      </c>
      <c r="D92">
        <f t="shared" si="95"/>
        <v>3</v>
      </c>
      <c r="E92">
        <f t="shared" si="96"/>
        <v>-52</v>
      </c>
      <c r="R92">
        <f t="shared" si="97"/>
        <v>2</v>
      </c>
      <c r="T92">
        <f t="shared" si="77"/>
        <v>0</v>
      </c>
      <c r="U92">
        <f t="shared" si="77"/>
        <v>1</v>
      </c>
      <c r="V92">
        <f t="shared" si="77"/>
        <v>0</v>
      </c>
      <c r="W92">
        <f t="shared" si="77"/>
        <v>0</v>
      </c>
      <c r="X92">
        <f t="shared" si="77"/>
        <v>0</v>
      </c>
      <c r="Y92">
        <f t="shared" si="77"/>
        <v>0</v>
      </c>
      <c r="Z92">
        <f t="shared" si="77"/>
        <v>0</v>
      </c>
      <c r="AA92">
        <f t="shared" si="77"/>
        <v>0</v>
      </c>
      <c r="AB92">
        <f t="shared" si="77"/>
        <v>0</v>
      </c>
    </row>
    <row r="93" spans="1:28">
      <c r="A93" s="2">
        <v>43975</v>
      </c>
      <c r="B93" s="3">
        <f>Dati!J93</f>
        <v>6437</v>
      </c>
      <c r="C93">
        <f t="shared" ref="C93:C94" si="98">B93-B92</f>
        <v>158</v>
      </c>
      <c r="D93">
        <f t="shared" ref="D93:D94" si="99">C93-C92</f>
        <v>-47</v>
      </c>
      <c r="E93">
        <f t="shared" ref="E93:E94" si="100">D93-D92</f>
        <v>-50</v>
      </c>
      <c r="R93">
        <f t="shared" ref="R93" si="101">INT(C93/100)</f>
        <v>1</v>
      </c>
      <c r="T93">
        <f t="shared" si="77"/>
        <v>1</v>
      </c>
      <c r="U93">
        <f t="shared" si="77"/>
        <v>0</v>
      </c>
      <c r="V93">
        <f t="shared" si="77"/>
        <v>0</v>
      </c>
      <c r="W93">
        <f t="shared" si="77"/>
        <v>0</v>
      </c>
      <c r="X93">
        <f t="shared" si="77"/>
        <v>0</v>
      </c>
      <c r="Y93">
        <f t="shared" si="77"/>
        <v>0</v>
      </c>
      <c r="Z93">
        <f t="shared" si="77"/>
        <v>0</v>
      </c>
      <c r="AA93">
        <f t="shared" si="77"/>
        <v>0</v>
      </c>
      <c r="AB93">
        <f t="shared" si="77"/>
        <v>0</v>
      </c>
    </row>
    <row r="94" spans="1:28">
      <c r="A94" s="2">
        <v>43976</v>
      </c>
      <c r="B94" s="3">
        <f>Dati!J94</f>
        <v>6516</v>
      </c>
      <c r="C94">
        <f t="shared" si="98"/>
        <v>79</v>
      </c>
      <c r="D94">
        <f t="shared" si="99"/>
        <v>-79</v>
      </c>
      <c r="E94">
        <f t="shared" si="100"/>
        <v>-32</v>
      </c>
      <c r="R94">
        <f>INT(C94/10)</f>
        <v>7</v>
      </c>
      <c r="T94">
        <f t="shared" si="77"/>
        <v>0</v>
      </c>
      <c r="U94">
        <f t="shared" si="77"/>
        <v>0</v>
      </c>
      <c r="V94">
        <f t="shared" si="77"/>
        <v>0</v>
      </c>
      <c r="W94">
        <f t="shared" si="77"/>
        <v>0</v>
      </c>
      <c r="X94">
        <f t="shared" si="77"/>
        <v>0</v>
      </c>
      <c r="Y94">
        <f t="shared" si="77"/>
        <v>0</v>
      </c>
      <c r="Z94">
        <f t="shared" si="77"/>
        <v>1</v>
      </c>
      <c r="AA94">
        <f t="shared" si="77"/>
        <v>0</v>
      </c>
      <c r="AB94">
        <f t="shared" si="77"/>
        <v>0</v>
      </c>
    </row>
    <row r="95" spans="1:28">
      <c r="A95" s="2">
        <v>43977</v>
      </c>
      <c r="B95" s="3">
        <f>Dati!J95</f>
        <v>6681</v>
      </c>
      <c r="C95">
        <f t="shared" ref="C95" si="102">B95-B94</f>
        <v>165</v>
      </c>
      <c r="D95">
        <f t="shared" ref="D95" si="103">C95-C94</f>
        <v>86</v>
      </c>
      <c r="E95">
        <f t="shared" ref="E95" si="104">D95-D94</f>
        <v>165</v>
      </c>
      <c r="R95">
        <f>INT(C95/100)</f>
        <v>1</v>
      </c>
      <c r="T95">
        <f t="shared" si="77"/>
        <v>1</v>
      </c>
      <c r="U95">
        <f t="shared" si="77"/>
        <v>0</v>
      </c>
      <c r="V95">
        <f t="shared" si="77"/>
        <v>0</v>
      </c>
      <c r="W95">
        <f t="shared" si="77"/>
        <v>0</v>
      </c>
      <c r="X95">
        <f t="shared" si="77"/>
        <v>0</v>
      </c>
      <c r="Y95">
        <f t="shared" si="77"/>
        <v>0</v>
      </c>
      <c r="Z95">
        <f t="shared" si="77"/>
        <v>0</v>
      </c>
      <c r="AA95">
        <f t="shared" si="77"/>
        <v>0</v>
      </c>
      <c r="AB95">
        <f t="shared" si="77"/>
        <v>0</v>
      </c>
    </row>
    <row r="96" spans="1:28">
      <c r="A96" s="2">
        <v>43978</v>
      </c>
      <c r="B96" s="3">
        <f>Dati!J96</f>
        <v>6882</v>
      </c>
      <c r="C96">
        <f t="shared" ref="C96:C99" si="105">B96-B95</f>
        <v>201</v>
      </c>
      <c r="D96">
        <f t="shared" ref="D96:D99" si="106">C96-C95</f>
        <v>36</v>
      </c>
      <c r="E96">
        <f t="shared" ref="E96:E99" si="107">D96-D95</f>
        <v>-50</v>
      </c>
      <c r="R96">
        <f t="shared" ref="R96:R99" si="108">INT(C96/100)</f>
        <v>2</v>
      </c>
      <c r="T96">
        <f t="shared" si="77"/>
        <v>0</v>
      </c>
      <c r="U96">
        <f t="shared" si="77"/>
        <v>1</v>
      </c>
      <c r="V96">
        <f t="shared" si="77"/>
        <v>0</v>
      </c>
      <c r="W96">
        <f t="shared" si="77"/>
        <v>0</v>
      </c>
      <c r="X96">
        <f t="shared" si="77"/>
        <v>0</v>
      </c>
      <c r="Y96">
        <f t="shared" si="77"/>
        <v>0</v>
      </c>
      <c r="Z96">
        <f t="shared" si="77"/>
        <v>0</v>
      </c>
      <c r="AA96">
        <f t="shared" si="77"/>
        <v>0</v>
      </c>
      <c r="AB96">
        <f t="shared" si="77"/>
        <v>0</v>
      </c>
    </row>
    <row r="97" spans="1:28">
      <c r="A97" s="2">
        <v>43979</v>
      </c>
      <c r="B97" s="3">
        <f>Dati!J97</f>
        <v>7015</v>
      </c>
      <c r="C97">
        <f t="shared" si="105"/>
        <v>133</v>
      </c>
      <c r="D97">
        <f t="shared" si="106"/>
        <v>-68</v>
      </c>
      <c r="E97">
        <f t="shared" si="107"/>
        <v>-104</v>
      </c>
      <c r="R97">
        <f t="shared" si="108"/>
        <v>1</v>
      </c>
      <c r="T97">
        <f t="shared" si="77"/>
        <v>1</v>
      </c>
      <c r="U97">
        <f t="shared" si="77"/>
        <v>0</v>
      </c>
      <c r="V97">
        <f t="shared" si="77"/>
        <v>0</v>
      </c>
      <c r="W97">
        <f t="shared" si="77"/>
        <v>0</v>
      </c>
      <c r="X97">
        <f t="shared" si="77"/>
        <v>0</v>
      </c>
      <c r="Y97">
        <f t="shared" si="77"/>
        <v>0</v>
      </c>
      <c r="Z97">
        <f t="shared" si="77"/>
        <v>0</v>
      </c>
      <c r="AA97">
        <f t="shared" si="77"/>
        <v>0</v>
      </c>
      <c r="AB97">
        <f t="shared" si="77"/>
        <v>0</v>
      </c>
    </row>
    <row r="98" spans="1:28">
      <c r="A98" s="2">
        <v>43980</v>
      </c>
      <c r="B98" s="3">
        <f>Dati!J98</f>
        <v>7173</v>
      </c>
      <c r="C98">
        <f t="shared" si="105"/>
        <v>158</v>
      </c>
      <c r="D98">
        <f t="shared" si="106"/>
        <v>25</v>
      </c>
      <c r="E98">
        <f t="shared" si="107"/>
        <v>93</v>
      </c>
      <c r="R98">
        <f t="shared" si="108"/>
        <v>1</v>
      </c>
      <c r="T98">
        <f t="shared" si="77"/>
        <v>1</v>
      </c>
      <c r="U98">
        <f t="shared" si="77"/>
        <v>0</v>
      </c>
      <c r="V98">
        <f t="shared" si="77"/>
        <v>0</v>
      </c>
      <c r="W98">
        <f t="shared" si="77"/>
        <v>0</v>
      </c>
      <c r="X98">
        <f t="shared" si="77"/>
        <v>0</v>
      </c>
      <c r="Y98">
        <f t="shared" si="77"/>
        <v>0</v>
      </c>
      <c r="Z98">
        <f t="shared" si="77"/>
        <v>0</v>
      </c>
      <c r="AA98">
        <f t="shared" si="77"/>
        <v>0</v>
      </c>
      <c r="AB98">
        <f t="shared" si="77"/>
        <v>0</v>
      </c>
    </row>
    <row r="99" spans="1:28">
      <c r="A99" s="2">
        <v>43981</v>
      </c>
      <c r="B99" s="3">
        <f>Dati!J99</f>
        <v>7411</v>
      </c>
      <c r="C99">
        <f t="shared" si="105"/>
        <v>238</v>
      </c>
      <c r="D99">
        <f t="shared" si="106"/>
        <v>80</v>
      </c>
      <c r="E99">
        <f t="shared" si="107"/>
        <v>55</v>
      </c>
      <c r="R99">
        <f t="shared" si="108"/>
        <v>2</v>
      </c>
      <c r="T99">
        <f t="shared" si="77"/>
        <v>0</v>
      </c>
      <c r="U99">
        <f t="shared" si="77"/>
        <v>1</v>
      </c>
      <c r="V99">
        <f t="shared" si="77"/>
        <v>0</v>
      </c>
      <c r="W99">
        <f t="shared" si="77"/>
        <v>0</v>
      </c>
      <c r="X99">
        <f t="shared" si="77"/>
        <v>0</v>
      </c>
      <c r="Y99">
        <f t="shared" si="77"/>
        <v>0</v>
      </c>
      <c r="Z99">
        <f t="shared" si="77"/>
        <v>0</v>
      </c>
      <c r="AA99">
        <f t="shared" si="77"/>
        <v>0</v>
      </c>
      <c r="AB99">
        <f t="shared" si="77"/>
        <v>0</v>
      </c>
    </row>
    <row r="100" spans="1:28">
      <c r="A100" s="2">
        <v>43982</v>
      </c>
      <c r="B100" s="3">
        <f>Dati!J100</f>
        <v>7529</v>
      </c>
      <c r="C100">
        <f t="shared" ref="C100" si="109">B100-B99</f>
        <v>118</v>
      </c>
      <c r="D100">
        <f t="shared" ref="D100" si="110">C100-C99</f>
        <v>-120</v>
      </c>
      <c r="E100">
        <f t="shared" ref="E100" si="111">D100-D99</f>
        <v>-200</v>
      </c>
      <c r="R100">
        <f t="shared" ref="R100" si="112">INT(C100/100)</f>
        <v>1</v>
      </c>
      <c r="T100">
        <f t="shared" si="77"/>
        <v>1</v>
      </c>
      <c r="U100">
        <f t="shared" si="77"/>
        <v>0</v>
      </c>
      <c r="V100">
        <f t="shared" si="77"/>
        <v>0</v>
      </c>
      <c r="W100">
        <f t="shared" si="77"/>
        <v>0</v>
      </c>
      <c r="X100">
        <f t="shared" si="77"/>
        <v>0</v>
      </c>
      <c r="Y100">
        <f t="shared" si="77"/>
        <v>0</v>
      </c>
      <c r="Z100">
        <f t="shared" si="77"/>
        <v>0</v>
      </c>
      <c r="AA100">
        <f t="shared" si="77"/>
        <v>0</v>
      </c>
      <c r="AB100">
        <f t="shared" si="77"/>
        <v>0</v>
      </c>
    </row>
    <row r="104" spans="1:28">
      <c r="T104">
        <f>SUM(T4:T102)</f>
        <v>45</v>
      </c>
      <c r="U104">
        <f t="shared" ref="U104:AB104" si="113">SUM(U4:U102)</f>
        <v>6</v>
      </c>
      <c r="V104">
        <f t="shared" si="113"/>
        <v>5</v>
      </c>
      <c r="W104">
        <f t="shared" si="113"/>
        <v>6</v>
      </c>
      <c r="X104">
        <f t="shared" si="113"/>
        <v>1</v>
      </c>
      <c r="Y104">
        <f t="shared" si="113"/>
        <v>2</v>
      </c>
      <c r="Z104">
        <f t="shared" si="113"/>
        <v>6</v>
      </c>
      <c r="AA104">
        <f t="shared" si="113"/>
        <v>7</v>
      </c>
      <c r="AB104">
        <f t="shared" si="113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3"/>
  <sheetViews>
    <sheetView workbookViewId="0">
      <pane ySplit="1" topLeftCell="A87" activePane="bottomLeft" state="frozen"/>
      <selection pane="bottomLeft" activeCell="A100" sqref="A10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3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3" spans="1:28">
      <c r="A83" s="2">
        <v>43965</v>
      </c>
      <c r="B83" s="3">
        <f>Dati!K83</f>
        <v>1329</v>
      </c>
      <c r="C83">
        <f t="shared" ref="C83:C84" si="66">B83-B82</f>
        <v>15</v>
      </c>
      <c r="D83">
        <f t="shared" ref="D83:D84" si="67">C83-C82</f>
        <v>2</v>
      </c>
      <c r="E83">
        <f t="shared" ref="E83:E84" si="68">D83-D82</f>
        <v>-3</v>
      </c>
      <c r="R83">
        <f t="shared" ref="R83" si="69">INT(C83/10)</f>
        <v>1</v>
      </c>
      <c r="T83">
        <f t="shared" si="29"/>
        <v>1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</row>
    <row r="84" spans="1:28">
      <c r="A84" s="2">
        <v>43966</v>
      </c>
      <c r="B84" s="3">
        <f>Dati!K84</f>
        <v>1336</v>
      </c>
      <c r="C84">
        <f t="shared" si="66"/>
        <v>7</v>
      </c>
      <c r="D84">
        <f t="shared" si="67"/>
        <v>-8</v>
      </c>
      <c r="E84">
        <f t="shared" si="68"/>
        <v>-10</v>
      </c>
      <c r="R84">
        <f>INT(C84/1)</f>
        <v>7</v>
      </c>
      <c r="T84">
        <f t="shared" ref="T84:AB100" si="70">IF($R84=T$2,1,0)</f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 s="3">
        <f>Dati!K85</f>
        <v>1346</v>
      </c>
      <c r="C85">
        <f t="shared" ref="C85" si="71">B85-B84</f>
        <v>10</v>
      </c>
      <c r="D85">
        <f t="shared" ref="D85" si="72">C85-C84</f>
        <v>3</v>
      </c>
      <c r="E85">
        <f t="shared" ref="E85" si="73">D85-D84</f>
        <v>11</v>
      </c>
      <c r="R85">
        <f>INT(C85/10)</f>
        <v>1</v>
      </c>
      <c r="T85">
        <f t="shared" si="70"/>
        <v>1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</row>
    <row r="86" spans="1:28">
      <c r="A86" s="2">
        <v>43968</v>
      </c>
      <c r="B86" s="3">
        <f>Dati!K86</f>
        <v>1355</v>
      </c>
      <c r="C86">
        <f t="shared" ref="C86:C87" si="74">B86-B85</f>
        <v>9</v>
      </c>
      <c r="D86">
        <f t="shared" ref="D86:D87" si="75">C86-C85</f>
        <v>-1</v>
      </c>
      <c r="E86">
        <f t="shared" ref="E86:E87" si="76">D86-D85</f>
        <v>-4</v>
      </c>
      <c r="R86">
        <f>INT(C86/1)</f>
        <v>9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1</v>
      </c>
    </row>
    <row r="87" spans="1:28">
      <c r="A87" s="2">
        <v>43969</v>
      </c>
      <c r="B87" s="3">
        <f>Dati!K87</f>
        <v>1367</v>
      </c>
      <c r="C87">
        <f t="shared" si="74"/>
        <v>12</v>
      </c>
      <c r="D87">
        <f t="shared" si="75"/>
        <v>3</v>
      </c>
      <c r="E87">
        <f t="shared" si="76"/>
        <v>4</v>
      </c>
      <c r="R87">
        <f t="shared" ref="R87" si="77">INT(C87/10)</f>
        <v>1</v>
      </c>
      <c r="T87">
        <f t="shared" si="70"/>
        <v>1</v>
      </c>
      <c r="U87">
        <f t="shared" si="70"/>
        <v>0</v>
      </c>
      <c r="V87">
        <f t="shared" si="70"/>
        <v>0</v>
      </c>
      <c r="W87">
        <f t="shared" si="70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 s="3">
        <f>Dati!K88</f>
        <v>1376</v>
      </c>
      <c r="C88">
        <f t="shared" ref="C88:C89" si="78">B88-B87</f>
        <v>9</v>
      </c>
      <c r="D88">
        <f t="shared" ref="D88:D89" si="79">C88-C87</f>
        <v>-3</v>
      </c>
      <c r="E88">
        <f t="shared" ref="E88:E89" si="80">D88-D87</f>
        <v>-6</v>
      </c>
      <c r="R88">
        <f>INT(C88/1)</f>
        <v>9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1</v>
      </c>
    </row>
    <row r="89" spans="1:28">
      <c r="A89" s="2">
        <v>43971</v>
      </c>
      <c r="B89" s="3">
        <f>Dati!K89</f>
        <v>1386</v>
      </c>
      <c r="C89">
        <f t="shared" si="78"/>
        <v>10</v>
      </c>
      <c r="D89">
        <f t="shared" si="79"/>
        <v>1</v>
      </c>
      <c r="E89">
        <f t="shared" si="80"/>
        <v>4</v>
      </c>
      <c r="R89">
        <f t="shared" ref="R89" si="81">INT(C89/10)</f>
        <v>1</v>
      </c>
      <c r="T89">
        <f t="shared" si="70"/>
        <v>1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 s="3">
        <f>Dati!K90</f>
        <v>1397</v>
      </c>
      <c r="C90">
        <f t="shared" ref="C90" si="82">B90-B89</f>
        <v>11</v>
      </c>
      <c r="D90">
        <f t="shared" ref="D90" si="83">C90-C89</f>
        <v>1</v>
      </c>
      <c r="E90">
        <f t="shared" ref="E90" si="84">D90-D89</f>
        <v>0</v>
      </c>
      <c r="R90">
        <f t="shared" ref="R90" si="85">INT(C90/10)</f>
        <v>1</v>
      </c>
      <c r="T90">
        <f t="shared" si="70"/>
        <v>1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0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 s="3">
        <f>Dati!K91</f>
        <v>1407</v>
      </c>
      <c r="C91">
        <f t="shared" ref="C91:C92" si="86">B91-B90</f>
        <v>10</v>
      </c>
      <c r="D91">
        <f t="shared" ref="D91:D92" si="87">C91-C90</f>
        <v>-1</v>
      </c>
      <c r="E91">
        <f t="shared" ref="E91:E92" si="88">D91-D90</f>
        <v>-2</v>
      </c>
      <c r="R91">
        <f t="shared" ref="R91" si="89">INT(C91/10)</f>
        <v>1</v>
      </c>
      <c r="T91">
        <f t="shared" si="70"/>
        <v>1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0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 s="3">
        <f>Dati!K92</f>
        <v>1414</v>
      </c>
      <c r="C92">
        <f t="shared" si="86"/>
        <v>7</v>
      </c>
      <c r="D92">
        <f t="shared" si="87"/>
        <v>-3</v>
      </c>
      <c r="E92">
        <f t="shared" si="88"/>
        <v>-2</v>
      </c>
      <c r="R92">
        <f>INT(C92/1)</f>
        <v>7</v>
      </c>
      <c r="T92">
        <f t="shared" si="70"/>
        <v>0</v>
      </c>
      <c r="U92">
        <f t="shared" si="70"/>
        <v>0</v>
      </c>
      <c r="V92">
        <f t="shared" si="70"/>
        <v>0</v>
      </c>
      <c r="W92">
        <f t="shared" si="70"/>
        <v>0</v>
      </c>
      <c r="X92">
        <f t="shared" si="70"/>
        <v>0</v>
      </c>
      <c r="Y92">
        <f t="shared" si="70"/>
        <v>0</v>
      </c>
      <c r="Z92">
        <f t="shared" si="70"/>
        <v>1</v>
      </c>
      <c r="AA92">
        <f t="shared" si="70"/>
        <v>0</v>
      </c>
      <c r="AB92">
        <f t="shared" si="70"/>
        <v>0</v>
      </c>
    </row>
    <row r="93" spans="1:28">
      <c r="A93" s="2">
        <v>43975</v>
      </c>
      <c r="B93" s="3">
        <f>Dati!K93</f>
        <v>1419</v>
      </c>
      <c r="C93">
        <f t="shared" ref="C93:C94" si="90">B93-B92</f>
        <v>5</v>
      </c>
      <c r="D93">
        <f t="shared" ref="D93:D94" si="91">C93-C92</f>
        <v>-2</v>
      </c>
      <c r="E93">
        <f t="shared" ref="E93:E94" si="92">D93-D92</f>
        <v>1</v>
      </c>
      <c r="R93">
        <f t="shared" ref="R93:R94" si="93">INT(C93/1)</f>
        <v>5</v>
      </c>
      <c r="T93">
        <f t="shared" si="70"/>
        <v>0</v>
      </c>
      <c r="U93">
        <f t="shared" si="70"/>
        <v>0</v>
      </c>
      <c r="V93">
        <f t="shared" si="70"/>
        <v>0</v>
      </c>
      <c r="W93">
        <f t="shared" si="70"/>
        <v>0</v>
      </c>
      <c r="X93">
        <f t="shared" si="70"/>
        <v>1</v>
      </c>
      <c r="Y93">
        <f t="shared" si="70"/>
        <v>0</v>
      </c>
      <c r="Z93">
        <f t="shared" si="70"/>
        <v>0</v>
      </c>
      <c r="AA93">
        <f t="shared" si="70"/>
        <v>0</v>
      </c>
      <c r="AB93">
        <f t="shared" si="70"/>
        <v>0</v>
      </c>
    </row>
    <row r="94" spans="1:28">
      <c r="A94" s="2">
        <v>43976</v>
      </c>
      <c r="B94" s="3">
        <f>Dati!K94</f>
        <v>1425</v>
      </c>
      <c r="C94">
        <f t="shared" si="90"/>
        <v>6</v>
      </c>
      <c r="D94">
        <f t="shared" si="91"/>
        <v>1</v>
      </c>
      <c r="E94">
        <f t="shared" si="92"/>
        <v>3</v>
      </c>
      <c r="R94">
        <f t="shared" si="93"/>
        <v>6</v>
      </c>
      <c r="T94">
        <f t="shared" si="70"/>
        <v>0</v>
      </c>
      <c r="U94">
        <f t="shared" si="70"/>
        <v>0</v>
      </c>
      <c r="V94">
        <f t="shared" si="70"/>
        <v>0</v>
      </c>
      <c r="W94">
        <f t="shared" si="70"/>
        <v>0</v>
      </c>
      <c r="X94">
        <f t="shared" si="70"/>
        <v>0</v>
      </c>
      <c r="Y94">
        <f t="shared" si="70"/>
        <v>1</v>
      </c>
      <c r="Z94">
        <f t="shared" si="70"/>
        <v>0</v>
      </c>
      <c r="AA94">
        <f t="shared" si="70"/>
        <v>0</v>
      </c>
      <c r="AB94">
        <f t="shared" si="70"/>
        <v>0</v>
      </c>
    </row>
    <row r="95" spans="1:28">
      <c r="A95" s="2">
        <v>43977</v>
      </c>
      <c r="B95" s="3">
        <f>Dati!K95</f>
        <v>1431</v>
      </c>
      <c r="C95">
        <f t="shared" ref="C95" si="94">B95-B94</f>
        <v>6</v>
      </c>
      <c r="D95">
        <f t="shared" ref="D95" si="95">C95-C94</f>
        <v>0</v>
      </c>
      <c r="E95">
        <f t="shared" ref="E95" si="96">D95-D94</f>
        <v>-1</v>
      </c>
      <c r="R95">
        <f t="shared" ref="R95" si="97">INT(C95/1)</f>
        <v>6</v>
      </c>
      <c r="T95">
        <f t="shared" si="70"/>
        <v>0</v>
      </c>
      <c r="U95">
        <f t="shared" si="70"/>
        <v>0</v>
      </c>
      <c r="V95">
        <f t="shared" si="70"/>
        <v>0</v>
      </c>
      <c r="W95">
        <f t="shared" si="70"/>
        <v>0</v>
      </c>
      <c r="X95">
        <f t="shared" si="70"/>
        <v>0</v>
      </c>
      <c r="Y95">
        <f t="shared" si="70"/>
        <v>1</v>
      </c>
      <c r="Z95">
        <f t="shared" si="70"/>
        <v>0</v>
      </c>
      <c r="AA95">
        <f t="shared" si="70"/>
        <v>0</v>
      </c>
      <c r="AB95">
        <f t="shared" si="70"/>
        <v>0</v>
      </c>
    </row>
    <row r="96" spans="1:28">
      <c r="A96" s="2">
        <v>43978</v>
      </c>
      <c r="B96" s="3">
        <f>Dati!K96</f>
        <v>1438</v>
      </c>
      <c r="C96">
        <f t="shared" ref="C96:C99" si="98">B96-B95</f>
        <v>7</v>
      </c>
      <c r="D96">
        <f t="shared" ref="D96:D99" si="99">C96-C95</f>
        <v>1</v>
      </c>
      <c r="E96">
        <f t="shared" ref="E96:E99" si="100">D96-D95</f>
        <v>1</v>
      </c>
      <c r="R96">
        <f t="shared" ref="R96:R99" si="101">INT(C96/1)</f>
        <v>7</v>
      </c>
      <c r="T96">
        <f t="shared" si="70"/>
        <v>0</v>
      </c>
      <c r="U96">
        <f t="shared" si="70"/>
        <v>0</v>
      </c>
      <c r="V96">
        <f t="shared" si="70"/>
        <v>0</v>
      </c>
      <c r="W96">
        <f t="shared" si="70"/>
        <v>0</v>
      </c>
      <c r="X96">
        <f t="shared" si="70"/>
        <v>0</v>
      </c>
      <c r="Y96">
        <f t="shared" si="70"/>
        <v>0</v>
      </c>
      <c r="Z96">
        <f t="shared" si="70"/>
        <v>1</v>
      </c>
      <c r="AA96">
        <f t="shared" si="70"/>
        <v>0</v>
      </c>
      <c r="AB96">
        <f t="shared" si="70"/>
        <v>0</v>
      </c>
    </row>
    <row r="97" spans="1:28">
      <c r="A97" s="2">
        <v>43979</v>
      </c>
      <c r="B97" s="3">
        <f>Dati!K97</f>
        <v>1445</v>
      </c>
      <c r="C97">
        <f t="shared" si="98"/>
        <v>7</v>
      </c>
      <c r="D97">
        <f t="shared" si="99"/>
        <v>0</v>
      </c>
      <c r="E97">
        <f t="shared" si="100"/>
        <v>-1</v>
      </c>
      <c r="R97">
        <f t="shared" si="101"/>
        <v>7</v>
      </c>
      <c r="T97">
        <f t="shared" si="70"/>
        <v>0</v>
      </c>
      <c r="U97">
        <f t="shared" si="70"/>
        <v>0</v>
      </c>
      <c r="V97">
        <f t="shared" si="70"/>
        <v>0</v>
      </c>
      <c r="W97">
        <f t="shared" si="70"/>
        <v>0</v>
      </c>
      <c r="X97">
        <f t="shared" si="70"/>
        <v>0</v>
      </c>
      <c r="Y97">
        <f t="shared" si="70"/>
        <v>0</v>
      </c>
      <c r="Z97">
        <f t="shared" si="70"/>
        <v>1</v>
      </c>
      <c r="AA97">
        <f t="shared" si="70"/>
        <v>0</v>
      </c>
      <c r="AB97">
        <f t="shared" si="70"/>
        <v>0</v>
      </c>
    </row>
    <row r="98" spans="1:28">
      <c r="A98" s="2">
        <v>43980</v>
      </c>
      <c r="B98" s="3">
        <f>Dati!K98</f>
        <v>1452</v>
      </c>
      <c r="C98">
        <f t="shared" si="98"/>
        <v>7</v>
      </c>
      <c r="D98">
        <f t="shared" si="99"/>
        <v>0</v>
      </c>
      <c r="E98">
        <f t="shared" si="100"/>
        <v>0</v>
      </c>
      <c r="R98">
        <f t="shared" si="101"/>
        <v>7</v>
      </c>
      <c r="T98">
        <f t="shared" si="70"/>
        <v>0</v>
      </c>
      <c r="U98">
        <f t="shared" si="70"/>
        <v>0</v>
      </c>
      <c r="V98">
        <f t="shared" si="70"/>
        <v>0</v>
      </c>
      <c r="W98">
        <f t="shared" si="70"/>
        <v>0</v>
      </c>
      <c r="X98">
        <f t="shared" si="70"/>
        <v>0</v>
      </c>
      <c r="Y98">
        <f t="shared" si="70"/>
        <v>0</v>
      </c>
      <c r="Z98">
        <f t="shared" si="70"/>
        <v>1</v>
      </c>
      <c r="AA98">
        <f t="shared" si="70"/>
        <v>0</v>
      </c>
      <c r="AB98">
        <f t="shared" si="70"/>
        <v>0</v>
      </c>
    </row>
    <row r="99" spans="1:28">
      <c r="A99" s="2">
        <v>43981</v>
      </c>
      <c r="B99" s="3">
        <f>Dati!K99</f>
        <v>1459</v>
      </c>
      <c r="C99">
        <f t="shared" si="98"/>
        <v>7</v>
      </c>
      <c r="D99">
        <f t="shared" si="99"/>
        <v>0</v>
      </c>
      <c r="E99">
        <f t="shared" si="100"/>
        <v>0</v>
      </c>
      <c r="R99">
        <f t="shared" si="101"/>
        <v>7</v>
      </c>
      <c r="T99">
        <f t="shared" si="70"/>
        <v>0</v>
      </c>
      <c r="U99">
        <f t="shared" si="70"/>
        <v>0</v>
      </c>
      <c r="V99">
        <f t="shared" si="70"/>
        <v>0</v>
      </c>
      <c r="W99">
        <f t="shared" si="70"/>
        <v>0</v>
      </c>
      <c r="X99">
        <f t="shared" si="70"/>
        <v>0</v>
      </c>
      <c r="Y99">
        <f t="shared" si="70"/>
        <v>0</v>
      </c>
      <c r="Z99">
        <f t="shared" si="70"/>
        <v>1</v>
      </c>
      <c r="AA99">
        <f t="shared" si="70"/>
        <v>0</v>
      </c>
      <c r="AB99">
        <f t="shared" si="70"/>
        <v>0</v>
      </c>
    </row>
    <row r="100" spans="1:28">
      <c r="A100" s="2">
        <v>43982</v>
      </c>
      <c r="B100" s="3">
        <f>Dati!K100</f>
        <v>1465</v>
      </c>
      <c r="C100">
        <f t="shared" ref="C100" si="102">B100-B99</f>
        <v>6</v>
      </c>
      <c r="D100">
        <f t="shared" ref="D100" si="103">C100-C99</f>
        <v>-1</v>
      </c>
      <c r="E100">
        <f t="shared" ref="E100" si="104">D100-D99</f>
        <v>-1</v>
      </c>
      <c r="R100">
        <f t="shared" ref="R100" si="105">INT(C100/1)</f>
        <v>6</v>
      </c>
      <c r="T100">
        <f t="shared" si="70"/>
        <v>0</v>
      </c>
      <c r="U100">
        <f t="shared" si="70"/>
        <v>0</v>
      </c>
      <c r="V100">
        <f t="shared" si="70"/>
        <v>0</v>
      </c>
      <c r="W100">
        <f t="shared" si="70"/>
        <v>0</v>
      </c>
      <c r="X100">
        <f t="shared" si="70"/>
        <v>0</v>
      </c>
      <c r="Y100">
        <f t="shared" si="70"/>
        <v>1</v>
      </c>
      <c r="Z100">
        <f t="shared" si="70"/>
        <v>0</v>
      </c>
      <c r="AA100">
        <f t="shared" si="70"/>
        <v>0</v>
      </c>
      <c r="AB100">
        <f t="shared" si="70"/>
        <v>0</v>
      </c>
    </row>
    <row r="103" spans="1:28">
      <c r="T103">
        <f>SUM(T4:T101)</f>
        <v>38</v>
      </c>
      <c r="U103">
        <f t="shared" ref="U103:AB103" si="106">SUM(U4:U101)</f>
        <v>18</v>
      </c>
      <c r="V103">
        <f t="shared" si="106"/>
        <v>13</v>
      </c>
      <c r="W103">
        <f t="shared" si="106"/>
        <v>1</v>
      </c>
      <c r="X103">
        <f t="shared" si="106"/>
        <v>3</v>
      </c>
      <c r="Y103">
        <f t="shared" si="106"/>
        <v>5</v>
      </c>
      <c r="Z103">
        <f t="shared" si="106"/>
        <v>6</v>
      </c>
      <c r="AA103">
        <f t="shared" si="106"/>
        <v>1</v>
      </c>
      <c r="AB103">
        <f t="shared" si="106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"/>
  <sheetViews>
    <sheetView workbookViewId="0">
      <pane ySplit="1" topLeftCell="A86" activePane="bottomLeft" state="frozen"/>
      <selection pane="bottomLeft" activeCell="A100" sqref="A10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  <row r="83" spans="1:5">
      <c r="A83" s="2">
        <v>43965</v>
      </c>
      <c r="B83" s="3">
        <f>Dati!E83</f>
        <v>443</v>
      </c>
      <c r="C83">
        <f t="shared" ref="C83:C84" si="58">B83-B82</f>
        <v>-22</v>
      </c>
      <c r="D83">
        <f t="shared" ref="D83:D84" si="59">C83-C82</f>
        <v>-5</v>
      </c>
      <c r="E83">
        <f t="shared" ref="E83:E84" si="60">D83-D82</f>
        <v>-28</v>
      </c>
    </row>
    <row r="84" spans="1:5">
      <c r="A84" s="2">
        <v>43966</v>
      </c>
      <c r="B84" s="3">
        <f>Dati!E84</f>
        <v>416</v>
      </c>
      <c r="C84">
        <f t="shared" si="58"/>
        <v>-27</v>
      </c>
      <c r="D84">
        <f t="shared" si="59"/>
        <v>-5</v>
      </c>
      <c r="E84">
        <f t="shared" si="60"/>
        <v>0</v>
      </c>
    </row>
    <row r="85" spans="1:5">
      <c r="A85" s="2">
        <v>43967</v>
      </c>
      <c r="B85" s="3">
        <f>Dati!E85</f>
        <v>395</v>
      </c>
      <c r="C85">
        <f t="shared" ref="C85" si="61">B85-B84</f>
        <v>-21</v>
      </c>
      <c r="D85">
        <f t="shared" ref="D85" si="62">C85-C84</f>
        <v>6</v>
      </c>
      <c r="E85">
        <f t="shared" ref="E85" si="63">D85-D84</f>
        <v>11</v>
      </c>
    </row>
    <row r="86" spans="1:5">
      <c r="A86" s="2">
        <v>43968</v>
      </c>
      <c r="B86" s="3">
        <f>Dati!E86</f>
        <v>384</v>
      </c>
      <c r="C86">
        <f t="shared" ref="C86:C87" si="64">B86-B85</f>
        <v>-11</v>
      </c>
      <c r="D86">
        <f t="shared" ref="D86:D87" si="65">C86-C85</f>
        <v>10</v>
      </c>
      <c r="E86">
        <f t="shared" ref="E86:E87" si="66">D86-D85</f>
        <v>4</v>
      </c>
    </row>
    <row r="87" spans="1:5">
      <c r="A87" s="2">
        <v>43969</v>
      </c>
      <c r="B87" s="3">
        <f>Dati!E87</f>
        <v>383</v>
      </c>
      <c r="C87">
        <f t="shared" si="64"/>
        <v>-1</v>
      </c>
      <c r="D87">
        <f t="shared" si="65"/>
        <v>10</v>
      </c>
      <c r="E87">
        <f t="shared" si="66"/>
        <v>0</v>
      </c>
    </row>
    <row r="88" spans="1:5">
      <c r="A88" s="2">
        <v>43970</v>
      </c>
      <c r="B88" s="3">
        <f>Dati!E88</f>
        <v>360</v>
      </c>
      <c r="C88">
        <f t="shared" ref="C88:C89" si="67">B88-B87</f>
        <v>-23</v>
      </c>
      <c r="D88">
        <f t="shared" ref="D88:D89" si="68">C88-C87</f>
        <v>-22</v>
      </c>
      <c r="E88">
        <f t="shared" ref="E88:E89" si="69">D88-D87</f>
        <v>-32</v>
      </c>
    </row>
    <row r="89" spans="1:5">
      <c r="A89" s="2">
        <v>43971</v>
      </c>
      <c r="B89" s="3">
        <f>Dati!E89</f>
        <v>332</v>
      </c>
      <c r="C89">
        <f t="shared" si="67"/>
        <v>-28</v>
      </c>
      <c r="D89">
        <f t="shared" si="68"/>
        <v>-5</v>
      </c>
      <c r="E89">
        <f t="shared" si="69"/>
        <v>17</v>
      </c>
    </row>
    <row r="90" spans="1:5">
      <c r="A90" s="2">
        <v>43972</v>
      </c>
      <c r="B90" s="3">
        <f>Dati!E90</f>
        <v>305</v>
      </c>
      <c r="C90">
        <f t="shared" ref="C90" si="70">B90-B89</f>
        <v>-27</v>
      </c>
      <c r="D90">
        <f t="shared" ref="D90" si="71">C90-C89</f>
        <v>1</v>
      </c>
      <c r="E90">
        <f t="shared" ref="E90" si="72">D90-D89</f>
        <v>6</v>
      </c>
    </row>
    <row r="91" spans="1:5">
      <c r="A91" s="2">
        <v>43973</v>
      </c>
      <c r="B91" s="3">
        <f>Dati!E91</f>
        <v>288</v>
      </c>
      <c r="C91">
        <f t="shared" ref="C91:C92" si="73">B91-B90</f>
        <v>-17</v>
      </c>
      <c r="D91">
        <f t="shared" ref="D91:D92" si="74">C91-C90</f>
        <v>10</v>
      </c>
      <c r="E91">
        <f t="shared" ref="E91:E92" si="75">D91-D90</f>
        <v>9</v>
      </c>
    </row>
    <row r="92" spans="1:5">
      <c r="A92" s="2">
        <v>43974</v>
      </c>
      <c r="B92" s="3">
        <f>Dati!E92</f>
        <v>267</v>
      </c>
      <c r="C92">
        <f t="shared" si="73"/>
        <v>-21</v>
      </c>
      <c r="D92">
        <f t="shared" si="74"/>
        <v>-4</v>
      </c>
      <c r="E92">
        <f t="shared" si="75"/>
        <v>-14</v>
      </c>
    </row>
    <row r="93" spans="1:5">
      <c r="A93" s="2">
        <v>43975</v>
      </c>
      <c r="B93" s="3">
        <f>Dati!E93</f>
        <v>265</v>
      </c>
      <c r="C93">
        <f t="shared" ref="C93:C94" si="76">B93-B92</f>
        <v>-2</v>
      </c>
      <c r="D93">
        <f t="shared" ref="D93:D94" si="77">C93-C92</f>
        <v>19</v>
      </c>
      <c r="E93">
        <f t="shared" ref="E93:E94" si="78">D93-D92</f>
        <v>23</v>
      </c>
    </row>
    <row r="94" spans="1:5">
      <c r="A94" s="2">
        <v>43976</v>
      </c>
      <c r="B94" s="3">
        <f>Dati!E94</f>
        <v>254</v>
      </c>
      <c r="C94">
        <f t="shared" si="76"/>
        <v>-11</v>
      </c>
      <c r="D94">
        <f t="shared" si="77"/>
        <v>-9</v>
      </c>
      <c r="E94">
        <f t="shared" si="78"/>
        <v>-28</v>
      </c>
    </row>
    <row r="95" spans="1:5">
      <c r="A95" s="2">
        <v>43977</v>
      </c>
      <c r="B95" s="3">
        <f>Dati!E95</f>
        <v>242</v>
      </c>
      <c r="C95">
        <f t="shared" ref="C95" si="79">B95-B94</f>
        <v>-12</v>
      </c>
      <c r="D95">
        <f t="shared" ref="D95" si="80">C95-C94</f>
        <v>-1</v>
      </c>
      <c r="E95">
        <f t="shared" ref="E95" si="81">D95-D94</f>
        <v>8</v>
      </c>
    </row>
    <row r="96" spans="1:5">
      <c r="A96" s="2">
        <v>43978</v>
      </c>
      <c r="B96" s="3">
        <f>Dati!E96</f>
        <v>219</v>
      </c>
      <c r="C96">
        <f t="shared" ref="C96:C99" si="82">B96-B95</f>
        <v>-23</v>
      </c>
      <c r="D96">
        <f t="shared" ref="D96:D99" si="83">C96-C95</f>
        <v>-11</v>
      </c>
      <c r="E96">
        <f t="shared" ref="E96:E99" si="84">D96-D95</f>
        <v>-10</v>
      </c>
    </row>
    <row r="97" spans="1:5">
      <c r="A97" s="2">
        <v>43979</v>
      </c>
      <c r="B97" s="3">
        <f>Dati!E97</f>
        <v>211</v>
      </c>
      <c r="C97">
        <f t="shared" si="82"/>
        <v>-8</v>
      </c>
      <c r="D97">
        <f t="shared" si="83"/>
        <v>15</v>
      </c>
      <c r="E97">
        <f t="shared" si="84"/>
        <v>26</v>
      </c>
    </row>
    <row r="98" spans="1:5">
      <c r="A98" s="2">
        <v>43980</v>
      </c>
      <c r="B98" s="3">
        <f>Dati!E98</f>
        <v>205</v>
      </c>
      <c r="C98">
        <f t="shared" si="82"/>
        <v>-6</v>
      </c>
      <c r="D98">
        <f t="shared" si="83"/>
        <v>2</v>
      </c>
      <c r="E98">
        <f t="shared" si="84"/>
        <v>-13</v>
      </c>
    </row>
    <row r="99" spans="1:5">
      <c r="A99" s="2">
        <v>43981</v>
      </c>
      <c r="B99" s="3">
        <f>Dati!E99</f>
        <v>195</v>
      </c>
      <c r="C99">
        <f t="shared" si="82"/>
        <v>-10</v>
      </c>
      <c r="D99">
        <f t="shared" si="83"/>
        <v>-4</v>
      </c>
      <c r="E99">
        <f t="shared" si="84"/>
        <v>-6</v>
      </c>
    </row>
    <row r="100" spans="1:5">
      <c r="A100" s="2">
        <v>43982</v>
      </c>
      <c r="B100" s="3">
        <f>Dati!E100</f>
        <v>203</v>
      </c>
      <c r="C100">
        <f t="shared" ref="C100" si="85">B100-B99</f>
        <v>8</v>
      </c>
      <c r="D100">
        <f t="shared" ref="D100" si="86">C100-C99</f>
        <v>18</v>
      </c>
      <c r="E100">
        <f t="shared" ref="E100" si="87">D100-D99</f>
        <v>22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"/>
  <sheetViews>
    <sheetView workbookViewId="0">
      <pane ySplit="1" topLeftCell="A85" activePane="bottomLeft" state="frozen"/>
      <selection pane="bottomLeft" activeCell="A100" sqref="A10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  <row r="83" spans="1:5">
      <c r="A83" s="2">
        <v>43965</v>
      </c>
      <c r="B83" s="3">
        <f>Dati!G83</f>
        <v>2660</v>
      </c>
      <c r="C83">
        <f t="shared" ref="C83:C84" si="60">B83-B82</f>
        <v>-58</v>
      </c>
      <c r="D83">
        <f t="shared" ref="D83:D84" si="61">C83-C82</f>
        <v>3</v>
      </c>
      <c r="E83">
        <f t="shared" ref="E83:E84" si="62">D83-D82</f>
        <v>-1</v>
      </c>
    </row>
    <row r="84" spans="1:5">
      <c r="A84" s="2">
        <v>43966</v>
      </c>
      <c r="B84" s="3">
        <f>Dati!G84</f>
        <v>2603</v>
      </c>
      <c r="C84">
        <f t="shared" si="60"/>
        <v>-57</v>
      </c>
      <c r="D84">
        <f t="shared" si="61"/>
        <v>1</v>
      </c>
      <c r="E84">
        <f t="shared" si="62"/>
        <v>-2</v>
      </c>
    </row>
    <row r="85" spans="1:5">
      <c r="A85" s="2">
        <v>43967</v>
      </c>
      <c r="B85" s="3">
        <f>Dati!G85</f>
        <v>2533</v>
      </c>
      <c r="C85">
        <f t="shared" ref="C85" si="63">B85-B84</f>
        <v>-70</v>
      </c>
      <c r="D85">
        <f t="shared" ref="D85" si="64">C85-C84</f>
        <v>-13</v>
      </c>
      <c r="E85">
        <f t="shared" ref="E85" si="65">D85-D84</f>
        <v>-14</v>
      </c>
    </row>
    <row r="86" spans="1:5">
      <c r="A86" s="2">
        <v>43968</v>
      </c>
      <c r="B86" s="3">
        <f>Dati!G86</f>
        <v>2456</v>
      </c>
      <c r="C86">
        <f t="shared" ref="C86:C87" si="66">B86-B85</f>
        <v>-77</v>
      </c>
      <c r="D86">
        <f t="shared" ref="D86:D87" si="67">C86-C85</f>
        <v>-7</v>
      </c>
      <c r="E86">
        <f t="shared" ref="E86:E87" si="68">D86-D85</f>
        <v>6</v>
      </c>
    </row>
    <row r="87" spans="1:5">
      <c r="A87" s="2">
        <v>43969</v>
      </c>
      <c r="B87" s="3">
        <f>Dati!G87</f>
        <v>2339</v>
      </c>
      <c r="C87">
        <f t="shared" si="66"/>
        <v>-117</v>
      </c>
      <c r="D87">
        <f t="shared" si="67"/>
        <v>-40</v>
      </c>
      <c r="E87">
        <f t="shared" si="68"/>
        <v>-33</v>
      </c>
    </row>
    <row r="88" spans="1:5">
      <c r="A88" s="2">
        <v>43970</v>
      </c>
      <c r="B88" s="3">
        <f>Dati!G88</f>
        <v>2264</v>
      </c>
      <c r="C88">
        <f t="shared" ref="C88:C89" si="69">B88-B87</f>
        <v>-75</v>
      </c>
      <c r="D88">
        <f t="shared" ref="D88:D89" si="70">C88-C87</f>
        <v>42</v>
      </c>
      <c r="E88">
        <f t="shared" ref="E88:E89" si="71">D88-D87</f>
        <v>82</v>
      </c>
    </row>
    <row r="89" spans="1:5">
      <c r="A89" s="2">
        <v>43971</v>
      </c>
      <c r="B89" s="3">
        <f>Dati!G89</f>
        <v>2178</v>
      </c>
      <c r="C89">
        <f t="shared" si="69"/>
        <v>-86</v>
      </c>
      <c r="D89">
        <f t="shared" si="70"/>
        <v>-11</v>
      </c>
      <c r="E89">
        <f t="shared" si="71"/>
        <v>-53</v>
      </c>
    </row>
    <row r="90" spans="1:5">
      <c r="A90" s="2">
        <v>43972</v>
      </c>
      <c r="B90" s="3">
        <f>Dati!G90</f>
        <v>2075</v>
      </c>
      <c r="C90">
        <f t="shared" ref="C90" si="72">B90-B89</f>
        <v>-103</v>
      </c>
      <c r="D90">
        <f t="shared" ref="D90" si="73">C90-C89</f>
        <v>-17</v>
      </c>
      <c r="E90">
        <f t="shared" ref="E90" si="74">D90-D89</f>
        <v>-6</v>
      </c>
    </row>
    <row r="91" spans="1:5">
      <c r="A91" s="2">
        <v>43973</v>
      </c>
      <c r="B91" s="3">
        <f>Dati!G91</f>
        <v>1908</v>
      </c>
      <c r="C91">
        <f t="shared" ref="C91:C92" si="75">B91-B90</f>
        <v>-167</v>
      </c>
      <c r="D91">
        <f t="shared" ref="D91:D92" si="76">C91-C90</f>
        <v>-64</v>
      </c>
      <c r="E91">
        <f t="shared" ref="E91:E92" si="77">D91-D90</f>
        <v>-47</v>
      </c>
    </row>
    <row r="92" spans="1:5">
      <c r="A92" s="2">
        <v>43974</v>
      </c>
      <c r="B92" s="3">
        <f>Dati!G92</f>
        <v>1734</v>
      </c>
      <c r="C92">
        <f t="shared" si="75"/>
        <v>-174</v>
      </c>
      <c r="D92">
        <f t="shared" si="76"/>
        <v>-7</v>
      </c>
      <c r="E92">
        <f t="shared" si="77"/>
        <v>57</v>
      </c>
    </row>
    <row r="93" spans="1:5">
      <c r="A93" s="2">
        <v>43975</v>
      </c>
      <c r="B93" s="3">
        <f>Dati!G93</f>
        <v>1624</v>
      </c>
      <c r="C93">
        <f t="shared" ref="C93:C94" si="78">B93-B92</f>
        <v>-110</v>
      </c>
      <c r="D93">
        <f t="shared" ref="D93:D94" si="79">C93-C92</f>
        <v>64</v>
      </c>
      <c r="E93">
        <f t="shared" ref="E93:E94" si="80">D93-D92</f>
        <v>71</v>
      </c>
    </row>
    <row r="94" spans="1:5">
      <c r="A94" s="2">
        <v>43976</v>
      </c>
      <c r="B94" s="3">
        <f>Dati!G94</f>
        <v>1556</v>
      </c>
      <c r="C94">
        <f t="shared" si="78"/>
        <v>-68</v>
      </c>
      <c r="D94">
        <f t="shared" si="79"/>
        <v>42</v>
      </c>
      <c r="E94">
        <f t="shared" si="80"/>
        <v>-22</v>
      </c>
    </row>
    <row r="95" spans="1:5">
      <c r="A95" s="2">
        <v>43977</v>
      </c>
      <c r="B95" s="3">
        <f>Dati!G95</f>
        <v>1438</v>
      </c>
      <c r="C95">
        <f t="shared" ref="C95" si="81">B95-B94</f>
        <v>-118</v>
      </c>
      <c r="D95">
        <f t="shared" ref="D95" si="82">C95-C94</f>
        <v>-50</v>
      </c>
      <c r="E95">
        <f t="shared" ref="E95" si="83">D95-D94</f>
        <v>-92</v>
      </c>
    </row>
    <row r="96" spans="1:5">
      <c r="A96" s="2">
        <v>43978</v>
      </c>
      <c r="B96" s="3">
        <f>Dati!G96</f>
        <v>1269</v>
      </c>
      <c r="C96">
        <f t="shared" ref="C96:C99" si="84">B96-B95</f>
        <v>-169</v>
      </c>
      <c r="D96">
        <f t="shared" ref="D96:D99" si="85">C96-C95</f>
        <v>-51</v>
      </c>
      <c r="E96">
        <f t="shared" ref="E96:E99" si="86">D96-D95</f>
        <v>-1</v>
      </c>
    </row>
    <row r="97" spans="1:5">
      <c r="A97" s="2">
        <v>43979</v>
      </c>
      <c r="B97" s="3">
        <f>Dati!G97</f>
        <v>1145</v>
      </c>
      <c r="C97">
        <f t="shared" si="84"/>
        <v>-124</v>
      </c>
      <c r="D97">
        <f t="shared" si="85"/>
        <v>45</v>
      </c>
      <c r="E97">
        <f t="shared" si="86"/>
        <v>96</v>
      </c>
    </row>
    <row r="98" spans="1:5">
      <c r="A98" s="2">
        <v>43980</v>
      </c>
      <c r="B98" s="3">
        <f>Dati!G98</f>
        <v>994</v>
      </c>
      <c r="C98">
        <f t="shared" si="84"/>
        <v>-151</v>
      </c>
      <c r="D98">
        <f t="shared" si="85"/>
        <v>-27</v>
      </c>
      <c r="E98">
        <f t="shared" si="86"/>
        <v>-72</v>
      </c>
    </row>
    <row r="99" spans="1:5">
      <c r="A99" s="2">
        <v>43981</v>
      </c>
      <c r="B99" s="3">
        <f>Dati!G99</f>
        <v>781</v>
      </c>
      <c r="C99">
        <f t="shared" si="84"/>
        <v>-213</v>
      </c>
      <c r="D99">
        <f t="shared" si="85"/>
        <v>-62</v>
      </c>
      <c r="E99">
        <f t="shared" si="86"/>
        <v>-35</v>
      </c>
    </row>
    <row r="100" spans="1:5">
      <c r="A100" s="2">
        <v>43982</v>
      </c>
      <c r="B100" s="3">
        <f>Dati!G100</f>
        <v>669</v>
      </c>
      <c r="C100">
        <f t="shared" ref="C100" si="87">B100-B99</f>
        <v>-112</v>
      </c>
      <c r="D100">
        <f t="shared" ref="D100" si="88">C100-C99</f>
        <v>101</v>
      </c>
      <c r="E100">
        <f t="shared" ref="E100" si="89">D100-D99</f>
        <v>163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102"/>
  <sheetViews>
    <sheetView workbookViewId="0">
      <pane ySplit="1" topLeftCell="A87" activePane="bottomLeft" state="frozen"/>
      <selection pane="bottomLeft" activeCell="A100" sqref="A100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83" spans="1:28">
      <c r="A83" s="2">
        <v>43965</v>
      </c>
      <c r="C83">
        <f>Dati!G83+Dati!J83+Dati!K83</f>
        <v>8995</v>
      </c>
      <c r="D83">
        <f t="shared" ref="D83:D84" si="49">C83-C82</f>
        <v>65</v>
      </c>
      <c r="E83">
        <f t="shared" ref="E83:E84" si="50">D83-D82</f>
        <v>-2</v>
      </c>
      <c r="R83">
        <f t="shared" ref="R83:R84" si="51">INT(D83/10)</f>
        <v>6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1</v>
      </c>
      <c r="Z83">
        <f t="shared" si="23"/>
        <v>0</v>
      </c>
      <c r="AA83">
        <f t="shared" si="23"/>
        <v>0</v>
      </c>
      <c r="AB83">
        <f t="shared" si="23"/>
        <v>0</v>
      </c>
    </row>
    <row r="84" spans="1:28">
      <c r="A84" s="2">
        <v>43966</v>
      </c>
      <c r="C84">
        <f>Dati!G84+Dati!J84+Dati!K84</f>
        <v>9060</v>
      </c>
      <c r="D84">
        <f t="shared" si="49"/>
        <v>65</v>
      </c>
      <c r="E84">
        <f t="shared" si="50"/>
        <v>0</v>
      </c>
      <c r="R84">
        <f t="shared" si="51"/>
        <v>6</v>
      </c>
      <c r="T84">
        <f t="shared" ref="T84:AB100" si="52">IF($R84=T$2,1,0)</f>
        <v>0</v>
      </c>
      <c r="U84">
        <f t="shared" si="52"/>
        <v>0</v>
      </c>
      <c r="V84">
        <f t="shared" si="52"/>
        <v>0</v>
      </c>
      <c r="W84">
        <f t="shared" si="52"/>
        <v>0</v>
      </c>
      <c r="X84">
        <f t="shared" si="52"/>
        <v>0</v>
      </c>
      <c r="Y84">
        <f t="shared" si="52"/>
        <v>1</v>
      </c>
      <c r="Z84">
        <f t="shared" si="52"/>
        <v>0</v>
      </c>
      <c r="AA84">
        <f t="shared" si="52"/>
        <v>0</v>
      </c>
      <c r="AB84">
        <f t="shared" si="52"/>
        <v>0</v>
      </c>
    </row>
    <row r="85" spans="1:28">
      <c r="A85" s="2">
        <v>43967</v>
      </c>
      <c r="C85">
        <f>Dati!G85+Dati!J85+Dati!K85</f>
        <v>9111</v>
      </c>
      <c r="D85">
        <f t="shared" ref="D85" si="53">C85-C84</f>
        <v>51</v>
      </c>
      <c r="E85">
        <f t="shared" ref="E85" si="54">D85-D84</f>
        <v>-14</v>
      </c>
      <c r="R85">
        <f t="shared" ref="R85" si="55">INT(D85/10)</f>
        <v>5</v>
      </c>
      <c r="T85">
        <f t="shared" si="52"/>
        <v>0</v>
      </c>
      <c r="U85">
        <f t="shared" si="52"/>
        <v>0</v>
      </c>
      <c r="V85">
        <f t="shared" si="52"/>
        <v>0</v>
      </c>
      <c r="W85">
        <f t="shared" si="52"/>
        <v>0</v>
      </c>
      <c r="X85">
        <f t="shared" si="52"/>
        <v>1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</row>
    <row r="86" spans="1:28">
      <c r="A86" s="2">
        <v>43968</v>
      </c>
      <c r="C86">
        <f>Dati!G86+Dati!J86+Dati!K86</f>
        <v>9159</v>
      </c>
      <c r="D86">
        <f t="shared" ref="D86:D87" si="56">C86-C85</f>
        <v>48</v>
      </c>
      <c r="E86">
        <f t="shared" ref="E86:E87" si="57">D86-D85</f>
        <v>-3</v>
      </c>
      <c r="R86">
        <f t="shared" ref="R86:R87" si="58">INT(D86/10)</f>
        <v>4</v>
      </c>
      <c r="T86">
        <f t="shared" si="52"/>
        <v>0</v>
      </c>
      <c r="U86">
        <f t="shared" si="52"/>
        <v>0</v>
      </c>
      <c r="V86">
        <f t="shared" si="52"/>
        <v>0</v>
      </c>
      <c r="W86">
        <f t="shared" si="52"/>
        <v>1</v>
      </c>
      <c r="X86">
        <f t="shared" si="52"/>
        <v>0</v>
      </c>
      <c r="Y86">
        <f t="shared" si="52"/>
        <v>0</v>
      </c>
      <c r="Z86">
        <f t="shared" si="52"/>
        <v>0</v>
      </c>
      <c r="AA86">
        <f t="shared" si="52"/>
        <v>0</v>
      </c>
      <c r="AB86">
        <f t="shared" si="52"/>
        <v>0</v>
      </c>
    </row>
    <row r="87" spans="1:28">
      <c r="A87" s="2">
        <v>43969</v>
      </c>
      <c r="C87">
        <f>Dati!G87+Dati!J87+Dati!K87</f>
        <v>9191</v>
      </c>
      <c r="D87">
        <f t="shared" si="56"/>
        <v>32</v>
      </c>
      <c r="E87">
        <f t="shared" si="57"/>
        <v>-16</v>
      </c>
      <c r="R87">
        <f t="shared" si="58"/>
        <v>3</v>
      </c>
      <c r="T87">
        <f t="shared" si="52"/>
        <v>0</v>
      </c>
      <c r="U87">
        <f t="shared" si="52"/>
        <v>0</v>
      </c>
      <c r="V87">
        <f t="shared" si="52"/>
        <v>1</v>
      </c>
      <c r="W87">
        <f t="shared" si="52"/>
        <v>0</v>
      </c>
      <c r="X87">
        <f t="shared" si="52"/>
        <v>0</v>
      </c>
      <c r="Y87">
        <f t="shared" si="52"/>
        <v>0</v>
      </c>
      <c r="Z87">
        <f t="shared" si="52"/>
        <v>0</v>
      </c>
      <c r="AA87">
        <f t="shared" si="52"/>
        <v>0</v>
      </c>
      <c r="AB87">
        <f t="shared" si="52"/>
        <v>0</v>
      </c>
    </row>
    <row r="88" spans="1:28">
      <c r="A88" s="2">
        <v>43970</v>
      </c>
      <c r="C88">
        <f>Dati!G88+Dati!J88+Dati!K88</f>
        <v>9257</v>
      </c>
      <c r="D88">
        <f t="shared" ref="D88:D89" si="59">C88-C87</f>
        <v>66</v>
      </c>
      <c r="E88">
        <f t="shared" ref="E88:E89" si="60">D88-D87</f>
        <v>34</v>
      </c>
      <c r="R88">
        <f t="shared" ref="R88:R89" si="61">INT(D88/10)</f>
        <v>6</v>
      </c>
      <c r="T88">
        <f t="shared" si="52"/>
        <v>0</v>
      </c>
      <c r="U88">
        <f t="shared" si="52"/>
        <v>0</v>
      </c>
      <c r="V88">
        <f t="shared" si="52"/>
        <v>0</v>
      </c>
      <c r="W88">
        <f t="shared" si="52"/>
        <v>0</v>
      </c>
      <c r="X88">
        <f t="shared" si="52"/>
        <v>0</v>
      </c>
      <c r="Y88">
        <f t="shared" si="52"/>
        <v>1</v>
      </c>
      <c r="Z88">
        <f t="shared" si="52"/>
        <v>0</v>
      </c>
      <c r="AA88">
        <f t="shared" si="52"/>
        <v>0</v>
      </c>
      <c r="AB88">
        <f t="shared" si="52"/>
        <v>0</v>
      </c>
    </row>
    <row r="89" spans="1:28">
      <c r="A89" s="2">
        <v>43971</v>
      </c>
      <c r="C89">
        <f>Dati!G89+Dati!J89+Dati!K89</f>
        <v>9289</v>
      </c>
      <c r="D89">
        <f t="shared" si="59"/>
        <v>32</v>
      </c>
      <c r="E89">
        <f t="shared" si="60"/>
        <v>-34</v>
      </c>
      <c r="R89">
        <f t="shared" si="61"/>
        <v>3</v>
      </c>
      <c r="T89">
        <f t="shared" si="52"/>
        <v>0</v>
      </c>
      <c r="U89">
        <f t="shared" si="52"/>
        <v>0</v>
      </c>
      <c r="V89">
        <f t="shared" si="52"/>
        <v>1</v>
      </c>
      <c r="W89">
        <f t="shared" si="52"/>
        <v>0</v>
      </c>
      <c r="X89">
        <f t="shared" si="52"/>
        <v>0</v>
      </c>
      <c r="Y89">
        <f t="shared" si="52"/>
        <v>0</v>
      </c>
      <c r="Z89">
        <f t="shared" si="52"/>
        <v>0</v>
      </c>
      <c r="AA89">
        <f t="shared" si="52"/>
        <v>0</v>
      </c>
      <c r="AB89">
        <f t="shared" si="52"/>
        <v>0</v>
      </c>
    </row>
    <row r="90" spans="1:28">
      <c r="A90" s="2">
        <v>43972</v>
      </c>
      <c r="C90">
        <f>Dati!G90+Dati!J90+Dati!K90</f>
        <v>9344</v>
      </c>
      <c r="D90">
        <f t="shared" ref="D90" si="62">C90-C89</f>
        <v>55</v>
      </c>
      <c r="E90">
        <f t="shared" ref="E90" si="63">D90-D89</f>
        <v>23</v>
      </c>
      <c r="R90">
        <f t="shared" ref="R90" si="64">INT(D90/10)</f>
        <v>5</v>
      </c>
      <c r="T90">
        <f t="shared" si="52"/>
        <v>0</v>
      </c>
      <c r="U90">
        <f t="shared" si="52"/>
        <v>0</v>
      </c>
      <c r="V90">
        <f t="shared" si="52"/>
        <v>0</v>
      </c>
      <c r="W90">
        <f t="shared" si="52"/>
        <v>0</v>
      </c>
      <c r="X90">
        <f t="shared" si="52"/>
        <v>1</v>
      </c>
      <c r="Y90">
        <f t="shared" si="52"/>
        <v>0</v>
      </c>
      <c r="Z90">
        <f t="shared" si="52"/>
        <v>0</v>
      </c>
      <c r="AA90">
        <f t="shared" si="52"/>
        <v>0</v>
      </c>
      <c r="AB90">
        <f t="shared" si="52"/>
        <v>0</v>
      </c>
    </row>
    <row r="91" spans="1:28">
      <c r="A91" s="2">
        <v>43973</v>
      </c>
      <c r="C91">
        <f>Dati!G91+Dati!J91+Dati!K91</f>
        <v>9389</v>
      </c>
      <c r="D91">
        <f t="shared" ref="D91:D92" si="65">C91-C90</f>
        <v>45</v>
      </c>
      <c r="E91">
        <f t="shared" ref="E91:E92" si="66">D91-D90</f>
        <v>-10</v>
      </c>
      <c r="R91">
        <f t="shared" ref="R91:R92" si="67">INT(D91/10)</f>
        <v>4</v>
      </c>
      <c r="T91">
        <f t="shared" si="52"/>
        <v>0</v>
      </c>
      <c r="U91">
        <f t="shared" si="52"/>
        <v>0</v>
      </c>
      <c r="V91">
        <f t="shared" si="52"/>
        <v>0</v>
      </c>
      <c r="W91">
        <f t="shared" si="52"/>
        <v>1</v>
      </c>
      <c r="X91">
        <f t="shared" si="52"/>
        <v>0</v>
      </c>
      <c r="Y91">
        <f t="shared" si="52"/>
        <v>0</v>
      </c>
      <c r="Z91">
        <f t="shared" si="52"/>
        <v>0</v>
      </c>
      <c r="AA91">
        <f t="shared" si="52"/>
        <v>0</v>
      </c>
      <c r="AB91">
        <f t="shared" si="52"/>
        <v>0</v>
      </c>
    </row>
    <row r="92" spans="1:28">
      <c r="A92" s="2">
        <v>43974</v>
      </c>
      <c r="C92">
        <f>Dati!G92+Dati!J92+Dati!K92</f>
        <v>9427</v>
      </c>
      <c r="D92">
        <f t="shared" si="65"/>
        <v>38</v>
      </c>
      <c r="E92">
        <f t="shared" si="66"/>
        <v>-7</v>
      </c>
      <c r="R92">
        <f t="shared" si="67"/>
        <v>3</v>
      </c>
      <c r="T92">
        <f t="shared" si="52"/>
        <v>0</v>
      </c>
      <c r="U92">
        <f t="shared" si="52"/>
        <v>0</v>
      </c>
      <c r="V92">
        <f t="shared" si="52"/>
        <v>1</v>
      </c>
      <c r="W92">
        <f t="shared" si="52"/>
        <v>0</v>
      </c>
      <c r="X92">
        <f t="shared" si="52"/>
        <v>0</v>
      </c>
      <c r="Y92">
        <f t="shared" si="52"/>
        <v>0</v>
      </c>
      <c r="Z92">
        <f t="shared" si="52"/>
        <v>0</v>
      </c>
      <c r="AA92">
        <f t="shared" si="52"/>
        <v>0</v>
      </c>
      <c r="AB92">
        <f t="shared" si="52"/>
        <v>0</v>
      </c>
    </row>
    <row r="93" spans="1:28">
      <c r="A93" s="2">
        <v>43975</v>
      </c>
      <c r="C93">
        <f>Dati!G93+Dati!J93+Dati!K93</f>
        <v>9480</v>
      </c>
      <c r="D93">
        <f t="shared" ref="D93:D94" si="68">C93-C92</f>
        <v>53</v>
      </c>
      <c r="E93">
        <f t="shared" ref="E93:E94" si="69">D93-D92</f>
        <v>15</v>
      </c>
      <c r="R93">
        <f t="shared" ref="R93:R94" si="70">INT(D93/10)</f>
        <v>5</v>
      </c>
      <c r="T93">
        <f t="shared" si="52"/>
        <v>0</v>
      </c>
      <c r="U93">
        <f t="shared" si="52"/>
        <v>0</v>
      </c>
      <c r="V93">
        <f t="shared" si="52"/>
        <v>0</v>
      </c>
      <c r="W93">
        <f t="shared" si="52"/>
        <v>0</v>
      </c>
      <c r="X93">
        <f t="shared" si="52"/>
        <v>1</v>
      </c>
      <c r="Y93">
        <f t="shared" si="52"/>
        <v>0</v>
      </c>
      <c r="Z93">
        <f t="shared" si="52"/>
        <v>0</v>
      </c>
      <c r="AA93">
        <f t="shared" si="52"/>
        <v>0</v>
      </c>
      <c r="AB93">
        <f t="shared" si="52"/>
        <v>0</v>
      </c>
    </row>
    <row r="94" spans="1:28">
      <c r="A94" s="2">
        <v>43976</v>
      </c>
      <c r="C94">
        <f>Dati!G94+Dati!J94+Dati!K94</f>
        <v>9497</v>
      </c>
      <c r="D94">
        <f t="shared" si="68"/>
        <v>17</v>
      </c>
      <c r="E94">
        <f t="shared" si="69"/>
        <v>-36</v>
      </c>
      <c r="R94">
        <f t="shared" si="70"/>
        <v>1</v>
      </c>
      <c r="T94">
        <f t="shared" si="52"/>
        <v>1</v>
      </c>
      <c r="U94">
        <f t="shared" si="52"/>
        <v>0</v>
      </c>
      <c r="V94">
        <f t="shared" si="52"/>
        <v>0</v>
      </c>
      <c r="W94">
        <f t="shared" si="52"/>
        <v>0</v>
      </c>
      <c r="X94">
        <f t="shared" si="52"/>
        <v>0</v>
      </c>
      <c r="Y94">
        <f t="shared" si="52"/>
        <v>0</v>
      </c>
      <c r="Z94">
        <f t="shared" si="52"/>
        <v>0</v>
      </c>
      <c r="AA94">
        <f t="shared" si="52"/>
        <v>0</v>
      </c>
      <c r="AB94">
        <f t="shared" si="52"/>
        <v>0</v>
      </c>
    </row>
    <row r="95" spans="1:28">
      <c r="A95" s="2">
        <v>43977</v>
      </c>
      <c r="C95">
        <f>Dati!G95+Dati!J95+Dati!K95</f>
        <v>9550</v>
      </c>
      <c r="D95">
        <f t="shared" ref="D95" si="71">C95-C94</f>
        <v>53</v>
      </c>
      <c r="E95">
        <f t="shared" ref="E95" si="72">D95-D94</f>
        <v>36</v>
      </c>
      <c r="R95">
        <f t="shared" ref="R95" si="73">INT(D95/10)</f>
        <v>5</v>
      </c>
      <c r="T95">
        <f t="shared" si="52"/>
        <v>0</v>
      </c>
      <c r="U95">
        <f t="shared" si="52"/>
        <v>0</v>
      </c>
      <c r="V95">
        <f t="shared" si="52"/>
        <v>0</v>
      </c>
      <c r="W95">
        <f t="shared" si="52"/>
        <v>0</v>
      </c>
      <c r="X95">
        <f t="shared" si="52"/>
        <v>1</v>
      </c>
      <c r="Y95">
        <f t="shared" si="52"/>
        <v>0</v>
      </c>
      <c r="Z95">
        <f t="shared" si="52"/>
        <v>0</v>
      </c>
      <c r="AA95">
        <f t="shared" si="52"/>
        <v>0</v>
      </c>
      <c r="AB95">
        <f t="shared" si="52"/>
        <v>0</v>
      </c>
    </row>
    <row r="96" spans="1:28">
      <c r="A96" s="2">
        <v>43978</v>
      </c>
      <c r="C96">
        <f>Dati!G96+Dati!J96+Dati!K96</f>
        <v>9589</v>
      </c>
      <c r="D96">
        <f t="shared" ref="D96:D99" si="74">C96-C95</f>
        <v>39</v>
      </c>
      <c r="E96">
        <f t="shared" ref="E96:E99" si="75">D96-D95</f>
        <v>-14</v>
      </c>
      <c r="R96">
        <f t="shared" ref="R96:R99" si="76">INT(D96/10)</f>
        <v>3</v>
      </c>
      <c r="T96">
        <f t="shared" si="52"/>
        <v>0</v>
      </c>
      <c r="U96">
        <f t="shared" si="52"/>
        <v>0</v>
      </c>
      <c r="V96">
        <f t="shared" si="52"/>
        <v>1</v>
      </c>
      <c r="W96">
        <f t="shared" si="52"/>
        <v>0</v>
      </c>
      <c r="X96">
        <f t="shared" si="52"/>
        <v>0</v>
      </c>
      <c r="Y96">
        <f t="shared" si="52"/>
        <v>0</v>
      </c>
      <c r="Z96">
        <f t="shared" si="52"/>
        <v>0</v>
      </c>
      <c r="AA96">
        <f t="shared" si="52"/>
        <v>0</v>
      </c>
      <c r="AB96">
        <f t="shared" si="52"/>
        <v>0</v>
      </c>
    </row>
    <row r="97" spans="1:28">
      <c r="A97" s="2">
        <v>43979</v>
      </c>
      <c r="C97">
        <f>Dati!G97+Dati!J97+Dati!K97</f>
        <v>9605</v>
      </c>
      <c r="D97">
        <f t="shared" si="74"/>
        <v>16</v>
      </c>
      <c r="E97">
        <f t="shared" si="75"/>
        <v>-23</v>
      </c>
      <c r="R97">
        <f t="shared" si="76"/>
        <v>1</v>
      </c>
      <c r="T97">
        <f t="shared" si="52"/>
        <v>1</v>
      </c>
      <c r="U97">
        <f t="shared" si="52"/>
        <v>0</v>
      </c>
      <c r="V97">
        <f t="shared" si="52"/>
        <v>0</v>
      </c>
      <c r="W97">
        <f t="shared" si="52"/>
        <v>0</v>
      </c>
      <c r="X97">
        <f t="shared" si="52"/>
        <v>0</v>
      </c>
      <c r="Y97">
        <f t="shared" si="52"/>
        <v>0</v>
      </c>
      <c r="Z97">
        <f t="shared" si="52"/>
        <v>0</v>
      </c>
      <c r="AA97">
        <f t="shared" si="52"/>
        <v>0</v>
      </c>
      <c r="AB97">
        <f t="shared" si="52"/>
        <v>0</v>
      </c>
    </row>
    <row r="98" spans="1:28">
      <c r="A98" s="2">
        <v>43980</v>
      </c>
      <c r="C98">
        <f>Dati!G98+Dati!J98+Dati!K98</f>
        <v>9619</v>
      </c>
      <c r="D98">
        <f t="shared" si="74"/>
        <v>14</v>
      </c>
      <c r="E98">
        <f t="shared" si="75"/>
        <v>-2</v>
      </c>
      <c r="R98">
        <f t="shared" si="76"/>
        <v>1</v>
      </c>
      <c r="T98">
        <f t="shared" si="52"/>
        <v>1</v>
      </c>
      <c r="U98">
        <f t="shared" si="52"/>
        <v>0</v>
      </c>
      <c r="V98">
        <f t="shared" si="52"/>
        <v>0</v>
      </c>
      <c r="W98">
        <f t="shared" si="52"/>
        <v>0</v>
      </c>
      <c r="X98">
        <f t="shared" si="52"/>
        <v>0</v>
      </c>
      <c r="Y98">
        <f t="shared" si="52"/>
        <v>0</v>
      </c>
      <c r="Z98">
        <f t="shared" si="52"/>
        <v>0</v>
      </c>
      <c r="AA98">
        <f t="shared" si="52"/>
        <v>0</v>
      </c>
      <c r="AB98">
        <f t="shared" si="52"/>
        <v>0</v>
      </c>
    </row>
    <row r="99" spans="1:28">
      <c r="A99" s="2">
        <v>43981</v>
      </c>
      <c r="C99">
        <f>Dati!G99+Dati!J99+Dati!K99</f>
        <v>9651</v>
      </c>
      <c r="D99">
        <f t="shared" si="74"/>
        <v>32</v>
      </c>
      <c r="E99">
        <f t="shared" si="75"/>
        <v>18</v>
      </c>
      <c r="R99">
        <f t="shared" si="76"/>
        <v>3</v>
      </c>
      <c r="T99">
        <f t="shared" si="52"/>
        <v>0</v>
      </c>
      <c r="U99">
        <f t="shared" si="52"/>
        <v>0</v>
      </c>
      <c r="V99">
        <f t="shared" si="52"/>
        <v>1</v>
      </c>
      <c r="W99">
        <f t="shared" si="52"/>
        <v>0</v>
      </c>
      <c r="X99">
        <f t="shared" si="52"/>
        <v>0</v>
      </c>
      <c r="Y99">
        <f t="shared" si="52"/>
        <v>0</v>
      </c>
      <c r="Z99">
        <f t="shared" si="52"/>
        <v>0</v>
      </c>
      <c r="AA99">
        <f t="shared" si="52"/>
        <v>0</v>
      </c>
      <c r="AB99">
        <f t="shared" si="52"/>
        <v>0</v>
      </c>
    </row>
    <row r="100" spans="1:28">
      <c r="A100" s="2">
        <v>43982</v>
      </c>
      <c r="C100">
        <f>Dati!G100+Dati!J100+Dati!K100</f>
        <v>9663</v>
      </c>
      <c r="D100">
        <f t="shared" ref="D100" si="77">C100-C99</f>
        <v>12</v>
      </c>
      <c r="E100">
        <f t="shared" ref="E100" si="78">D100-D99</f>
        <v>-20</v>
      </c>
      <c r="R100">
        <f t="shared" ref="R100" si="79">INT(D100/10)</f>
        <v>1</v>
      </c>
      <c r="T100">
        <f t="shared" si="52"/>
        <v>1</v>
      </c>
      <c r="U100">
        <f t="shared" si="52"/>
        <v>0</v>
      </c>
      <c r="V100">
        <f t="shared" si="52"/>
        <v>0</v>
      </c>
      <c r="W100">
        <f t="shared" si="52"/>
        <v>0</v>
      </c>
      <c r="X100">
        <f t="shared" si="52"/>
        <v>0</v>
      </c>
      <c r="Y100">
        <f t="shared" si="52"/>
        <v>0</v>
      </c>
      <c r="Z100">
        <f t="shared" si="52"/>
        <v>0</v>
      </c>
      <c r="AA100">
        <f t="shared" si="52"/>
        <v>0</v>
      </c>
      <c r="AB100">
        <f t="shared" si="52"/>
        <v>0</v>
      </c>
    </row>
    <row r="102" spans="1:28">
      <c r="T102">
        <f>SUM(T4:T100)</f>
        <v>44</v>
      </c>
      <c r="U102">
        <f t="shared" ref="U102:AB102" si="80">SUM(U4:U100)</f>
        <v>16</v>
      </c>
      <c r="V102">
        <f t="shared" si="80"/>
        <v>8</v>
      </c>
      <c r="W102">
        <f t="shared" si="80"/>
        <v>5</v>
      </c>
      <c r="X102">
        <f t="shared" si="80"/>
        <v>7</v>
      </c>
      <c r="Y102">
        <f t="shared" si="80"/>
        <v>5</v>
      </c>
      <c r="Z102">
        <f t="shared" si="80"/>
        <v>3</v>
      </c>
      <c r="AA102">
        <f t="shared" si="80"/>
        <v>2</v>
      </c>
      <c r="AB102">
        <f t="shared" si="80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"/>
  <sheetViews>
    <sheetView workbookViewId="0">
      <pane ySplit="1" topLeftCell="A84" activePane="bottomLeft" state="frozen"/>
      <selection pane="bottomLeft" activeCell="A100" sqref="A100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  <row r="83" spans="1:5">
      <c r="A83" s="2">
        <v>43965</v>
      </c>
      <c r="B83" s="3">
        <f>Dati!F83</f>
        <v>2217</v>
      </c>
      <c r="C83">
        <f t="shared" ref="C83:C84" si="58">B83-B82</f>
        <v>-36</v>
      </c>
      <c r="D83">
        <f t="shared" ref="D83:D84" si="59">C83-C82</f>
        <v>8</v>
      </c>
      <c r="E83">
        <f t="shared" ref="E83:E84" si="60">D83-D82</f>
        <v>27</v>
      </c>
    </row>
    <row r="84" spans="1:5">
      <c r="A84" s="2">
        <v>43966</v>
      </c>
      <c r="B84" s="3">
        <f>Dati!F84</f>
        <v>2187</v>
      </c>
      <c r="C84">
        <f t="shared" si="58"/>
        <v>-30</v>
      </c>
      <c r="D84">
        <f t="shared" si="59"/>
        <v>6</v>
      </c>
      <c r="E84">
        <f t="shared" si="60"/>
        <v>-2</v>
      </c>
    </row>
    <row r="85" spans="1:5">
      <c r="A85" s="2">
        <v>43967</v>
      </c>
      <c r="B85" s="3">
        <f>Dati!F85</f>
        <v>2138</v>
      </c>
      <c r="C85">
        <f t="shared" ref="C85" si="61">B85-B84</f>
        <v>-49</v>
      </c>
      <c r="D85">
        <f t="shared" ref="D85" si="62">C85-C84</f>
        <v>-19</v>
      </c>
      <c r="E85">
        <f t="shared" ref="E85" si="63">D85-D84</f>
        <v>-25</v>
      </c>
    </row>
    <row r="86" spans="1:5">
      <c r="A86" s="2">
        <v>43968</v>
      </c>
      <c r="B86" s="3">
        <f>Dati!F86</f>
        <v>2072</v>
      </c>
      <c r="C86">
        <f t="shared" ref="C86:C87" si="64">B86-B85</f>
        <v>-66</v>
      </c>
      <c r="D86">
        <f t="shared" ref="D86:D87" si="65">C86-C85</f>
        <v>-17</v>
      </c>
      <c r="E86">
        <f t="shared" ref="E86:E87" si="66">D86-D85</f>
        <v>2</v>
      </c>
    </row>
    <row r="87" spans="1:5">
      <c r="A87" s="2">
        <v>43969</v>
      </c>
      <c r="B87" s="3">
        <f>Dati!F87</f>
        <v>1956</v>
      </c>
      <c r="C87">
        <f t="shared" si="64"/>
        <v>-116</v>
      </c>
      <c r="D87">
        <f t="shared" si="65"/>
        <v>-50</v>
      </c>
      <c r="E87">
        <f t="shared" si="66"/>
        <v>-33</v>
      </c>
    </row>
    <row r="88" spans="1:5">
      <c r="A88" s="2">
        <v>43970</v>
      </c>
      <c r="B88" s="3">
        <f>Dati!F88</f>
        <v>1904</v>
      </c>
      <c r="C88">
        <f t="shared" ref="C88" si="67">B88-B87</f>
        <v>-52</v>
      </c>
      <c r="D88">
        <f t="shared" ref="D88" si="68">C88-C87</f>
        <v>64</v>
      </c>
      <c r="E88">
        <f t="shared" ref="E88" si="69">D88-D87</f>
        <v>114</v>
      </c>
    </row>
    <row r="89" spans="1:5">
      <c r="A89" s="2">
        <v>43971</v>
      </c>
      <c r="B89" s="3">
        <f>Dati!F89</f>
        <v>1846</v>
      </c>
      <c r="C89">
        <f t="shared" ref="C89" si="70">B89-B88</f>
        <v>-58</v>
      </c>
      <c r="D89">
        <f t="shared" ref="D89" si="71">C89-C88</f>
        <v>-6</v>
      </c>
      <c r="E89">
        <f t="shared" ref="E89" si="72">D89-D88</f>
        <v>-70</v>
      </c>
    </row>
    <row r="90" spans="1:5">
      <c r="A90" s="2">
        <v>43972</v>
      </c>
      <c r="B90" s="3">
        <f>Dati!F90</f>
        <v>1770</v>
      </c>
      <c r="C90">
        <f t="shared" ref="C90" si="73">B90-B89</f>
        <v>-76</v>
      </c>
      <c r="D90">
        <f t="shared" ref="D90" si="74">C90-C89</f>
        <v>-18</v>
      </c>
      <c r="E90">
        <f t="shared" ref="E90" si="75">D90-D89</f>
        <v>-12</v>
      </c>
    </row>
    <row r="91" spans="1:5">
      <c r="A91" s="2">
        <v>43973</v>
      </c>
      <c r="B91" s="3">
        <f>Dati!F91</f>
        <v>1620</v>
      </c>
      <c r="C91">
        <f t="shared" ref="C91:C92" si="76">B91-B90</f>
        <v>-150</v>
      </c>
      <c r="D91">
        <f t="shared" ref="D91:D92" si="77">C91-C90</f>
        <v>-74</v>
      </c>
      <c r="E91">
        <f t="shared" ref="E91:E92" si="78">D91-D90</f>
        <v>-56</v>
      </c>
    </row>
    <row r="92" spans="1:5">
      <c r="A92" s="2">
        <v>43974</v>
      </c>
      <c r="B92" s="3">
        <f>Dati!F92</f>
        <v>1467</v>
      </c>
      <c r="C92">
        <f t="shared" si="76"/>
        <v>-153</v>
      </c>
      <c r="D92">
        <f t="shared" si="77"/>
        <v>-3</v>
      </c>
      <c r="E92">
        <f t="shared" si="78"/>
        <v>71</v>
      </c>
    </row>
    <row r="93" spans="1:5">
      <c r="A93" s="2">
        <v>43975</v>
      </c>
      <c r="B93" s="3">
        <f>Dati!F93</f>
        <v>1359</v>
      </c>
      <c r="C93">
        <f t="shared" ref="C93:C94" si="79">B93-B92</f>
        <v>-108</v>
      </c>
      <c r="D93">
        <f t="shared" ref="D93:D94" si="80">C93-C92</f>
        <v>45</v>
      </c>
      <c r="E93">
        <f t="shared" ref="E93:E94" si="81">D93-D92</f>
        <v>48</v>
      </c>
    </row>
    <row r="94" spans="1:5">
      <c r="A94" s="2">
        <v>43976</v>
      </c>
      <c r="B94" s="3">
        <f>Dati!F94</f>
        <v>1302</v>
      </c>
      <c r="C94">
        <f t="shared" si="79"/>
        <v>-57</v>
      </c>
      <c r="D94">
        <f t="shared" si="80"/>
        <v>51</v>
      </c>
      <c r="E94">
        <f t="shared" si="81"/>
        <v>6</v>
      </c>
    </row>
    <row r="95" spans="1:5">
      <c r="A95" s="2">
        <v>43977</v>
      </c>
      <c r="B95" s="3">
        <f>Dati!F95</f>
        <v>1196</v>
      </c>
      <c r="C95">
        <f t="shared" ref="C95" si="82">B95-B94</f>
        <v>-106</v>
      </c>
      <c r="D95">
        <f t="shared" ref="D95" si="83">C95-C94</f>
        <v>-49</v>
      </c>
      <c r="E95">
        <f t="shared" ref="E95" si="84">D95-D94</f>
        <v>-100</v>
      </c>
    </row>
    <row r="96" spans="1:5">
      <c r="A96" s="2">
        <v>43978</v>
      </c>
      <c r="B96" s="3">
        <f>Dati!F96</f>
        <v>1050</v>
      </c>
      <c r="C96">
        <f t="shared" ref="C96:C99" si="85">B96-B95</f>
        <v>-146</v>
      </c>
      <c r="D96">
        <f t="shared" ref="D96:D99" si="86">C96-C95</f>
        <v>-40</v>
      </c>
      <c r="E96">
        <f t="shared" ref="E96:E99" si="87">D96-D95</f>
        <v>9</v>
      </c>
    </row>
    <row r="97" spans="1:5">
      <c r="A97" s="2">
        <v>43979</v>
      </c>
      <c r="B97" s="3">
        <f>Dati!F97</f>
        <v>934</v>
      </c>
      <c r="C97">
        <f t="shared" si="85"/>
        <v>-116</v>
      </c>
      <c r="D97">
        <f t="shared" si="86"/>
        <v>30</v>
      </c>
      <c r="E97">
        <f t="shared" si="87"/>
        <v>70</v>
      </c>
    </row>
    <row r="98" spans="1:5">
      <c r="A98" s="2">
        <v>43980</v>
      </c>
      <c r="B98" s="3">
        <f>Dati!F98</f>
        <v>789</v>
      </c>
      <c r="C98">
        <f t="shared" si="85"/>
        <v>-145</v>
      </c>
      <c r="D98">
        <f t="shared" si="86"/>
        <v>-29</v>
      </c>
      <c r="E98">
        <f t="shared" si="87"/>
        <v>-59</v>
      </c>
    </row>
    <row r="99" spans="1:5">
      <c r="A99" s="2">
        <v>43981</v>
      </c>
      <c r="B99" s="3">
        <f>Dati!F99</f>
        <v>586</v>
      </c>
      <c r="C99">
        <f t="shared" si="85"/>
        <v>-203</v>
      </c>
      <c r="D99">
        <f t="shared" si="86"/>
        <v>-58</v>
      </c>
      <c r="E99">
        <f t="shared" si="87"/>
        <v>-29</v>
      </c>
    </row>
    <row r="100" spans="1:5">
      <c r="A100" s="2">
        <v>43982</v>
      </c>
      <c r="B100" s="3">
        <f>Dati!F100</f>
        <v>466</v>
      </c>
      <c r="C100">
        <f t="shared" ref="C100" si="88">B100-B99</f>
        <v>-120</v>
      </c>
      <c r="D100">
        <f t="shared" ref="D100" si="89">C100-C99</f>
        <v>83</v>
      </c>
      <c r="E100">
        <f t="shared" ref="E100" si="90">D100-D99</f>
        <v>141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2020-06-01T08:19:29Z</dcterms:modified>
</cp:coreProperties>
</file>