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AF86831-81B2-4FF3-B218-860BD03DBFE7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18" l="1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C68" i="15"/>
  <c r="D68" i="15"/>
  <c r="E68" i="15"/>
  <c r="H68" i="15" s="1"/>
  <c r="F68" i="15"/>
  <c r="G68" i="15"/>
  <c r="I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D68" i="13" s="1"/>
  <c r="E68" i="13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E68" i="17" l="1"/>
  <c r="D68" i="17"/>
  <c r="I68" i="16"/>
  <c r="E68" i="9"/>
  <c r="L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15"/>
  <c r="D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D67" i="13" s="1"/>
  <c r="E67" i="13" s="1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G66" i="18" l="1"/>
  <c r="I66" i="18" s="1"/>
  <c r="I67" i="16"/>
  <c r="I67" i="15"/>
  <c r="L67" i="9"/>
  <c r="E67" i="9"/>
  <c r="C65" i="18" l="1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6" i="15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D66" i="13" s="1"/>
  <c r="E66" i="13" s="1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I66" i="15" l="1"/>
  <c r="E66" i="17"/>
  <c r="D66" i="17"/>
  <c r="G66" i="16"/>
  <c r="I66" i="16"/>
  <c r="E66" i="9"/>
  <c r="L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B65" i="8"/>
  <c r="B65" i="6"/>
  <c r="B65" i="5"/>
  <c r="B65" i="4"/>
  <c r="B65" i="3"/>
  <c r="B65" i="2"/>
  <c r="D64" i="11" l="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H65" i="14" l="1"/>
  <c r="K9" i="18" l="1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D65" i="15" l="1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D64" i="14" l="1"/>
  <c r="C64" i="3"/>
  <c r="C64" i="8"/>
  <c r="D64" i="9"/>
  <c r="D64" i="16"/>
  <c r="J64" i="16" s="1"/>
  <c r="E64" i="16"/>
  <c r="C64" i="2"/>
  <c r="C64" i="4"/>
  <c r="C64" i="6"/>
  <c r="C64" i="17"/>
  <c r="D64" i="13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2" i="15"/>
  <c r="G61" i="15"/>
  <c r="C61" i="15"/>
  <c r="G60" i="15"/>
  <c r="G59" i="15"/>
  <c r="G58" i="15"/>
  <c r="G57" i="15"/>
  <c r="G56" i="15"/>
  <c r="G55" i="15"/>
  <c r="G54" i="15"/>
  <c r="G53" i="15"/>
  <c r="C53" i="15"/>
  <c r="G52" i="15"/>
  <c r="G51" i="15"/>
  <c r="G50" i="15"/>
  <c r="G49" i="15"/>
  <c r="G48" i="15"/>
  <c r="G47" i="15"/>
  <c r="G46" i="15"/>
  <c r="G45" i="15"/>
  <c r="C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C25" i="15"/>
  <c r="G24" i="15"/>
  <c r="G23" i="15"/>
  <c r="G22" i="15"/>
  <c r="G21" i="15"/>
  <c r="G20" i="15"/>
  <c r="G19" i="15"/>
  <c r="G18" i="15"/>
  <c r="G17" i="15"/>
  <c r="G16" i="15"/>
  <c r="G15" i="15"/>
  <c r="G14" i="15"/>
  <c r="C14" i="15"/>
  <c r="G13" i="15"/>
  <c r="G12" i="15"/>
  <c r="G11" i="15"/>
  <c r="G10" i="15"/>
  <c r="G9" i="15"/>
  <c r="G8" i="15"/>
  <c r="C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D60" i="13"/>
  <c r="C60" i="13"/>
  <c r="D61" i="13" s="1"/>
  <c r="C59" i="13"/>
  <c r="C58" i="13"/>
  <c r="C57" i="13"/>
  <c r="C57" i="14" s="1"/>
  <c r="C56" i="13"/>
  <c r="D55" i="13"/>
  <c r="C55" i="13"/>
  <c r="C54" i="13"/>
  <c r="D53" i="13"/>
  <c r="L53" i="9" s="1"/>
  <c r="C53" i="13"/>
  <c r="C53" i="14" s="1"/>
  <c r="C52" i="13"/>
  <c r="C51" i="13"/>
  <c r="C50" i="13"/>
  <c r="C49" i="13"/>
  <c r="C49" i="14" s="1"/>
  <c r="C48" i="13"/>
  <c r="C47" i="13"/>
  <c r="D47" i="13" s="1"/>
  <c r="C46" i="13"/>
  <c r="C45" i="13"/>
  <c r="C45" i="14" s="1"/>
  <c r="D44" i="13"/>
  <c r="C44" i="13"/>
  <c r="D45" i="13" s="1"/>
  <c r="C43" i="13"/>
  <c r="C42" i="13"/>
  <c r="C41" i="13"/>
  <c r="C41" i="14" s="1"/>
  <c r="C40" i="13"/>
  <c r="D39" i="13"/>
  <c r="C39" i="13"/>
  <c r="C38" i="13"/>
  <c r="D37" i="13"/>
  <c r="L37" i="9" s="1"/>
  <c r="C37" i="13"/>
  <c r="C36" i="13"/>
  <c r="C35" i="13"/>
  <c r="C34" i="13"/>
  <c r="C34" i="14" s="1"/>
  <c r="D33" i="13"/>
  <c r="L33" i="9" s="1"/>
  <c r="C33" i="13"/>
  <c r="C32" i="13"/>
  <c r="D32" i="13" s="1"/>
  <c r="C31" i="13"/>
  <c r="C30" i="13"/>
  <c r="D29" i="13"/>
  <c r="L29" i="9" s="1"/>
  <c r="C29" i="13"/>
  <c r="C29" i="14" s="1"/>
  <c r="C28" i="13"/>
  <c r="C28" i="14" s="1"/>
  <c r="C27" i="13"/>
  <c r="C26" i="13"/>
  <c r="D25" i="13"/>
  <c r="L25" i="9" s="1"/>
  <c r="C25" i="13"/>
  <c r="C25" i="14" s="1"/>
  <c r="C24" i="13"/>
  <c r="D24" i="13" s="1"/>
  <c r="C23" i="13"/>
  <c r="C22" i="13"/>
  <c r="D21" i="13"/>
  <c r="L21" i="9" s="1"/>
  <c r="C21" i="13"/>
  <c r="C21" i="14" s="1"/>
  <c r="C20" i="13"/>
  <c r="C20" i="14" s="1"/>
  <c r="C19" i="13"/>
  <c r="C18" i="13"/>
  <c r="D17" i="13"/>
  <c r="L17" i="9" s="1"/>
  <c r="C17" i="13"/>
  <c r="C17" i="14" s="1"/>
  <c r="C16" i="13"/>
  <c r="C15" i="13"/>
  <c r="C14" i="13"/>
  <c r="C14" i="14" s="1"/>
  <c r="D13" i="13"/>
  <c r="L13" i="9" s="1"/>
  <c r="C13" i="13"/>
  <c r="C12" i="13"/>
  <c r="D12" i="13" s="1"/>
  <c r="C11" i="13"/>
  <c r="C10" i="13"/>
  <c r="D9" i="13"/>
  <c r="C9" i="13"/>
  <c r="C8" i="13"/>
  <c r="C8" i="14" s="1"/>
  <c r="C7" i="13"/>
  <c r="C6" i="13"/>
  <c r="D5" i="13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18" i="15" l="1"/>
  <c r="L12" i="15"/>
  <c r="L11" i="15"/>
  <c r="E5" i="15"/>
  <c r="D25" i="2"/>
  <c r="D41" i="2"/>
  <c r="D61" i="2"/>
  <c r="D38" i="4"/>
  <c r="E19" i="5"/>
  <c r="E32" i="5"/>
  <c r="E48" i="5"/>
  <c r="E5" i="13"/>
  <c r="L47" i="9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D14" i="15"/>
  <c r="I14" i="15" s="1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8" i="15"/>
  <c r="I8" i="15" s="1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C7" i="15"/>
  <c r="D7" i="13"/>
  <c r="C15" i="14"/>
  <c r="C15" i="15"/>
  <c r="D15" i="13"/>
  <c r="C27" i="14"/>
  <c r="C27" i="15"/>
  <c r="D27" i="13"/>
  <c r="C42" i="14"/>
  <c r="D42" i="13"/>
  <c r="D43" i="13"/>
  <c r="C42" i="15"/>
  <c r="C58" i="14"/>
  <c r="C58" i="15"/>
  <c r="D58" i="13"/>
  <c r="D59" i="13"/>
  <c r="E15" i="9"/>
  <c r="E14" i="9"/>
  <c r="E23" i="9"/>
  <c r="E22" i="9"/>
  <c r="E53" i="9"/>
  <c r="E20" i="17"/>
  <c r="D23" i="17"/>
  <c r="D21" i="17"/>
  <c r="E52" i="17"/>
  <c r="D55" i="17"/>
  <c r="D53" i="17"/>
  <c r="H8" i="14"/>
  <c r="D8" i="14"/>
  <c r="E13" i="13"/>
  <c r="C16" i="14"/>
  <c r="C16" i="15"/>
  <c r="H28" i="14"/>
  <c r="D28" i="14"/>
  <c r="C36" i="14"/>
  <c r="C36" i="15"/>
  <c r="E37" i="13"/>
  <c r="C52" i="14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D8" i="13"/>
  <c r="D16" i="13"/>
  <c r="D20" i="13"/>
  <c r="D28" i="13"/>
  <c r="D36" i="13"/>
  <c r="C50" i="14"/>
  <c r="C50" i="15"/>
  <c r="D50" i="13"/>
  <c r="D51" i="13"/>
  <c r="D52" i="13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C19" i="14"/>
  <c r="C19" i="15"/>
  <c r="D19" i="13"/>
  <c r="C23" i="14"/>
  <c r="C23" i="15"/>
  <c r="D23" i="13"/>
  <c r="C31" i="14"/>
  <c r="C31" i="15"/>
  <c r="D31" i="13"/>
  <c r="C35" i="14"/>
  <c r="C35" i="15"/>
  <c r="D35" i="13"/>
  <c r="L39" i="9"/>
  <c r="E39" i="13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C44" i="14"/>
  <c r="C44" i="15"/>
  <c r="C55" i="14"/>
  <c r="C55" i="15"/>
  <c r="D56" i="13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D14" i="14"/>
  <c r="C18" i="15"/>
  <c r="C18" i="14"/>
  <c r="C22" i="14"/>
  <c r="C22" i="15"/>
  <c r="C26" i="14"/>
  <c r="C26" i="15"/>
  <c r="C30" i="14"/>
  <c r="C30" i="15"/>
  <c r="H34" i="14"/>
  <c r="C38" i="14"/>
  <c r="D38" i="13"/>
  <c r="C40" i="14"/>
  <c r="C40" i="15"/>
  <c r="D41" i="13"/>
  <c r="C43" i="14"/>
  <c r="C43" i="15"/>
  <c r="C46" i="14"/>
  <c r="C46" i="15"/>
  <c r="D46" i="13"/>
  <c r="C48" i="14"/>
  <c r="C48" i="15"/>
  <c r="D49" i="13"/>
  <c r="C51" i="14"/>
  <c r="C51" i="15"/>
  <c r="C54" i="14"/>
  <c r="C54" i="15"/>
  <c r="D54" i="13"/>
  <c r="C56" i="14"/>
  <c r="C56" i="15"/>
  <c r="D57" i="13"/>
  <c r="C59" i="14"/>
  <c r="C59" i="15"/>
  <c r="C62" i="14"/>
  <c r="D63" i="13"/>
  <c r="C62" i="15"/>
  <c r="D62" i="13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E6" i="13" s="1"/>
  <c r="C9" i="14"/>
  <c r="C9" i="15"/>
  <c r="D10" i="13"/>
  <c r="E10" i="13" s="1"/>
  <c r="C13" i="14"/>
  <c r="C13" i="15"/>
  <c r="D14" i="13"/>
  <c r="H17" i="14"/>
  <c r="D17" i="14"/>
  <c r="D18" i="13"/>
  <c r="H21" i="14"/>
  <c r="D21" i="14"/>
  <c r="D22" i="13"/>
  <c r="H25" i="14"/>
  <c r="D26" i="13"/>
  <c r="H29" i="14"/>
  <c r="D29" i="14"/>
  <c r="D30" i="13"/>
  <c r="C33" i="14"/>
  <c r="C33" i="15"/>
  <c r="D34" i="13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D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3" i="15"/>
  <c r="I63" i="15" s="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F5" i="15" l="1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F6" i="15" l="1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F69" i="16"/>
  <c r="E9" i="15" l="1"/>
  <c r="F8" i="15"/>
  <c r="H8" i="15"/>
  <c r="G69" i="16"/>
  <c r="F70" i="16"/>
  <c r="E10" i="15" l="1"/>
  <c r="F9" i="15"/>
  <c r="H9" i="15"/>
  <c r="F71" i="16"/>
  <c r="G70" i="16"/>
  <c r="F10" i="15" l="1"/>
  <c r="E11" i="15"/>
  <c r="H10" i="15"/>
  <c r="F72" i="16"/>
  <c r="G71" i="16"/>
  <c r="F11" i="15" l="1"/>
  <c r="E12" i="15"/>
  <c r="H11" i="15"/>
  <c r="F73" i="16"/>
  <c r="G72" i="16"/>
  <c r="F12" i="15" l="1"/>
  <c r="E13" i="15"/>
  <c r="H12" i="15"/>
  <c r="G73" i="16"/>
  <c r="F74" i="16"/>
  <c r="F13" i="15" l="1"/>
  <c r="E14" i="15"/>
  <c r="H13" i="15"/>
  <c r="G74" i="16"/>
  <c r="F75" i="16"/>
  <c r="F14" i="15" l="1"/>
  <c r="E15" i="15"/>
  <c r="H14" i="15"/>
  <c r="F76" i="16"/>
  <c r="G75" i="16"/>
  <c r="E16" i="15" l="1"/>
  <c r="F15" i="15"/>
  <c r="H15" i="15"/>
  <c r="G76" i="16"/>
  <c r="F77" i="16"/>
  <c r="E17" i="15" l="1"/>
  <c r="F16" i="15"/>
  <c r="H16" i="15"/>
  <c r="G77" i="16"/>
  <c r="F78" i="16"/>
  <c r="F17" i="15" l="1"/>
  <c r="E18" i="15"/>
  <c r="H17" i="15"/>
  <c r="G78" i="16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69" i="15" l="1"/>
  <c r="F69" i="15" l="1"/>
  <c r="E70" i="15"/>
  <c r="E71" i="15" l="1"/>
  <c r="F70" i="15"/>
  <c r="E72" i="15" l="1"/>
  <c r="F71" i="15"/>
  <c r="E73" i="15" l="1"/>
  <c r="F72" i="15"/>
  <c r="E74" i="15" l="1"/>
  <c r="F73" i="15"/>
  <c r="F74" i="15" l="1"/>
  <c r="E75" i="15"/>
  <c r="E76" i="15" l="1"/>
  <c r="F75" i="15"/>
  <c r="F76" i="15" l="1"/>
  <c r="E77" i="15"/>
  <c r="E78" i="15" l="1"/>
  <c r="F77" i="15"/>
  <c r="F78" i="15" l="1"/>
  <c r="E79" i="15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<sst xmlns="http://schemas.openxmlformats.org/spreadsheetml/2006/main" count="242" uniqueCount="59">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</sst>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Positivi!$C$3:$C$70</c:f>
              <c:numCache>
                <c:formatCode>General</c:formatCode>
                <c:ptCount val="6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Positivi!$C$3:$C$69</c:f>
              <c:numCache>
                <c:formatCode>General</c:formatCode>
                <c:ptCount val="6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'Nuovi positivi'!$C$3:$C$69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positivi'!$A$4:$A$70</c:f>
              <c:numCache>
                <c:formatCode>d/m;@</c:formatCode>
                <c:ptCount val="6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</c:numCache>
            </c:numRef>
          </c:xVal>
          <c:yVal>
            <c:numRef>
              <c:f>'Nuovi positivi'!$D$4:$D$70</c:f>
              <c:numCache>
                <c:formatCode>General</c:formatCode>
                <c:ptCount val="6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Quarantena!$C$3:$C$65</c:f>
              <c:numCache>
                <c:formatCode>General</c:formatCode>
                <c:ptCount val="6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Quarantena!$C$3:$C$66</c:f>
              <c:numCache>
                <c:formatCode>General</c:formatCode>
                <c:ptCount val="6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Quarantena!$D$3:$D$66</c:f>
              <c:numCache>
                <c:formatCode>General</c:formatCode>
                <c:ptCount val="64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  <c:pt idx="58">
                  <c:v>130</c:v>
                </c:pt>
                <c:pt idx="59">
                  <c:v>-1</c:v>
                </c:pt>
                <c:pt idx="60">
                  <c:v>-70</c:v>
                </c:pt>
                <c:pt idx="61">
                  <c:v>3</c:v>
                </c:pt>
                <c:pt idx="62">
                  <c:v>58</c:v>
                </c:pt>
                <c:pt idx="6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Tamponi!$A$3:$A$72</c:f>
              <c:numCache>
                <c:formatCode>d/m;@</c:formatCode>
                <c:ptCount val="7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cat>
          <c:val>
            <c:numRef>
              <c:f>Tamponi!$D$3:$D$72</c:f>
              <c:numCache>
                <c:formatCode>General</c:formatCode>
                <c:ptCount val="7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tx>
            <c:v>dPos/dTamponi%</c:v>
          </c:tx>
          <c:marker>
            <c:symbol val="none"/>
          </c:marker>
          <c:xVal>
            <c:numRef>
              <c:f>Tamponi!$A$12:$A$67</c:f>
              <c:numCache>
                <c:formatCode>d/m;@</c:formatCode>
                <c:ptCount val="5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</c:numCache>
            </c:numRef>
          </c:xVal>
          <c:yVal>
            <c:numRef>
              <c:f>Tamponi!$L$12:$L$67</c:f>
              <c:numCache>
                <c:formatCode>0.0</c:formatCode>
                <c:ptCount val="5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</c:numCache>
            </c:numRef>
          </c:cat>
          <c:val>
            <c:numRef>
              <c:f>Tamponi!$D$12:$D$71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</c:numCache>
            </c:numRef>
          </c:xVal>
          <c:yVal>
            <c:numRef>
              <c:f>Tamponi!$L$12:$L$71</c:f>
              <c:numCache>
                <c:formatCode>0.0</c:formatCode>
                <c:ptCount val="60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(2)'!$B$3:$B$67</c:f>
              <c:numCache>
                <c:formatCode>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'Analisi-nuovi-pos (2)'!$C$3:$C$67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'Analisi-nuovi-pos (2)'!$D$3:$D$74</c:f>
              <c:numCache>
                <c:formatCode>General</c:formatCode>
                <c:ptCount val="7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'Analisi-dead (2)'!$D$3:$D$73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Casi_totali!$B$3:$B$71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v>Stima R0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tx>
            <c:v>Stima 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R0!$B$21:$B$94</c:f>
              <c:numCache>
                <c:formatCode>General</c:formatCode>
                <c:ptCount val="7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</c:numCache>
            </c:numRef>
          </c:xVal>
          <c:yVal>
            <c:numRef>
              <c:f>R0!$K$20:$K$94</c:f>
              <c:numCache>
                <c:formatCode>0.00</c:formatCode>
                <c:ptCount val="75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Terapia_inten!$B$3:$B$73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Guariti!$B$3:$B$69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Guariti!$C$3:$C$69</c:f>
              <c:numCache>
                <c:formatCode>General</c:formatCode>
                <c:ptCount val="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Guariti!$C$3:$C$70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Deceduti!$C$3:$C$71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Deceduti!$B$3:$B$70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Deceduti!$C$3:$C$70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33</xdr:row>
      <xdr:rowOff>22860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pane ySplit="1" topLeftCell="A62" activePane="bottomLeft" state="frozen"/>
      <selection pane="bottomLeft" activeCell="C69" sqref="C69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4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4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4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4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4">
      <c r="A69" s="18">
        <v>43951</v>
      </c>
      <c r="B69" s="17" t="s">
        <v>35</v>
      </c>
    </row>
    <row r="70" spans="1:14">
      <c r="A70" s="18">
        <v>43952</v>
      </c>
      <c r="B70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8"/>
  <sheetViews>
    <sheetView workbookViewId="0">
      <pane ySplit="1" topLeftCell="A62" activePane="bottomLeft" state="frozen"/>
      <selection pane="bottomLeft" activeCell="A68" sqref="A68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62" activePane="bottomLeft" state="frozen"/>
      <selection pane="bottomLeft" activeCell="C68" sqref="C6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E69" s="11">
        <f t="shared" ref="E69:E96" si="36">E68+G69</f>
        <v>8271.5879467851973</v>
      </c>
      <c r="F69" s="11">
        <f t="shared" ref="F68:F96" si="37">(E69-E68)*10</f>
        <v>550.92457932159959</v>
      </c>
      <c r="G69" s="11">
        <f t="shared" ref="G68:G96" si="38">$L$5*B69^$L$6*EXP(-B69/$L$7)</f>
        <v>55.092457932160066</v>
      </c>
      <c r="I69" s="11"/>
    </row>
    <row r="70" spans="1:9">
      <c r="A70" s="2">
        <v>43952</v>
      </c>
      <c r="B70" s="10">
        <v>68</v>
      </c>
      <c r="E70" s="11">
        <f t="shared" si="36"/>
        <v>8322.1923798467924</v>
      </c>
      <c r="F70" s="11">
        <f t="shared" si="37"/>
        <v>506.04433061595046</v>
      </c>
      <c r="G70" s="11">
        <f t="shared" si="38"/>
        <v>50.604433061595167</v>
      </c>
      <c r="I70" s="11"/>
    </row>
    <row r="71" spans="1:9">
      <c r="A71" s="2">
        <v>43953</v>
      </c>
      <c r="B71" s="10">
        <v>69</v>
      </c>
      <c r="E71" s="11">
        <f t="shared" si="36"/>
        <v>8368.6040775454694</v>
      </c>
      <c r="F71" s="11">
        <f t="shared" si="37"/>
        <v>464.11697698677017</v>
      </c>
      <c r="G71" s="11">
        <f t="shared" si="38"/>
        <v>46.411697698677862</v>
      </c>
      <c r="I71" s="11"/>
    </row>
    <row r="72" spans="1:9">
      <c r="A72" s="2">
        <v>43954</v>
      </c>
      <c r="B72" s="10">
        <v>70</v>
      </c>
      <c r="E72" s="11">
        <f t="shared" si="36"/>
        <v>8411.107876109585</v>
      </c>
      <c r="F72" s="11">
        <f t="shared" si="37"/>
        <v>425.03798564115641</v>
      </c>
      <c r="G72" s="11">
        <f t="shared" si="38"/>
        <v>42.503798564114945</v>
      </c>
      <c r="I72" s="11"/>
    </row>
    <row r="73" spans="1:9">
      <c r="A73" s="2">
        <v>43955</v>
      </c>
      <c r="B73" s="10">
        <v>71</v>
      </c>
      <c r="E73" s="11">
        <f t="shared" si="36"/>
        <v>8449.9772504907796</v>
      </c>
      <c r="F73" s="11">
        <f t="shared" si="37"/>
        <v>388.69374381194575</v>
      </c>
      <c r="G73" s="11">
        <f t="shared" si="38"/>
        <v>38.869374381194753</v>
      </c>
      <c r="I73" s="11"/>
    </row>
    <row r="74" spans="1:9">
      <c r="A74" s="2">
        <v>43956</v>
      </c>
      <c r="B74" s="10">
        <v>72</v>
      </c>
      <c r="E74" s="11">
        <f t="shared" si="36"/>
        <v>8485.4736439320368</v>
      </c>
      <c r="F74" s="11">
        <f t="shared" si="37"/>
        <v>354.96393441257169</v>
      </c>
      <c r="G74" s="11">
        <f t="shared" si="38"/>
        <v>35.496393441257204</v>
      </c>
      <c r="I74" s="11"/>
    </row>
    <row r="75" spans="1:9">
      <c r="A75" s="2">
        <v>43957</v>
      </c>
      <c r="B75" s="10">
        <v>73</v>
      </c>
      <c r="E75" s="11">
        <f t="shared" si="36"/>
        <v>8517.8460083174068</v>
      </c>
      <c r="F75" s="11">
        <f t="shared" si="37"/>
        <v>323.7236438537002</v>
      </c>
      <c r="G75" s="11">
        <f t="shared" si="38"/>
        <v>32.372364385370865</v>
      </c>
      <c r="I75" s="11"/>
    </row>
    <row r="76" spans="1:9">
      <c r="A76" s="2">
        <v>43958</v>
      </c>
      <c r="B76" s="10">
        <v>74</v>
      </c>
      <c r="E76" s="11">
        <f t="shared" si="36"/>
        <v>8547.3305297035131</v>
      </c>
      <c r="F76" s="11">
        <f t="shared" si="37"/>
        <v>294.8452138610628</v>
      </c>
      <c r="G76" s="11">
        <f t="shared" si="38"/>
        <v>29.484521386107115</v>
      </c>
      <c r="I76" s="11"/>
    </row>
    <row r="77" spans="1:9">
      <c r="A77" s="2">
        <v>43959</v>
      </c>
      <c r="B77" s="10">
        <v>75</v>
      </c>
      <c r="E77" s="11">
        <f t="shared" si="36"/>
        <v>8574.1505148467277</v>
      </c>
      <c r="F77" s="11">
        <f t="shared" si="37"/>
        <v>268.19985143214581</v>
      </c>
      <c r="G77" s="11">
        <f t="shared" si="38"/>
        <v>26.819985143215465</v>
      </c>
      <c r="I77" s="11"/>
    </row>
    <row r="78" spans="1:9">
      <c r="A78" s="2">
        <v>43960</v>
      </c>
      <c r="B78" s="10">
        <v>76</v>
      </c>
      <c r="E78" s="11">
        <f t="shared" si="36"/>
        <v>8598.5164161145331</v>
      </c>
      <c r="F78" s="11">
        <f t="shared" si="37"/>
        <v>243.65901267805384</v>
      </c>
      <c r="G78" s="11">
        <f t="shared" si="38"/>
        <v>24.365901267804702</v>
      </c>
      <c r="I78" s="11"/>
    </row>
    <row r="79" spans="1:9">
      <c r="A79" s="2">
        <v>43961</v>
      </c>
      <c r="B79" s="10">
        <v>77</v>
      </c>
      <c r="E79" s="11">
        <f t="shared" si="36"/>
        <v>8620.6259738458903</v>
      </c>
      <c r="F79" s="11">
        <f t="shared" si="37"/>
        <v>221.09557731357199</v>
      </c>
      <c r="G79" s="11">
        <f t="shared" si="38"/>
        <v>22.109557731357814</v>
      </c>
      <c r="I79" s="11"/>
    </row>
    <row r="80" spans="1:9">
      <c r="A80" s="2">
        <v>43962</v>
      </c>
      <c r="B80" s="10">
        <v>78</v>
      </c>
      <c r="E80" s="11">
        <f t="shared" si="36"/>
        <v>8640.6644569537875</v>
      </c>
      <c r="F80" s="11">
        <f t="shared" si="37"/>
        <v>200.38483107897264</v>
      </c>
      <c r="G80" s="11">
        <f t="shared" si="38"/>
        <v>20.038483107896489</v>
      </c>
      <c r="I80" s="11"/>
    </row>
    <row r="81" spans="1:9">
      <c r="A81" s="2">
        <v>43963</v>
      </c>
      <c r="B81" s="10">
        <v>79</v>
      </c>
      <c r="E81" s="11">
        <f t="shared" si="36"/>
        <v>8658.8049843022291</v>
      </c>
      <c r="F81" s="11">
        <f t="shared" si="37"/>
        <v>181.40527348441537</v>
      </c>
      <c r="G81" s="11">
        <f t="shared" si="38"/>
        <v>18.140527348440738</v>
      </c>
      <c r="I81" s="11"/>
    </row>
    <row r="82" spans="1:9">
      <c r="A82" s="2">
        <v>43964</v>
      </c>
      <c r="B82" s="10">
        <v>80</v>
      </c>
      <c r="E82" s="11">
        <f t="shared" si="36"/>
        <v>8675.2089111065507</v>
      </c>
      <c r="F82" s="11">
        <f t="shared" si="37"/>
        <v>164.039268043216</v>
      </c>
      <c r="G82" s="11">
        <f t="shared" si="38"/>
        <v>16.403926804321568</v>
      </c>
      <c r="I82" s="11"/>
    </row>
    <row r="83" spans="1:9">
      <c r="A83" s="2">
        <v>43965</v>
      </c>
      <c r="B83" s="10">
        <v>81</v>
      </c>
      <c r="E83" s="11">
        <f t="shared" si="36"/>
        <v>8690.0262662733694</v>
      </c>
      <c r="F83" s="11">
        <f t="shared" si="37"/>
        <v>148.17355166818743</v>
      </c>
      <c r="G83" s="11">
        <f t="shared" si="38"/>
        <v>14.817355166817995</v>
      </c>
      <c r="I83" s="11"/>
    </row>
    <row r="84" spans="1:9">
      <c r="A84" s="2">
        <v>43966</v>
      </c>
      <c r="B84" s="10">
        <v>82</v>
      </c>
      <c r="E84" s="11">
        <f t="shared" si="36"/>
        <v>8703.3962281944569</v>
      </c>
      <c r="F84" s="11">
        <f t="shared" si="37"/>
        <v>133.69961921087452</v>
      </c>
      <c r="G84" s="11">
        <f t="shared" si="38"/>
        <v>13.369961921087612</v>
      </c>
      <c r="I84" s="11"/>
    </row>
    <row r="85" spans="1:9">
      <c r="A85" s="2">
        <v>43967</v>
      </c>
      <c r="B85" s="10">
        <v>83</v>
      </c>
      <c r="E85" s="11">
        <f t="shared" si="36"/>
        <v>8715.4476280221988</v>
      </c>
      <c r="F85" s="11">
        <f t="shared" si="37"/>
        <v>120.51399827741989</v>
      </c>
      <c r="G85" s="11">
        <f t="shared" si="38"/>
        <v>12.051399827742021</v>
      </c>
      <c r="I85" s="11"/>
    </row>
    <row r="86" spans="1:9">
      <c r="A86" s="2">
        <v>43968</v>
      </c>
      <c r="B86" s="10">
        <v>84</v>
      </c>
      <c r="E86" s="11">
        <f t="shared" si="36"/>
        <v>8726.2994708724236</v>
      </c>
      <c r="F86" s="11">
        <f t="shared" si="37"/>
        <v>108.51842850224784</v>
      </c>
      <c r="G86" s="11">
        <f t="shared" si="38"/>
        <v>10.851842850225511</v>
      </c>
      <c r="I86" s="11"/>
    </row>
    <row r="87" spans="1:9">
      <c r="A87" s="2">
        <v>43969</v>
      </c>
      <c r="B87" s="10">
        <v>85</v>
      </c>
      <c r="E87" s="11">
        <f t="shared" si="36"/>
        <v>8736.0614667166628</v>
      </c>
      <c r="F87" s="11">
        <f t="shared" si="37"/>
        <v>97.61995844239209</v>
      </c>
      <c r="G87" s="11">
        <f t="shared" si="38"/>
        <v>9.7619958442397188</v>
      </c>
      <c r="I87" s="11"/>
    </row>
    <row r="88" spans="1:9">
      <c r="A88" s="2">
        <v>43970</v>
      </c>
      <c r="B88" s="10">
        <v>86</v>
      </c>
      <c r="E88" s="11">
        <f t="shared" si="36"/>
        <v>8744.8345639366926</v>
      </c>
      <c r="F88" s="11">
        <f t="shared" si="37"/>
        <v>87.730972200297401</v>
      </c>
      <c r="G88" s="11">
        <f t="shared" si="38"/>
        <v>8.7730972200301682</v>
      </c>
      <c r="I88" s="11"/>
    </row>
    <row r="89" spans="1:9">
      <c r="A89" s="2">
        <v>43971</v>
      </c>
      <c r="B89" s="10">
        <v>87</v>
      </c>
      <c r="E89" s="11">
        <f t="shared" si="36"/>
        <v>8752.7114796187398</v>
      </c>
      <c r="F89" s="11">
        <f t="shared" si="37"/>
        <v>78.769156820471835</v>
      </c>
      <c r="G89" s="11">
        <f t="shared" si="38"/>
        <v>7.8769156820471764</v>
      </c>
      <c r="I89" s="11"/>
    </row>
    <row r="90" spans="1:9">
      <c r="A90" s="2">
        <v>43972</v>
      </c>
      <c r="B90" s="10">
        <v>88</v>
      </c>
      <c r="E90" s="11">
        <f t="shared" si="36"/>
        <v>8759.7772216641824</v>
      </c>
      <c r="F90" s="11">
        <f t="shared" si="37"/>
        <v>70.657420454426756</v>
      </c>
      <c r="G90" s="11">
        <f t="shared" si="38"/>
        <v>7.0657420454425912</v>
      </c>
      <c r="I90" s="11"/>
    </row>
    <row r="91" spans="1:9">
      <c r="A91" s="2">
        <v>43973</v>
      </c>
      <c r="B91" s="10">
        <v>89</v>
      </c>
      <c r="E91" s="11">
        <f t="shared" si="36"/>
        <v>8766.1095986909113</v>
      </c>
      <c r="F91" s="11">
        <f t="shared" si="37"/>
        <v>63.323770267288637</v>
      </c>
      <c r="G91" s="11">
        <f t="shared" si="38"/>
        <v>6.3323770267289419</v>
      </c>
      <c r="I91" s="11"/>
    </row>
    <row r="92" spans="1:9">
      <c r="A92" s="2">
        <v>43974</v>
      </c>
      <c r="B92" s="10">
        <v>90</v>
      </c>
      <c r="E92" s="11">
        <f t="shared" si="36"/>
        <v>8771.7797144989054</v>
      </c>
      <c r="F92" s="11">
        <f t="shared" si="37"/>
        <v>56.701158079940797</v>
      </c>
      <c r="G92" s="11">
        <f t="shared" si="38"/>
        <v>5.6701158079948932</v>
      </c>
      <c r="I92" s="11"/>
    </row>
    <row r="93" spans="1:9">
      <c r="A93" s="2">
        <v>43975</v>
      </c>
      <c r="B93" s="10">
        <v>91</v>
      </c>
      <c r="E93" s="11">
        <f t="shared" si="36"/>
        <v>8776.8524445801777</v>
      </c>
      <c r="F93" s="11">
        <f t="shared" si="37"/>
        <v>50.727300812723115</v>
      </c>
      <c r="G93" s="11">
        <f t="shared" si="38"/>
        <v>5.0727300812725105</v>
      </c>
      <c r="I93" s="11"/>
    </row>
    <row r="94" spans="1:9">
      <c r="A94" s="2">
        <v>43976</v>
      </c>
      <c r="B94" s="10">
        <v>92</v>
      </c>
      <c r="E94" s="11">
        <f t="shared" si="36"/>
        <v>8781.3868927728199</v>
      </c>
      <c r="F94" s="11">
        <f t="shared" si="37"/>
        <v>45.344481926422304</v>
      </c>
      <c r="G94" s="11">
        <f t="shared" si="38"/>
        <v>4.5344481926423947</v>
      </c>
      <c r="I94" s="11"/>
    </row>
    <row r="95" spans="1:9">
      <c r="A95" s="2">
        <v>43977</v>
      </c>
      <c r="B95" s="10">
        <v>93</v>
      </c>
      <c r="E95" s="11">
        <f t="shared" si="36"/>
        <v>8785.4368266976689</v>
      </c>
      <c r="F95" s="11">
        <f t="shared" si="37"/>
        <v>40.499339248490287</v>
      </c>
      <c r="G95" s="11">
        <f t="shared" si="38"/>
        <v>4.0499339248496273</v>
      </c>
      <c r="I95" s="11"/>
    </row>
    <row r="96" spans="1:9">
      <c r="A96" s="2">
        <v>43978</v>
      </c>
      <c r="B96" s="10">
        <v>94</v>
      </c>
      <c r="E96" s="11">
        <f t="shared" si="36"/>
        <v>8789.051091080466</v>
      </c>
      <c r="F96" s="11">
        <f t="shared" si="37"/>
        <v>36.14264382797046</v>
      </c>
      <c r="G96" s="11">
        <f t="shared" si="38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39">E96+G97</f>
        <v>8792.2739984587879</v>
      </c>
      <c r="F97" s="11">
        <f t="shared" ref="F97:F103" si="40">(E97-E96)*10</f>
        <v>32.229073783219064</v>
      </c>
      <c r="G97" s="11">
        <f t="shared" ref="G97:G103" si="41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39"/>
        <v>8795.145697107886</v>
      </c>
      <c r="F98" s="11">
        <f t="shared" si="40"/>
        <v>28.716986490981071</v>
      </c>
      <c r="G98" s="11">
        <f t="shared" si="41"/>
        <v>2.8716986490979375</v>
      </c>
    </row>
    <row r="99" spans="1:7">
      <c r="A99" s="2">
        <v>43981</v>
      </c>
      <c r="B99" s="10">
        <v>97</v>
      </c>
      <c r="E99" s="11">
        <f t="shared" si="39"/>
        <v>8797.7025162989466</v>
      </c>
      <c r="F99" s="11">
        <f t="shared" si="40"/>
        <v>25.568191910606402</v>
      </c>
      <c r="G99" s="11">
        <f t="shared" si="41"/>
        <v>2.5568191910610363</v>
      </c>
    </row>
    <row r="100" spans="1:7">
      <c r="A100" s="2">
        <v>43982</v>
      </c>
      <c r="B100" s="10">
        <v>98</v>
      </c>
      <c r="E100" s="11">
        <f t="shared" si="39"/>
        <v>8799.977289233284</v>
      </c>
      <c r="F100" s="11">
        <f t="shared" si="40"/>
        <v>22.747729343373067</v>
      </c>
      <c r="G100" s="11">
        <f t="shared" si="41"/>
        <v>2.274772934338174</v>
      </c>
    </row>
    <row r="101" spans="1:7">
      <c r="A101" s="2">
        <v>43983</v>
      </c>
      <c r="B101" s="10">
        <v>99</v>
      </c>
      <c r="E101" s="11">
        <f t="shared" si="39"/>
        <v>8801.9996541820274</v>
      </c>
      <c r="F101" s="11">
        <f t="shared" si="40"/>
        <v>20.223649487434159</v>
      </c>
      <c r="G101" s="11">
        <f t="shared" si="41"/>
        <v>2.0223649487429163</v>
      </c>
    </row>
    <row r="102" spans="1:7">
      <c r="A102" s="2">
        <v>43984</v>
      </c>
      <c r="B102" s="10">
        <v>100</v>
      </c>
      <c r="E102" s="11">
        <f t="shared" si="39"/>
        <v>8803.7963345083408</v>
      </c>
      <c r="F102" s="11">
        <f t="shared" si="40"/>
        <v>17.966803263134352</v>
      </c>
      <c r="G102" s="11">
        <f t="shared" si="41"/>
        <v>1.7966803263141189</v>
      </c>
    </row>
    <row r="103" spans="1:7">
      <c r="A103" s="2">
        <v>43985</v>
      </c>
      <c r="B103" s="10">
        <v>101</v>
      </c>
      <c r="E103" s="11">
        <f t="shared" si="39"/>
        <v>8805.39139836297</v>
      </c>
      <c r="F103" s="11">
        <f t="shared" si="40"/>
        <v>15.950638546291884</v>
      </c>
      <c r="G103" s="11">
        <f t="shared" si="41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50" activePane="bottomLeft" state="frozen"/>
      <selection pane="bottomLeft" activeCell="C68" sqref="C6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/>
      <c r="F69" s="11">
        <f t="shared" ref="F68:F84" si="48">F68+H69</f>
        <v>1241.6563111916316</v>
      </c>
      <c r="G69" s="11">
        <f t="shared" ref="G68:G84" si="49">(F69-F68)*10</f>
        <v>134.72820605333482</v>
      </c>
      <c r="H69" s="11">
        <f t="shared" ref="H68:H99" si="50">$M$4*B69^$M$5*EXP(-B69/$M$6)</f>
        <v>13.472820605333586</v>
      </c>
    </row>
    <row r="70" spans="1:11">
      <c r="A70" s="2">
        <v>43952</v>
      </c>
      <c r="B70" s="10">
        <v>68</v>
      </c>
      <c r="C70" s="3"/>
      <c r="F70" s="11">
        <f t="shared" si="48"/>
        <v>1254.2713346623686</v>
      </c>
      <c r="G70" s="11">
        <f t="shared" si="49"/>
        <v>126.15023470737015</v>
      </c>
      <c r="H70" s="11">
        <f t="shared" si="50"/>
        <v>12.615023470736986</v>
      </c>
    </row>
    <row r="71" spans="1:11">
      <c r="A71" s="2">
        <v>43953</v>
      </c>
      <c r="B71" s="10">
        <v>69</v>
      </c>
      <c r="C71" s="3"/>
      <c r="F71" s="11">
        <f t="shared" si="48"/>
        <v>1266.0653061867251</v>
      </c>
      <c r="G71" s="11">
        <f t="shared" si="49"/>
        <v>117.93971524356493</v>
      </c>
      <c r="H71" s="11">
        <f t="shared" si="50"/>
        <v>11.793971524356536</v>
      </c>
    </row>
    <row r="72" spans="1:11">
      <c r="A72" s="2">
        <v>43954</v>
      </c>
      <c r="B72" s="10">
        <v>70</v>
      </c>
      <c r="C72" s="3"/>
      <c r="F72" s="11">
        <f t="shared" si="48"/>
        <v>1277.0754625206305</v>
      </c>
      <c r="G72" s="11">
        <f t="shared" si="49"/>
        <v>110.10156333905343</v>
      </c>
      <c r="H72" s="11">
        <f t="shared" si="50"/>
        <v>11.010156333905364</v>
      </c>
    </row>
    <row r="73" spans="1:11">
      <c r="A73" s="2">
        <v>43955</v>
      </c>
      <c r="B73" s="10">
        <v>71</v>
      </c>
      <c r="C73" s="3"/>
      <c r="F73" s="11">
        <f t="shared" si="48"/>
        <v>1287.3392207252464</v>
      </c>
      <c r="G73" s="11">
        <f t="shared" si="49"/>
        <v>102.63758204615897</v>
      </c>
      <c r="H73" s="11">
        <f t="shared" si="50"/>
        <v>10.263758204615899</v>
      </c>
    </row>
    <row r="74" spans="1:11">
      <c r="A74" s="2">
        <v>43956</v>
      </c>
      <c r="B74" s="10">
        <v>72</v>
      </c>
      <c r="C74" s="3"/>
      <c r="F74" s="11">
        <f t="shared" si="48"/>
        <v>1296.8939021680583</v>
      </c>
      <c r="G74" s="11">
        <f t="shared" si="49"/>
        <v>95.546814428118978</v>
      </c>
      <c r="H74" s="11">
        <f t="shared" si="50"/>
        <v>9.5546814428119173</v>
      </c>
    </row>
    <row r="75" spans="1:11">
      <c r="A75" s="2">
        <v>43957</v>
      </c>
      <c r="B75" s="10">
        <v>73</v>
      </c>
      <c r="C75" s="3"/>
      <c r="F75" s="11">
        <f t="shared" si="48"/>
        <v>1305.7764902687504</v>
      </c>
      <c r="G75" s="11">
        <f t="shared" si="49"/>
        <v>88.825881006921463</v>
      </c>
      <c r="H75" s="11">
        <f t="shared" si="50"/>
        <v>8.882588100692109</v>
      </c>
    </row>
    <row r="76" spans="1:11">
      <c r="A76" s="2">
        <v>43958</v>
      </c>
      <c r="B76" s="10">
        <v>74</v>
      </c>
      <c r="C76" s="3"/>
      <c r="F76" s="11">
        <f t="shared" si="48"/>
        <v>1314.0234202391205</v>
      </c>
      <c r="G76" s="11">
        <f t="shared" si="49"/>
        <v>82.469299703700472</v>
      </c>
      <c r="H76" s="11">
        <f t="shared" si="50"/>
        <v>8.2469299703699637</v>
      </c>
    </row>
    <row r="77" spans="1:11">
      <c r="A77" s="2">
        <v>43959</v>
      </c>
      <c r="B77" s="10">
        <v>75</v>
      </c>
      <c r="C77" s="3"/>
      <c r="F77" s="11">
        <f t="shared" si="48"/>
        <v>1321.6703988973406</v>
      </c>
      <c r="G77" s="11">
        <f t="shared" si="49"/>
        <v>76.469786582201777</v>
      </c>
      <c r="H77" s="11">
        <f t="shared" si="50"/>
        <v>7.64697865822012</v>
      </c>
    </row>
    <row r="78" spans="1:11">
      <c r="A78" s="2">
        <v>43960</v>
      </c>
      <c r="B78" s="10">
        <v>76</v>
      </c>
      <c r="C78" s="3"/>
      <c r="F78" s="11">
        <f t="shared" si="48"/>
        <v>1328.7522525232991</v>
      </c>
      <c r="G78" s="11">
        <f t="shared" si="49"/>
        <v>70.818536259585017</v>
      </c>
      <c r="H78" s="11">
        <f t="shared" si="50"/>
        <v>7.081853625958396</v>
      </c>
    </row>
    <row r="79" spans="1:11">
      <c r="A79" s="2">
        <v>43961</v>
      </c>
      <c r="B79" s="10">
        <v>77</v>
      </c>
      <c r="C79" s="3"/>
      <c r="F79" s="11">
        <f t="shared" si="48"/>
        <v>1335.3028006562301</v>
      </c>
      <c r="G79" s="11">
        <f t="shared" si="49"/>
        <v>65.505481329309987</v>
      </c>
      <c r="H79" s="11">
        <f t="shared" si="50"/>
        <v>6.5505481329308859</v>
      </c>
    </row>
    <row r="80" spans="1:11">
      <c r="A80" s="2">
        <v>43962</v>
      </c>
      <c r="B80" s="10">
        <v>78</v>
      </c>
      <c r="C80" s="3"/>
      <c r="F80" s="11">
        <f t="shared" si="48"/>
        <v>1341.3547537114371</v>
      </c>
      <c r="G80" s="11">
        <f t="shared" si="49"/>
        <v>60.519530552069227</v>
      </c>
      <c r="H80" s="11">
        <f t="shared" si="50"/>
        <v>6.0519530552069858</v>
      </c>
    </row>
    <row r="81" spans="1:8">
      <c r="A81" s="2">
        <v>43963</v>
      </c>
      <c r="B81" s="10">
        <v>79</v>
      </c>
      <c r="C81" s="3"/>
      <c r="F81" s="11">
        <f t="shared" si="48"/>
        <v>1346.9396323031642</v>
      </c>
      <c r="G81" s="11">
        <f t="shared" si="49"/>
        <v>55.848785917271471</v>
      </c>
      <c r="H81" s="11">
        <f t="shared" si="50"/>
        <v>5.5848785917272279</v>
      </c>
    </row>
    <row r="82" spans="1:8">
      <c r="A82" s="2">
        <v>43964</v>
      </c>
      <c r="B82" s="10">
        <v>80</v>
      </c>
      <c r="C82" s="3"/>
      <c r="F82" s="11">
        <f t="shared" si="48"/>
        <v>1352.0877061996262</v>
      </c>
      <c r="G82" s="11">
        <f t="shared" si="49"/>
        <v>51.480738964619377</v>
      </c>
      <c r="H82" s="11">
        <f t="shared" si="50"/>
        <v>5.1480738964619341</v>
      </c>
    </row>
    <row r="83" spans="1:8">
      <c r="A83" s="2">
        <v>43965</v>
      </c>
      <c r="B83" s="10">
        <v>81</v>
      </c>
      <c r="C83" s="3"/>
      <c r="F83" s="11">
        <f t="shared" si="48"/>
        <v>1356.8279508984508</v>
      </c>
      <c r="G83" s="11">
        <f t="shared" si="49"/>
        <v>47.402446988246538</v>
      </c>
      <c r="H83" s="11">
        <f t="shared" si="50"/>
        <v>4.7402446988246645</v>
      </c>
    </row>
    <row r="84" spans="1:8">
      <c r="A84" s="2">
        <v>43966</v>
      </c>
      <c r="B84" s="10">
        <v>82</v>
      </c>
      <c r="C84" s="3"/>
      <c r="F84" s="11">
        <f t="shared" si="48"/>
        <v>1361.1880198914498</v>
      </c>
      <c r="G84" s="11">
        <f t="shared" si="49"/>
        <v>43.60068992999004</v>
      </c>
      <c r="H84" s="11">
        <f t="shared" si="50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51">F84+H85</f>
        <v>1365.1942307823635</v>
      </c>
      <c r="G85" s="11">
        <f t="shared" ref="G85:G99" si="52">(F85-F84)*10</f>
        <v>40.062108909137351</v>
      </c>
      <c r="H85" s="11">
        <f t="shared" si="50"/>
        <v>4.0062108909136835</v>
      </c>
    </row>
    <row r="86" spans="1:8">
      <c r="A86" s="2">
        <v>43968</v>
      </c>
      <c r="B86" s="10">
        <v>84</v>
      </c>
      <c r="C86" s="3"/>
      <c r="F86" s="11">
        <f t="shared" si="51"/>
        <v>1368.8715635262247</v>
      </c>
      <c r="G86" s="11">
        <f t="shared" si="52"/>
        <v>36.773327438611432</v>
      </c>
      <c r="H86" s="11">
        <f t="shared" si="50"/>
        <v>3.6773327438611112</v>
      </c>
    </row>
    <row r="87" spans="1:8">
      <c r="A87" s="2">
        <v>43969</v>
      </c>
      <c r="B87" s="10">
        <v>85</v>
      </c>
      <c r="C87" s="3"/>
      <c r="F87" s="11">
        <f t="shared" si="51"/>
        <v>1372.243669170919</v>
      </c>
      <c r="G87" s="11">
        <f t="shared" si="52"/>
        <v>33.721056446943294</v>
      </c>
      <c r="H87" s="11">
        <f t="shared" si="50"/>
        <v>3.3721056446942685</v>
      </c>
    </row>
    <row r="88" spans="1:8">
      <c r="A88" s="2">
        <v>43970</v>
      </c>
      <c r="B88" s="10">
        <v>86</v>
      </c>
      <c r="C88" s="3"/>
      <c r="F88" s="11">
        <f t="shared" si="51"/>
        <v>1375.3328875975421</v>
      </c>
      <c r="G88" s="11">
        <f t="shared" si="52"/>
        <v>30.892184266231197</v>
      </c>
      <c r="H88" s="11">
        <f t="shared" si="50"/>
        <v>3.0892184266231792</v>
      </c>
    </row>
    <row r="89" spans="1:8">
      <c r="A89" s="2">
        <v>43971</v>
      </c>
      <c r="B89" s="10">
        <v>87</v>
      </c>
      <c r="C89" s="3"/>
      <c r="F89" s="11">
        <f t="shared" si="51"/>
        <v>1378.1602728738412</v>
      </c>
      <c r="G89" s="11">
        <f t="shared" si="52"/>
        <v>28.273852762990828</v>
      </c>
      <c r="H89" s="11">
        <f t="shared" si="50"/>
        <v>2.8273852762990015</v>
      </c>
    </row>
    <row r="90" spans="1:8">
      <c r="A90" s="2">
        <v>43972</v>
      </c>
      <c r="B90" s="10">
        <v>88</v>
      </c>
      <c r="C90" s="3"/>
      <c r="F90" s="11">
        <f t="shared" si="51"/>
        <v>1380.7456249523598</v>
      </c>
      <c r="G90" s="11">
        <f t="shared" si="52"/>
        <v>25.853520785185538</v>
      </c>
      <c r="H90" s="11">
        <f t="shared" si="50"/>
        <v>2.5853520785185604</v>
      </c>
    </row>
    <row r="91" spans="1:8">
      <c r="A91" s="2">
        <v>43973</v>
      </c>
      <c r="B91" s="10">
        <v>89</v>
      </c>
      <c r="C91" s="3"/>
      <c r="F91" s="11">
        <f t="shared" si="51"/>
        <v>1383.1075265602256</v>
      </c>
      <c r="G91" s="11">
        <f t="shared" si="52"/>
        <v>23.619016078657751</v>
      </c>
      <c r="H91" s="11">
        <f t="shared" si="50"/>
        <v>2.3619016078658532</v>
      </c>
    </row>
    <row r="92" spans="1:8">
      <c r="A92" s="2">
        <v>43974</v>
      </c>
      <c r="B92" s="10">
        <v>90</v>
      </c>
      <c r="C92" s="3"/>
      <c r="F92" s="11">
        <f t="shared" si="51"/>
        <v>1385.26338423948</v>
      </c>
      <c r="G92" s="11">
        <f t="shared" si="52"/>
        <v>21.558576792544955</v>
      </c>
      <c r="H92" s="11">
        <f t="shared" si="50"/>
        <v>2.155857679254384</v>
      </c>
    </row>
    <row r="93" spans="1:8">
      <c r="A93" s="2">
        <v>43975</v>
      </c>
      <c r="B93" s="10">
        <v>91</v>
      </c>
      <c r="C93" s="3"/>
      <c r="F93" s="11">
        <f t="shared" si="51"/>
        <v>1387.2294726044126</v>
      </c>
      <c r="G93" s="11">
        <f t="shared" si="52"/>
        <v>19.660883649326024</v>
      </c>
      <c r="H93" s="11">
        <f t="shared" si="50"/>
        <v>1.9660883649326248</v>
      </c>
    </row>
    <row r="94" spans="1:8">
      <c r="A94" s="2">
        <v>43976</v>
      </c>
      <c r="B94" s="10">
        <v>92</v>
      </c>
      <c r="C94" s="3"/>
      <c r="F94" s="11">
        <f t="shared" si="51"/>
        <v>1389.0209809847315</v>
      </c>
      <c r="G94" s="11">
        <f t="shared" si="52"/>
        <v>17.915083803188736</v>
      </c>
      <c r="H94" s="11">
        <f t="shared" si="50"/>
        <v>1.7915083803187877</v>
      </c>
    </row>
    <row r="95" spans="1:8">
      <c r="A95" s="2">
        <v>43977</v>
      </c>
      <c r="B95" s="10">
        <v>93</v>
      </c>
      <c r="C95" s="3"/>
      <c r="F95" s="11">
        <f t="shared" si="51"/>
        <v>1390.6520617199922</v>
      </c>
      <c r="G95" s="11">
        <f t="shared" si="52"/>
        <v>16.310807352606389</v>
      </c>
      <c r="H95" s="11">
        <f t="shared" si="50"/>
        <v>1.6310807352605661</v>
      </c>
    </row>
    <row r="96" spans="1:8">
      <c r="A96" s="2">
        <v>43978</v>
      </c>
      <c r="B96" s="10">
        <v>94</v>
      </c>
      <c r="C96" s="3"/>
      <c r="F96" s="11">
        <f t="shared" si="51"/>
        <v>1392.1358794611533</v>
      </c>
      <c r="G96" s="11">
        <f t="shared" si="52"/>
        <v>14.838177411611468</v>
      </c>
      <c r="H96" s="11">
        <f t="shared" si="50"/>
        <v>1.4838177411612163</v>
      </c>
    </row>
    <row r="97" spans="1:8">
      <c r="A97" s="2">
        <v>43979</v>
      </c>
      <c r="B97" s="10">
        <v>95</v>
      </c>
      <c r="C97" s="3"/>
      <c r="F97" s="11">
        <f t="shared" si="51"/>
        <v>1393.4846609191898</v>
      </c>
      <c r="G97" s="11">
        <f t="shared" si="52"/>
        <v>13.487814580364557</v>
      </c>
      <c r="H97" s="11">
        <f t="shared" si="50"/>
        <v>1.3487814580365034</v>
      </c>
    </row>
    <row r="98" spans="1:8">
      <c r="A98" s="2">
        <v>43980</v>
      </c>
      <c r="B98" s="10">
        <v>96</v>
      </c>
      <c r="C98" s="3"/>
      <c r="F98" s="11">
        <f t="shared" si="51"/>
        <v>1394.7097445782938</v>
      </c>
      <c r="G98" s="11">
        <f t="shared" si="52"/>
        <v>12.250836591040297</v>
      </c>
      <c r="H98" s="11">
        <f t="shared" si="50"/>
        <v>1.2250836591040259</v>
      </c>
    </row>
    <row r="99" spans="1:8">
      <c r="A99" s="2">
        <v>43981</v>
      </c>
      <c r="B99" s="10">
        <v>97</v>
      </c>
      <c r="C99" s="3"/>
      <c r="F99" s="11">
        <f t="shared" si="51"/>
        <v>1395.8216299623632</v>
      </c>
      <c r="G99" s="11">
        <f t="shared" si="52"/>
        <v>11.118853840694101</v>
      </c>
      <c r="H99" s="11">
        <f t="shared" si="50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53">F99+H100</f>
        <v>1396.8300261083173</v>
      </c>
      <c r="G100" s="11">
        <f t="shared" ref="G100:G101" si="54">(F100-F99)*10</f>
        <v>10.08396145954066</v>
      </c>
      <c r="H100" s="11">
        <f t="shared" ref="H100:H101" si="55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53"/>
        <v>1397.743898958498</v>
      </c>
      <c r="G101" s="11">
        <f t="shared" si="54"/>
        <v>9.1387285018072362</v>
      </c>
      <c r="H101" s="11">
        <f t="shared" si="55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68"/>
  <sheetViews>
    <sheetView workbookViewId="0">
      <pane ySplit="1" topLeftCell="A23" activePane="bottomLeft" state="frozen"/>
      <selection pane="bottomLeft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94"/>
  <sheetViews>
    <sheetView topLeftCell="A52" workbookViewId="0">
      <selection activeCell="C68" sqref="C68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72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H69" s="22">
        <f t="shared" si="2"/>
        <v>1.4648145454338153</v>
      </c>
      <c r="I69" s="21"/>
      <c r="J69" s="31"/>
      <c r="K69" s="22">
        <f t="shared" si="3"/>
        <v>0.61307294358770936</v>
      </c>
      <c r="L69" s="22">
        <f t="shared" si="5"/>
        <v>-0.61307294358770936</v>
      </c>
    </row>
    <row r="70" spans="1:12">
      <c r="A70" s="2">
        <v>43952</v>
      </c>
      <c r="B70" s="3">
        <v>68</v>
      </c>
      <c r="H70" s="22">
        <f t="shared" si="2"/>
        <v>1.4186825287779978</v>
      </c>
      <c r="I70" s="21"/>
      <c r="J70" s="31"/>
      <c r="K70" s="22">
        <f t="shared" si="3"/>
        <v>0.58609619024985604</v>
      </c>
      <c r="L70" s="22">
        <f t="shared" si="5"/>
        <v>-0.58609619024985604</v>
      </c>
    </row>
    <row r="71" spans="1:12">
      <c r="A71" s="2">
        <v>43953</v>
      </c>
      <c r="B71" s="3">
        <v>69</v>
      </c>
      <c r="H71" s="22">
        <f t="shared" si="2"/>
        <v>1.3740033670022516</v>
      </c>
      <c r="I71" s="21"/>
      <c r="J71" s="31"/>
      <c r="K71" s="22">
        <f t="shared" si="3"/>
        <v>0.56030648199083588</v>
      </c>
      <c r="L71" s="22">
        <f t="shared" si="5"/>
        <v>-0.56030648199083588</v>
      </c>
    </row>
    <row r="72" spans="1:12">
      <c r="A72" s="2">
        <v>43954</v>
      </c>
      <c r="B72" s="3">
        <v>70</v>
      </c>
      <c r="H72" s="22">
        <f t="shared" si="2"/>
        <v>1.3307313047406601</v>
      </c>
      <c r="I72" s="21"/>
      <c r="J72" s="31"/>
      <c r="K72" s="22">
        <f t="shared" si="3"/>
        <v>0.53565158583800232</v>
      </c>
      <c r="L72" s="22">
        <f t="shared" si="5"/>
        <v>-0.53565158583800232</v>
      </c>
    </row>
    <row r="73" spans="1:12">
      <c r="A73" s="2">
        <v>43955</v>
      </c>
      <c r="B73" s="3">
        <v>71</v>
      </c>
      <c r="H73" s="22">
        <f t="shared" ref="H73:H94" si="34">$N$3*EXP($N$4*B73)</f>
        <v>1.2888220276201676</v>
      </c>
      <c r="I73" s="21"/>
      <c r="J73" s="31"/>
      <c r="K73" s="22">
        <f t="shared" ref="K73:K94" si="35">$O$3*EXP($O$4*B73)</f>
        <v>0.51208156720103681</v>
      </c>
      <c r="L73" s="22">
        <f t="shared" ref="L73:L94" si="36">J73-K73</f>
        <v>-0.51208156720103681</v>
      </c>
    </row>
    <row r="74" spans="1:12">
      <c r="A74" s="2">
        <v>43956</v>
      </c>
      <c r="B74" s="3">
        <v>72</v>
      </c>
      <c r="H74" s="22">
        <f t="shared" si="34"/>
        <v>1.2482326168787896</v>
      </c>
      <c r="I74" s="21"/>
      <c r="J74" s="31"/>
      <c r="K74" s="22">
        <f t="shared" si="35"/>
        <v>0.48954868873733848</v>
      </c>
      <c r="L74" s="22">
        <f t="shared" si="36"/>
        <v>-0.48954868873733848</v>
      </c>
    </row>
    <row r="75" spans="1:12">
      <c r="A75" s="2">
        <v>43957</v>
      </c>
      <c r="B75" s="3">
        <v>73</v>
      </c>
      <c r="H75" s="22">
        <f t="shared" si="34"/>
        <v>1.2089215054130498</v>
      </c>
      <c r="I75" s="21"/>
      <c r="J75" s="31"/>
      <c r="K75" s="22">
        <f t="shared" si="35"/>
        <v>0.46800731366759168</v>
      </c>
      <c r="L75" s="22">
        <f t="shared" si="36"/>
        <v>-0.46800731366759168</v>
      </c>
    </row>
    <row r="76" spans="1:12">
      <c r="A76" s="2">
        <v>43958</v>
      </c>
      <c r="B76" s="3">
        <v>74</v>
      </c>
      <c r="H76" s="22">
        <f t="shared" si="34"/>
        <v>1.1708484352096309</v>
      </c>
      <c r="I76" s="21"/>
      <c r="J76" s="31"/>
      <c r="K76" s="22">
        <f t="shared" si="35"/>
        <v>0.44741381334569119</v>
      </c>
      <c r="L76" s="22">
        <f t="shared" si="36"/>
        <v>-0.44741381334569119</v>
      </c>
    </row>
    <row r="77" spans="1:12">
      <c r="A77" s="2">
        <v>43959</v>
      </c>
      <c r="B77" s="3">
        <v>75</v>
      </c>
      <c r="H77" s="22">
        <f t="shared" si="34"/>
        <v>1.1339744161176564</v>
      </c>
      <c r="I77" s="21"/>
      <c r="J77" s="31"/>
      <c r="K77" s="22">
        <f t="shared" si="35"/>
        <v>0.42772647889582538</v>
      </c>
      <c r="L77" s="22">
        <f t="shared" si="36"/>
        <v>-0.42772647889582538</v>
      </c>
    </row>
    <row r="78" spans="1:12">
      <c r="A78" s="2">
        <v>43960</v>
      </c>
      <c r="B78" s="3">
        <v>76</v>
      </c>
      <c r="H78" s="22">
        <f t="shared" si="34"/>
        <v>1.098261685919365</v>
      </c>
      <c r="I78" s="21"/>
      <c r="J78" s="31"/>
      <c r="K78" s="22">
        <f t="shared" si="35"/>
        <v>0.40890543673774771</v>
      </c>
      <c r="L78" s="22">
        <f t="shared" si="36"/>
        <v>-0.40890543673774771</v>
      </c>
    </row>
    <row r="79" spans="1:12">
      <c r="A79" s="2">
        <v>43961</v>
      </c>
      <c r="B79" s="3">
        <v>77</v>
      </c>
      <c r="H79" s="22">
        <f t="shared" si="34"/>
        <v>1.0636736716583015</v>
      </c>
      <c r="I79" s="21"/>
      <c r="J79" s="31"/>
      <c r="K79" s="22">
        <f t="shared" si="35"/>
        <v>0.39091256782915074</v>
      </c>
      <c r="L79" s="22">
        <f t="shared" si="36"/>
        <v>-0.39091256782915074</v>
      </c>
    </row>
    <row r="80" spans="1:12">
      <c r="A80" s="2">
        <v>43962</v>
      </c>
      <c r="B80" s="3">
        <v>78</v>
      </c>
      <c r="H80" s="22">
        <f t="shared" si="34"/>
        <v>1.0301749521854122</v>
      </c>
      <c r="I80" s="21"/>
      <c r="J80" s="31"/>
      <c r="K80" s="22">
        <f t="shared" si="35"/>
        <v>0.37371143046157901</v>
      </c>
      <c r="L80" s="22">
        <f t="shared" si="36"/>
        <v>-0.37371143046157901</v>
      </c>
    </row>
    <row r="81" spans="1:12">
      <c r="A81" s="2">
        <v>43963</v>
      </c>
      <c r="B81" s="3">
        <v>79</v>
      </c>
      <c r="H81" s="22">
        <f t="shared" si="34"/>
        <v>0.99773122188469432</v>
      </c>
      <c r="I81" s="21"/>
      <c r="J81" s="31"/>
      <c r="K81" s="22">
        <f t="shared" si="35"/>
        <v>0.35726718645351518</v>
      </c>
      <c r="L81" s="22">
        <f t="shared" si="36"/>
        <v>-0.35726718645351518</v>
      </c>
    </row>
    <row r="82" spans="1:12">
      <c r="A82" s="2">
        <v>43964</v>
      </c>
      <c r="B82" s="3">
        <v>80</v>
      </c>
      <c r="H82" s="22">
        <f t="shared" si="34"/>
        <v>0.9663092555412468</v>
      </c>
      <c r="I82" s="21"/>
      <c r="J82" s="31"/>
      <c r="K82" s="22">
        <f t="shared" si="35"/>
        <v>0.34154653059115714</v>
      </c>
      <c r="L82" s="22">
        <f t="shared" si="36"/>
        <v>-0.34154653059115714</v>
      </c>
    </row>
    <row r="83" spans="1:12">
      <c r="A83" s="2">
        <v>43965</v>
      </c>
      <c r="B83" s="3">
        <v>81</v>
      </c>
      <c r="H83" s="22">
        <f t="shared" si="34"/>
        <v>0.93587687431574673</v>
      </c>
      <c r="I83" s="21"/>
      <c r="J83" s="31"/>
      <c r="K83" s="22">
        <f t="shared" si="35"/>
        <v>0.32651762317397792</v>
      </c>
      <c r="L83" s="22">
        <f t="shared" si="36"/>
        <v>-0.32651762317397792</v>
      </c>
    </row>
    <row r="84" spans="1:12">
      <c r="A84" s="2">
        <v>43966</v>
      </c>
      <c r="B84" s="3">
        <v>82</v>
      </c>
      <c r="H84" s="22">
        <f t="shared" si="34"/>
        <v>0.90640291279050667</v>
      </c>
      <c r="I84" s="21"/>
      <c r="J84" s="31"/>
      <c r="K84" s="22">
        <f t="shared" si="35"/>
        <v>0.31215002552845195</v>
      </c>
      <c r="L84" s="22">
        <f t="shared" si="36"/>
        <v>-0.31215002552845195</v>
      </c>
    </row>
    <row r="85" spans="1:12">
      <c r="A85" s="2">
        <v>43967</v>
      </c>
      <c r="B85" s="3">
        <v>83</v>
      </c>
      <c r="H85" s="22">
        <f t="shared" si="34"/>
        <v>0.87785718705336269</v>
      </c>
      <c r="I85" s="21"/>
      <c r="J85" s="31"/>
      <c r="K85" s="22">
        <f t="shared" si="35"/>
        <v>0.2984146383593379</v>
      </c>
      <c r="L85" s="22">
        <f t="shared" si="36"/>
        <v>-0.2984146383593379</v>
      </c>
    </row>
    <row r="86" spans="1:12">
      <c r="A86" s="2">
        <v>43968</v>
      </c>
      <c r="B86" s="3">
        <v>84</v>
      </c>
      <c r="H86" s="22">
        <f t="shared" si="34"/>
        <v>0.85021046378671095</v>
      </c>
      <c r="I86" s="21"/>
      <c r="J86" s="31"/>
      <c r="K86" s="22">
        <f t="shared" si="35"/>
        <v>0.28528364281366225</v>
      </c>
      <c r="L86" s="22">
        <f t="shared" si="36"/>
        <v>-0.28528364281366225</v>
      </c>
    </row>
    <row r="87" spans="1:12">
      <c r="A87" s="2">
        <v>43969</v>
      </c>
      <c r="B87" s="3">
        <v>85</v>
      </c>
      <c r="H87" s="22">
        <f t="shared" si="34"/>
        <v>0.82343443033003683</v>
      </c>
      <c r="I87" s="21"/>
      <c r="J87" s="31"/>
      <c r="K87" s="22">
        <f t="shared" si="35"/>
        <v>0.27273044413803466</v>
      </c>
      <c r="L87" s="22">
        <f t="shared" si="36"/>
        <v>-0.27273044413803466</v>
      </c>
    </row>
    <row r="88" spans="1:12">
      <c r="A88" s="2">
        <v>43970</v>
      </c>
      <c r="B88" s="3">
        <v>86</v>
      </c>
      <c r="H88" s="22">
        <f t="shared" si="34"/>
        <v>0.79750166568527503</v>
      </c>
      <c r="I88" s="21"/>
      <c r="J88" s="31"/>
      <c r="K88" s="22">
        <f t="shared" si="35"/>
        <v>0.26072961781518406</v>
      </c>
      <c r="L88" s="22">
        <f t="shared" si="36"/>
        <v>-0.26072961781518406</v>
      </c>
    </row>
    <row r="89" spans="1:12">
      <c r="A89" s="2">
        <v>43971</v>
      </c>
      <c r="B89" s="3">
        <v>87</v>
      </c>
      <c r="H89" s="22">
        <f t="shared" si="34"/>
        <v>0.77238561243531267</v>
      </c>
      <c r="I89" s="21"/>
      <c r="J89" s="31"/>
      <c r="K89" s="22">
        <f t="shared" si="35"/>
        <v>0.24925685807062245</v>
      </c>
      <c r="L89" s="22">
        <f t="shared" si="36"/>
        <v>-0.24925685807062245</v>
      </c>
    </row>
    <row r="90" spans="1:12">
      <c r="A90" s="2">
        <v>43972</v>
      </c>
      <c r="B90" s="3">
        <v>88</v>
      </c>
      <c r="H90" s="22">
        <f t="shared" si="34"/>
        <v>0.74806054954687284</v>
      </c>
      <c r="I90" s="21"/>
      <c r="J90" s="31"/>
      <c r="K90" s="22">
        <f t="shared" si="35"/>
        <v>0.23828892864514545</v>
      </c>
      <c r="L90" s="22">
        <f t="shared" si="36"/>
        <v>-0.23828892864514545</v>
      </c>
    </row>
    <row r="91" spans="1:12">
      <c r="A91" s="2">
        <v>43973</v>
      </c>
      <c r="B91" s="3">
        <v>89</v>
      </c>
      <c r="H91" s="22">
        <f t="shared" si="34"/>
        <v>0.72450156602992788</v>
      </c>
      <c r="I91" s="21"/>
      <c r="J91" s="31"/>
      <c r="K91" s="22">
        <f t="shared" si="35"/>
        <v>0.22780361573346627</v>
      </c>
      <c r="L91" s="22">
        <f t="shared" si="36"/>
        <v>-0.22780361573346627</v>
      </c>
    </row>
    <row r="92" spans="1:12">
      <c r="A92" s="2">
        <v>43974</v>
      </c>
      <c r="B92" s="3">
        <v>90</v>
      </c>
      <c r="H92" s="22">
        <f t="shared" si="34"/>
        <v>0.70168453542667153</v>
      </c>
      <c r="I92" s="21"/>
      <c r="J92" s="31"/>
      <c r="K92" s="22">
        <f t="shared" si="35"/>
        <v>0.21777968299366893</v>
      </c>
      <c r="L92" s="22">
        <f t="shared" si="36"/>
        <v>-0.21777968299366893</v>
      </c>
    </row>
    <row r="93" spans="1:12">
      <c r="A93" s="2">
        <v>43975</v>
      </c>
      <c r="B93" s="3">
        <v>91</v>
      </c>
      <c r="H93" s="22">
        <f t="shared" si="34"/>
        <v>0.67958609110391532</v>
      </c>
      <c r="I93" s="21"/>
      <c r="J93" s="31"/>
      <c r="K93" s="22">
        <f t="shared" si="35"/>
        <v>0.20819682853635829</v>
      </c>
      <c r="L93" s="22">
        <f t="shared" si="36"/>
        <v>-0.20819682853635829</v>
      </c>
    </row>
    <row r="94" spans="1:12">
      <c r="A94" s="2">
        <v>43976</v>
      </c>
      <c r="B94" s="3">
        <v>92</v>
      </c>
      <c r="H94" s="22">
        <f t="shared" si="34"/>
        <v>0.65818360232361517</v>
      </c>
      <c r="I94" s="21"/>
      <c r="J94" s="31"/>
      <c r="K94" s="22">
        <f t="shared" si="35"/>
        <v>0.19903564380639621</v>
      </c>
      <c r="L94" s="22">
        <f t="shared" si="36"/>
        <v>-0.19903564380639621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8"/>
  <sheetViews>
    <sheetView workbookViewId="0">
      <selection activeCell="A68" sqref="A68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8"/>
  <sheetViews>
    <sheetView topLeftCell="A49" workbookViewId="0">
      <selection activeCell="A68" sqref="A68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8"/>
  <sheetViews>
    <sheetView topLeftCell="A58" workbookViewId="0">
      <selection activeCell="A68" sqref="A6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8"/>
  <sheetViews>
    <sheetView topLeftCell="A43" workbookViewId="0">
      <selection activeCell="A68" sqref="A6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  <row r="64" spans="1:5">
      <c r="A64" s="2">
        <v>43946</v>
      </c>
      <c r="B64" s="3">
        <f>Dati!K64</f>
        <v>1093</v>
      </c>
      <c r="C64">
        <f t="shared" ref="C64" si="7">B64-B63</f>
        <v>17</v>
      </c>
      <c r="D64">
        <f t="shared" ref="D64" si="8">C64-C63</f>
        <v>-12</v>
      </c>
      <c r="E64">
        <f t="shared" ref="E64" si="9">D64-D63</f>
        <v>-16</v>
      </c>
    </row>
    <row r="65" spans="1:5">
      <c r="A65" s="2">
        <v>43947</v>
      </c>
      <c r="B65" s="3">
        <f>Dati!K65</f>
        <v>1114</v>
      </c>
      <c r="C65">
        <f t="shared" ref="C65" si="10">B65-B64</f>
        <v>21</v>
      </c>
      <c r="D65">
        <f t="shared" ref="D65" si="11">C65-C64</f>
        <v>4</v>
      </c>
      <c r="E65">
        <f t="shared" ref="E65" si="12">D65-D64</f>
        <v>16</v>
      </c>
    </row>
    <row r="66" spans="1:5">
      <c r="A66" s="2">
        <v>43948</v>
      </c>
      <c r="B66" s="3">
        <f>Dati!K66</f>
        <v>1128</v>
      </c>
      <c r="C66">
        <f t="shared" ref="C66" si="13">B66-B65</f>
        <v>14</v>
      </c>
      <c r="D66">
        <f t="shared" ref="D66" si="14">C66-C65</f>
        <v>-7</v>
      </c>
      <c r="E66">
        <f t="shared" ref="E66" si="15">D66-D65</f>
        <v>-11</v>
      </c>
    </row>
    <row r="67" spans="1:5">
      <c r="A67" s="2">
        <v>43949</v>
      </c>
      <c r="B67" s="3">
        <f>Dati!K67</f>
        <v>1141</v>
      </c>
      <c r="C67">
        <f t="shared" ref="C67" si="16">B67-B66</f>
        <v>13</v>
      </c>
      <c r="D67">
        <f t="shared" ref="D67" si="17">C67-C66</f>
        <v>-1</v>
      </c>
      <c r="E67">
        <f t="shared" ref="E67" si="18">D67-D66</f>
        <v>6</v>
      </c>
    </row>
    <row r="68" spans="1:5">
      <c r="A68" s="2">
        <v>43950</v>
      </c>
      <c r="B68" s="3">
        <f>Dati!K68</f>
        <v>1152</v>
      </c>
      <c r="C68">
        <f t="shared" ref="C68" si="19">B68-B67</f>
        <v>11</v>
      </c>
      <c r="D68">
        <f t="shared" ref="D68" si="20">C68-C67</f>
        <v>-2</v>
      </c>
      <c r="E68">
        <f t="shared" ref="E68" si="21">D68-D67</f>
        <v>-1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8"/>
  <sheetViews>
    <sheetView topLeftCell="A55" workbookViewId="0">
      <selection activeCell="A68" sqref="A6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8"/>
  <sheetViews>
    <sheetView topLeftCell="A46" workbookViewId="0">
      <selection activeCell="A68" sqref="A6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8"/>
  <sheetViews>
    <sheetView topLeftCell="A64" workbookViewId="0">
      <selection activeCell="A68" sqref="A68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  <row r="64" spans="1:5">
      <c r="A64" s="2">
        <v>43946</v>
      </c>
      <c r="C64">
        <f>Dati!G64+Dati!J64+Dati!K64</f>
        <v>7301</v>
      </c>
      <c r="D64">
        <f t="shared" ref="D64" si="5">C64-C63</f>
        <v>128</v>
      </c>
      <c r="E64">
        <f t="shared" ref="E64" si="6">D64-D63</f>
        <v>4</v>
      </c>
    </row>
    <row r="65" spans="1:5">
      <c r="A65" s="2">
        <v>43947</v>
      </c>
      <c r="C65">
        <f>Dati!G65+Dati!J65+Dati!K65</f>
        <v>7488</v>
      </c>
      <c r="D65">
        <f t="shared" ref="D65" si="7">C65-C64</f>
        <v>187</v>
      </c>
      <c r="E65">
        <f t="shared" ref="E65" si="8">D65-D64</f>
        <v>59</v>
      </c>
    </row>
    <row r="66" spans="1:5">
      <c r="A66" s="2">
        <v>43948</v>
      </c>
      <c r="C66">
        <f>Dati!G66+Dati!J66+Dati!K66</f>
        <v>7642</v>
      </c>
      <c r="D66">
        <f t="shared" ref="D66" si="9">C66-C65</f>
        <v>154</v>
      </c>
      <c r="E66">
        <f t="shared" ref="E66" si="10">D66-D65</f>
        <v>-33</v>
      </c>
    </row>
    <row r="67" spans="1:5">
      <c r="A67" s="2">
        <v>43949</v>
      </c>
      <c r="C67">
        <f>Dati!G67+Dati!J67+Dati!K67</f>
        <v>7772</v>
      </c>
      <c r="D67">
        <f t="shared" ref="D67" si="11">C67-C66</f>
        <v>130</v>
      </c>
      <c r="E67">
        <f t="shared" ref="E67" si="12">D67-D66</f>
        <v>-24</v>
      </c>
    </row>
    <row r="68" spans="1:5">
      <c r="A68" s="2">
        <v>43950</v>
      </c>
      <c r="C68">
        <f>Dati!G68+Dati!J68+Dati!K68</f>
        <v>7889</v>
      </c>
      <c r="D68">
        <f t="shared" ref="D68" si="13">C68-C67</f>
        <v>117</v>
      </c>
      <c r="E68">
        <f t="shared" ref="E68" si="14">D68-D67</f>
        <v>-13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8"/>
  <sheetViews>
    <sheetView topLeftCell="A52" workbookViewId="0">
      <selection activeCell="A68" sqref="A68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2020-04-29T19:41:33Z</dcterms:modified>
</cp:coreProperties>
</file>