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7BA6F595-6696-4A30-8B9E-C27D1D3B7683}" xr6:coauthVersionLast="45" xr6:coauthVersionMax="45" xr10:uidLastSave="{00000000-0000-0000-0000-000000000000}"/>
  <bookViews>
    <workbookView xWindow="-108" yWindow="-108" windowWidth="23256" windowHeight="12576" firstSheet="7" activeTab="13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67" i="18" l="1"/>
  <c r="Z67" i="18"/>
  <c r="AA67" i="18"/>
  <c r="AB67" i="18"/>
  <c r="AC67" i="18" s="1"/>
  <c r="AD67" i="18"/>
  <c r="AF67" i="18"/>
  <c r="AG67" i="18"/>
  <c r="C67" i="18"/>
  <c r="D67" i="18"/>
  <c r="E67" i="18"/>
  <c r="G67" i="18" s="1"/>
  <c r="I67" i="18" s="1"/>
  <c r="F67" i="18"/>
  <c r="H67" i="18"/>
  <c r="J67" i="18"/>
  <c r="K67" i="18"/>
  <c r="L67" i="18"/>
  <c r="B67" i="17"/>
  <c r="C67" i="17" s="1"/>
  <c r="C71" i="15"/>
  <c r="D71" i="15" s="1"/>
  <c r="J71" i="15" s="1"/>
  <c r="H71" i="15"/>
  <c r="F71" i="15" s="1"/>
  <c r="G71" i="15" s="1"/>
  <c r="K10" i="12"/>
  <c r="L4" i="16"/>
  <c r="G67" i="16"/>
  <c r="C67" i="16"/>
  <c r="D67" i="16"/>
  <c r="C67" i="9"/>
  <c r="D67" i="9" s="1"/>
  <c r="G67" i="9"/>
  <c r="I67" i="9" s="1"/>
  <c r="H67" i="9"/>
  <c r="J67" i="9" s="1"/>
  <c r="U76" i="13"/>
  <c r="V76" i="13"/>
  <c r="W76" i="13"/>
  <c r="X76" i="13"/>
  <c r="Y76" i="13"/>
  <c r="Z76" i="13"/>
  <c r="AA76" i="13"/>
  <c r="AB76" i="13"/>
  <c r="T76" i="13"/>
  <c r="R67" i="13"/>
  <c r="T67" i="13" s="1"/>
  <c r="U67" i="13"/>
  <c r="V67" i="13"/>
  <c r="W67" i="13"/>
  <c r="Y67" i="13"/>
  <c r="Z67" i="13"/>
  <c r="AA67" i="13"/>
  <c r="B67" i="13"/>
  <c r="C67" i="13" s="1"/>
  <c r="D67" i="13" s="1"/>
  <c r="B67" i="7"/>
  <c r="C67" i="7" s="1"/>
  <c r="D67" i="7" s="1"/>
  <c r="E67" i="7" s="1"/>
  <c r="B67" i="8"/>
  <c r="C67" i="8" s="1"/>
  <c r="D67" i="8" s="1"/>
  <c r="E67" i="8" s="1"/>
  <c r="B67" i="6"/>
  <c r="C67" i="6" s="1"/>
  <c r="D67" i="6" s="1"/>
  <c r="E67" i="6" s="1"/>
  <c r="U76" i="4"/>
  <c r="V76" i="4"/>
  <c r="W76" i="4"/>
  <c r="X76" i="4"/>
  <c r="Y76" i="4"/>
  <c r="Z76" i="4"/>
  <c r="AA76" i="4"/>
  <c r="AB76" i="4"/>
  <c r="T76" i="4"/>
  <c r="T76" i="5"/>
  <c r="U76" i="5"/>
  <c r="W76" i="5"/>
  <c r="X76" i="5"/>
  <c r="Y76" i="5"/>
  <c r="Z76" i="5"/>
  <c r="AA76" i="5"/>
  <c r="AB76" i="5"/>
  <c r="V76" i="5"/>
  <c r="R67" i="5"/>
  <c r="AA67" i="5" s="1"/>
  <c r="B67" i="5"/>
  <c r="C67" i="5" s="1"/>
  <c r="D67" i="5" s="1"/>
  <c r="E67" i="5" s="1"/>
  <c r="R67" i="4"/>
  <c r="T67" i="4" s="1"/>
  <c r="B67" i="4"/>
  <c r="C67" i="4"/>
  <c r="D67" i="4" s="1"/>
  <c r="E67" i="4" s="1"/>
  <c r="B67" i="3"/>
  <c r="C67" i="3" s="1"/>
  <c r="D67" i="3" s="1"/>
  <c r="E67" i="3" s="1"/>
  <c r="B67" i="2"/>
  <c r="C67" i="2" s="1"/>
  <c r="D67" i="2" s="1"/>
  <c r="E67" i="2" s="1"/>
  <c r="AL67" i="18" l="1"/>
  <c r="E67" i="17"/>
  <c r="D67" i="17"/>
  <c r="I71" i="15"/>
  <c r="E71" i="15"/>
  <c r="K67" i="9"/>
  <c r="E67" i="9"/>
  <c r="AB67" i="13"/>
  <c r="X67" i="13"/>
  <c r="V67" i="5"/>
  <c r="Z67" i="5"/>
  <c r="T67" i="5"/>
  <c r="X67" i="5"/>
  <c r="AB67" i="5"/>
  <c r="U67" i="5"/>
  <c r="Y67" i="5"/>
  <c r="W67" i="5"/>
  <c r="W67" i="4"/>
  <c r="U67" i="4"/>
  <c r="AA67" i="4"/>
  <c r="Z67" i="4"/>
  <c r="V67" i="4"/>
  <c r="Y67" i="4"/>
  <c r="AB67" i="4"/>
  <c r="X67" i="4"/>
  <c r="R65" i="13" l="1"/>
  <c r="AB65" i="13" s="1"/>
  <c r="R57" i="13"/>
  <c r="R58" i="13"/>
  <c r="V58" i="13" s="1"/>
  <c r="R56" i="13"/>
  <c r="V56" i="13" s="1"/>
  <c r="R53" i="13"/>
  <c r="R46" i="13"/>
  <c r="Z46" i="13" s="1"/>
  <c r="Z66" i="13"/>
  <c r="V66" i="13"/>
  <c r="R66" i="13"/>
  <c r="Y66" i="13" s="1"/>
  <c r="U65" i="13"/>
  <c r="Z64" i="13"/>
  <c r="V64" i="13"/>
  <c r="R64" i="13"/>
  <c r="Y64" i="13" s="1"/>
  <c r="AB63" i="13"/>
  <c r="Y63" i="13"/>
  <c r="X63" i="13"/>
  <c r="U63" i="13"/>
  <c r="T63" i="13"/>
  <c r="R63" i="13"/>
  <c r="AA63" i="13" s="1"/>
  <c r="Z62" i="13"/>
  <c r="V62" i="13"/>
  <c r="R62" i="13"/>
  <c r="Y62" i="13" s="1"/>
  <c r="AB61" i="13"/>
  <c r="Y61" i="13"/>
  <c r="X61" i="13"/>
  <c r="U61" i="13"/>
  <c r="T61" i="13"/>
  <c r="R61" i="13"/>
  <c r="AA61" i="13" s="1"/>
  <c r="Z60" i="13"/>
  <c r="V60" i="13"/>
  <c r="R60" i="13"/>
  <c r="Y60" i="13" s="1"/>
  <c r="AB59" i="13"/>
  <c r="Y59" i="13"/>
  <c r="X59" i="13"/>
  <c r="U59" i="13"/>
  <c r="T59" i="13"/>
  <c r="R59" i="13"/>
  <c r="AA59" i="13" s="1"/>
  <c r="Z58" i="13"/>
  <c r="Y58" i="13"/>
  <c r="AB57" i="13"/>
  <c r="Y57" i="13"/>
  <c r="X57" i="13"/>
  <c r="U57" i="13"/>
  <c r="T57" i="13"/>
  <c r="AA57" i="13"/>
  <c r="Z56" i="13"/>
  <c r="AB55" i="13"/>
  <c r="Y55" i="13"/>
  <c r="X55" i="13"/>
  <c r="U55" i="13"/>
  <c r="T55" i="13"/>
  <c r="R55" i="13"/>
  <c r="AA55" i="13" s="1"/>
  <c r="Z54" i="13"/>
  <c r="V54" i="13"/>
  <c r="R54" i="13"/>
  <c r="Y54" i="13" s="1"/>
  <c r="AB53" i="13"/>
  <c r="Y53" i="13"/>
  <c r="X53" i="13"/>
  <c r="U53" i="13"/>
  <c r="T53" i="13"/>
  <c r="AA53" i="13"/>
  <c r="Z52" i="13"/>
  <c r="V52" i="13"/>
  <c r="R52" i="13"/>
  <c r="Y52" i="13" s="1"/>
  <c r="AB51" i="13"/>
  <c r="Y51" i="13"/>
  <c r="X51" i="13"/>
  <c r="U51" i="13"/>
  <c r="T51" i="13"/>
  <c r="R51" i="13"/>
  <c r="AA51" i="13" s="1"/>
  <c r="Z50" i="13"/>
  <c r="V50" i="13"/>
  <c r="R50" i="13"/>
  <c r="Y50" i="13" s="1"/>
  <c r="AB49" i="13"/>
  <c r="Y49" i="13"/>
  <c r="X49" i="13"/>
  <c r="U49" i="13"/>
  <c r="T49" i="13"/>
  <c r="R49" i="13"/>
  <c r="AA49" i="13" s="1"/>
  <c r="Z48" i="13"/>
  <c r="V48" i="13"/>
  <c r="R48" i="13"/>
  <c r="Y48" i="13" s="1"/>
  <c r="AB47" i="13"/>
  <c r="Y47" i="13"/>
  <c r="X47" i="13"/>
  <c r="U47" i="13"/>
  <c r="T47" i="13"/>
  <c r="R47" i="13"/>
  <c r="AA47" i="13" s="1"/>
  <c r="V46" i="13"/>
  <c r="AB45" i="13"/>
  <c r="Y45" i="13"/>
  <c r="X45" i="13"/>
  <c r="U45" i="13"/>
  <c r="T45" i="13"/>
  <c r="R45" i="13"/>
  <c r="AA45" i="13" s="1"/>
  <c r="AA44" i="13"/>
  <c r="R44" i="13"/>
  <c r="AB43" i="13"/>
  <c r="Y43" i="13"/>
  <c r="X43" i="13"/>
  <c r="U43" i="13"/>
  <c r="T43" i="13"/>
  <c r="R43" i="13"/>
  <c r="AA43" i="13" s="1"/>
  <c r="Z42" i="13"/>
  <c r="R42" i="13"/>
  <c r="V42" i="13" s="1"/>
  <c r="AB41" i="13"/>
  <c r="U41" i="13"/>
  <c r="T41" i="13"/>
  <c r="R41" i="13"/>
  <c r="X41" i="13" s="1"/>
  <c r="Y40" i="13"/>
  <c r="R40" i="13"/>
  <c r="X39" i="13"/>
  <c r="R39" i="13"/>
  <c r="W38" i="13"/>
  <c r="R38" i="13"/>
  <c r="Z38" i="13" s="1"/>
  <c r="AB37" i="13"/>
  <c r="W37" i="13"/>
  <c r="R37" i="13"/>
  <c r="AA36" i="13"/>
  <c r="W36" i="13"/>
  <c r="V36" i="13"/>
  <c r="R36" i="13"/>
  <c r="AB35" i="13"/>
  <c r="AA35" i="13"/>
  <c r="W35" i="13"/>
  <c r="U35" i="13"/>
  <c r="R35" i="13"/>
  <c r="AA34" i="13"/>
  <c r="Z34" i="13"/>
  <c r="V34" i="13"/>
  <c r="U34" i="13"/>
  <c r="R34" i="13"/>
  <c r="W34" i="13" s="1"/>
  <c r="Z33" i="13"/>
  <c r="V33" i="13"/>
  <c r="R33" i="13"/>
  <c r="Y33" i="13" s="1"/>
  <c r="AB32" i="13"/>
  <c r="Y32" i="13"/>
  <c r="X32" i="13"/>
  <c r="U32" i="13"/>
  <c r="T32" i="13"/>
  <c r="R32" i="13"/>
  <c r="AA32" i="13" s="1"/>
  <c r="Z31" i="13"/>
  <c r="V31" i="13"/>
  <c r="R31" i="13"/>
  <c r="Y31" i="13" s="1"/>
  <c r="AB30" i="13"/>
  <c r="Y30" i="13"/>
  <c r="X30" i="13"/>
  <c r="U30" i="13"/>
  <c r="T30" i="13"/>
  <c r="R30" i="13"/>
  <c r="AA30" i="13" s="1"/>
  <c r="Z29" i="13"/>
  <c r="V29" i="13"/>
  <c r="R29" i="13"/>
  <c r="AB28" i="13"/>
  <c r="Y28" i="13"/>
  <c r="X28" i="13"/>
  <c r="U28" i="13"/>
  <c r="T28" i="13"/>
  <c r="R28" i="13"/>
  <c r="AA28" i="13" s="1"/>
  <c r="W27" i="13"/>
  <c r="R27" i="13"/>
  <c r="Z27" i="13" s="1"/>
  <c r="AB26" i="13"/>
  <c r="Y26" i="13"/>
  <c r="X26" i="13"/>
  <c r="U26" i="13"/>
  <c r="T26" i="13"/>
  <c r="R26" i="13"/>
  <c r="AA26" i="13" s="1"/>
  <c r="Z25" i="13"/>
  <c r="W25" i="13"/>
  <c r="V25" i="13"/>
  <c r="R25" i="13"/>
  <c r="AB24" i="13"/>
  <c r="Y24" i="13"/>
  <c r="X24" i="13"/>
  <c r="U24" i="13"/>
  <c r="T24" i="13"/>
  <c r="R24" i="13"/>
  <c r="AA24" i="13" s="1"/>
  <c r="R23" i="13"/>
  <c r="W23" i="13" s="1"/>
  <c r="AB22" i="13"/>
  <c r="Y22" i="13"/>
  <c r="X22" i="13"/>
  <c r="U22" i="13"/>
  <c r="T22" i="13"/>
  <c r="R22" i="13"/>
  <c r="AA22" i="13" s="1"/>
  <c r="Z21" i="13"/>
  <c r="V21" i="13"/>
  <c r="R21" i="13"/>
  <c r="AB20" i="13"/>
  <c r="Y20" i="13"/>
  <c r="X20" i="13"/>
  <c r="U20" i="13"/>
  <c r="T20" i="13"/>
  <c r="R20" i="13"/>
  <c r="AA20" i="13" s="1"/>
  <c r="W19" i="13"/>
  <c r="R19" i="13"/>
  <c r="Z19" i="13" s="1"/>
  <c r="AB18" i="13"/>
  <c r="Y18" i="13"/>
  <c r="X18" i="13"/>
  <c r="U18" i="13"/>
  <c r="T18" i="13"/>
  <c r="R18" i="13"/>
  <c r="AA18" i="13" s="1"/>
  <c r="Z17" i="13"/>
  <c r="W17" i="13"/>
  <c r="V17" i="13"/>
  <c r="R17" i="13"/>
  <c r="AB16" i="13"/>
  <c r="Y16" i="13"/>
  <c r="X16" i="13"/>
  <c r="U16" i="13"/>
  <c r="T16" i="13"/>
  <c r="R16" i="13"/>
  <c r="AA16" i="13" s="1"/>
  <c r="R15" i="13"/>
  <c r="AB14" i="13"/>
  <c r="Y14" i="13"/>
  <c r="X14" i="13"/>
  <c r="U14" i="13"/>
  <c r="T14" i="13"/>
  <c r="R14" i="13"/>
  <c r="AA14" i="13" s="1"/>
  <c r="Z13" i="13"/>
  <c r="V13" i="13"/>
  <c r="R13" i="13"/>
  <c r="AB12" i="13"/>
  <c r="Y12" i="13"/>
  <c r="X12" i="13"/>
  <c r="U12" i="13"/>
  <c r="T12" i="13"/>
  <c r="R12" i="13"/>
  <c r="AA12" i="13" s="1"/>
  <c r="W11" i="13"/>
  <c r="R11" i="13"/>
  <c r="Z11" i="13" s="1"/>
  <c r="AB10" i="13"/>
  <c r="Y10" i="13"/>
  <c r="X10" i="13"/>
  <c r="U10" i="13"/>
  <c r="T10" i="13"/>
  <c r="R10" i="13"/>
  <c r="AA10" i="13" s="1"/>
  <c r="Z9" i="13"/>
  <c r="W9" i="13"/>
  <c r="V9" i="13"/>
  <c r="R9" i="13"/>
  <c r="AB8" i="13"/>
  <c r="Y8" i="13"/>
  <c r="X8" i="13"/>
  <c r="U8" i="13"/>
  <c r="T8" i="13"/>
  <c r="R8" i="13"/>
  <c r="AA8" i="13" s="1"/>
  <c r="R7" i="13"/>
  <c r="W7" i="13" s="1"/>
  <c r="AB6" i="13"/>
  <c r="Y6" i="13"/>
  <c r="X6" i="13"/>
  <c r="U6" i="13"/>
  <c r="T6" i="13"/>
  <c r="R6" i="13"/>
  <c r="AA6" i="13" s="1"/>
  <c r="Z5" i="13"/>
  <c r="V5" i="13"/>
  <c r="R5" i="13"/>
  <c r="AB4" i="13"/>
  <c r="Y4" i="13"/>
  <c r="X4" i="13"/>
  <c r="U4" i="13"/>
  <c r="T4" i="13"/>
  <c r="R4" i="13"/>
  <c r="AA4" i="13" s="1"/>
  <c r="AB1" i="13"/>
  <c r="AA1" i="13"/>
  <c r="Z1" i="13"/>
  <c r="Y1" i="13"/>
  <c r="X1" i="13"/>
  <c r="W1" i="13"/>
  <c r="V1" i="13"/>
  <c r="U1" i="13"/>
  <c r="T1" i="13"/>
  <c r="R44" i="4"/>
  <c r="R54" i="4"/>
  <c r="Z54" i="4" s="1"/>
  <c r="R39" i="4"/>
  <c r="R40" i="4"/>
  <c r="R41" i="4"/>
  <c r="AA41" i="4" s="1"/>
  <c r="R42" i="4"/>
  <c r="W42" i="4" s="1"/>
  <c r="R43" i="4"/>
  <c r="R45" i="4"/>
  <c r="R46" i="4"/>
  <c r="R47" i="4"/>
  <c r="R48" i="4"/>
  <c r="R49" i="4"/>
  <c r="AB49" i="4" s="1"/>
  <c r="R50" i="4"/>
  <c r="V50" i="4" s="1"/>
  <c r="R51" i="4"/>
  <c r="R52" i="4"/>
  <c r="R53" i="4"/>
  <c r="X53" i="4" s="1"/>
  <c r="R55" i="4"/>
  <c r="R56" i="4"/>
  <c r="R57" i="4"/>
  <c r="Y57" i="4" s="1"/>
  <c r="R58" i="4"/>
  <c r="V58" i="4" s="1"/>
  <c r="R59" i="4"/>
  <c r="R60" i="4"/>
  <c r="R61" i="4"/>
  <c r="U61" i="4" s="1"/>
  <c r="R62" i="4"/>
  <c r="Y62" i="4" s="1"/>
  <c r="R63" i="4"/>
  <c r="R64" i="4"/>
  <c r="R65" i="4"/>
  <c r="X65" i="4" s="1"/>
  <c r="R66" i="4"/>
  <c r="Y66" i="4" s="1"/>
  <c r="R38" i="4"/>
  <c r="R36" i="4"/>
  <c r="Z36" i="4" s="1"/>
  <c r="R33" i="4"/>
  <c r="R26" i="4"/>
  <c r="U26" i="4" s="1"/>
  <c r="R25" i="4"/>
  <c r="W25" i="4" s="1"/>
  <c r="R21" i="4"/>
  <c r="R22" i="4"/>
  <c r="R23" i="4"/>
  <c r="R24" i="4"/>
  <c r="R27" i="4"/>
  <c r="R28" i="4"/>
  <c r="AB28" i="4" s="1"/>
  <c r="R29" i="4"/>
  <c r="R30" i="4"/>
  <c r="R31" i="4"/>
  <c r="R32" i="4"/>
  <c r="U32" i="4" s="1"/>
  <c r="R34" i="4"/>
  <c r="R35" i="4"/>
  <c r="R37" i="4"/>
  <c r="Z40" i="4"/>
  <c r="AA42" i="4"/>
  <c r="Z44" i="4"/>
  <c r="W48" i="4"/>
  <c r="AA52" i="4"/>
  <c r="Y56" i="4"/>
  <c r="Y60" i="4"/>
  <c r="Z62" i="4"/>
  <c r="V64" i="4"/>
  <c r="R20" i="4"/>
  <c r="W20" i="4" s="1"/>
  <c r="R18" i="4"/>
  <c r="Y18" i="4" s="1"/>
  <c r="R17" i="4"/>
  <c r="U17" i="4" s="1"/>
  <c r="R13" i="4"/>
  <c r="U13" i="4" s="1"/>
  <c r="R14" i="4"/>
  <c r="W14" i="4" s="1"/>
  <c r="R12" i="4"/>
  <c r="W12" i="4" s="1"/>
  <c r="R10" i="4"/>
  <c r="R11" i="4"/>
  <c r="R15" i="4"/>
  <c r="R16" i="4"/>
  <c r="R19" i="4"/>
  <c r="Y19" i="4" s="1"/>
  <c r="Y22" i="4"/>
  <c r="W23" i="4"/>
  <c r="R9" i="4"/>
  <c r="AB9" i="4" s="1"/>
  <c r="Y15" i="4"/>
  <c r="Z10" i="4"/>
  <c r="W21" i="4"/>
  <c r="R6" i="4"/>
  <c r="AB6" i="4" s="1"/>
  <c r="R5" i="4"/>
  <c r="R7" i="4"/>
  <c r="R8" i="4"/>
  <c r="AB8" i="4" s="1"/>
  <c r="R4" i="4"/>
  <c r="Z4" i="4" s="1"/>
  <c r="R20" i="5"/>
  <c r="R21" i="5"/>
  <c r="R22" i="5"/>
  <c r="R23" i="5"/>
  <c r="U23" i="5" s="1"/>
  <c r="R24" i="5"/>
  <c r="R25" i="5"/>
  <c r="R26" i="5"/>
  <c r="R27" i="5"/>
  <c r="T27" i="5" s="1"/>
  <c r="R28" i="5"/>
  <c r="R29" i="5"/>
  <c r="R30" i="5"/>
  <c r="R31" i="5"/>
  <c r="Z31" i="5" s="1"/>
  <c r="R32" i="5"/>
  <c r="R33" i="5"/>
  <c r="R34" i="5"/>
  <c r="R35" i="5"/>
  <c r="U35" i="5" s="1"/>
  <c r="R36" i="5"/>
  <c r="R37" i="5"/>
  <c r="R38" i="5"/>
  <c r="R39" i="5"/>
  <c r="U39" i="5" s="1"/>
  <c r="R40" i="5"/>
  <c r="R41" i="5"/>
  <c r="R42" i="5"/>
  <c r="R43" i="5"/>
  <c r="T43" i="5" s="1"/>
  <c r="R44" i="5"/>
  <c r="R45" i="5"/>
  <c r="R46" i="5"/>
  <c r="R47" i="5"/>
  <c r="V47" i="5" s="1"/>
  <c r="R48" i="5"/>
  <c r="R49" i="5"/>
  <c r="R50" i="5"/>
  <c r="R51" i="5"/>
  <c r="U51" i="5" s="1"/>
  <c r="R52" i="5"/>
  <c r="R53" i="5"/>
  <c r="R54" i="5"/>
  <c r="R55" i="5"/>
  <c r="U55" i="5" s="1"/>
  <c r="R56" i="5"/>
  <c r="R57" i="5"/>
  <c r="R58" i="5"/>
  <c r="R59" i="5"/>
  <c r="AA59" i="5" s="1"/>
  <c r="R60" i="5"/>
  <c r="R61" i="5"/>
  <c r="R62" i="5"/>
  <c r="R63" i="5"/>
  <c r="V63" i="5" s="1"/>
  <c r="R64" i="5"/>
  <c r="R65" i="5"/>
  <c r="R66" i="5"/>
  <c r="R19" i="5"/>
  <c r="V35" i="5"/>
  <c r="V51" i="5"/>
  <c r="R18" i="5"/>
  <c r="R16" i="5"/>
  <c r="W16" i="5" s="1"/>
  <c r="R5" i="5"/>
  <c r="R6" i="5"/>
  <c r="R7" i="5"/>
  <c r="R8" i="5"/>
  <c r="T8" i="5" s="1"/>
  <c r="R9" i="5"/>
  <c r="R10" i="5"/>
  <c r="R11" i="5"/>
  <c r="R12" i="5"/>
  <c r="T12" i="5" s="1"/>
  <c r="R13" i="5"/>
  <c r="R14" i="5"/>
  <c r="R15" i="5"/>
  <c r="T16" i="5"/>
  <c r="R17" i="5"/>
  <c r="T20" i="5"/>
  <c r="T24" i="5"/>
  <c r="T28" i="5"/>
  <c r="T32" i="5"/>
  <c r="T36" i="5"/>
  <c r="T40" i="5"/>
  <c r="T44" i="5"/>
  <c r="T48" i="5"/>
  <c r="T52" i="5"/>
  <c r="T56" i="5"/>
  <c r="T60" i="5"/>
  <c r="T64" i="5"/>
  <c r="R4" i="5"/>
  <c r="U4" i="5" s="1"/>
  <c r="W35" i="4"/>
  <c r="W39" i="4"/>
  <c r="AB43" i="4"/>
  <c r="AB47" i="4"/>
  <c r="U51" i="4"/>
  <c r="U55" i="4"/>
  <c r="Y59" i="4"/>
  <c r="U63" i="4"/>
  <c r="Y23" i="4"/>
  <c r="W31" i="4"/>
  <c r="V34" i="4"/>
  <c r="U11" i="4"/>
  <c r="Y14" i="4"/>
  <c r="AB65" i="4"/>
  <c r="Y65" i="4"/>
  <c r="T65" i="4"/>
  <c r="AA65" i="4"/>
  <c r="Z64" i="4"/>
  <c r="Y63" i="4"/>
  <c r="X63" i="4"/>
  <c r="AA63" i="4"/>
  <c r="Y61" i="4"/>
  <c r="X61" i="4"/>
  <c r="AA61" i="4"/>
  <c r="AB59" i="4"/>
  <c r="U59" i="4"/>
  <c r="T59" i="4"/>
  <c r="AB57" i="4"/>
  <c r="U57" i="4"/>
  <c r="T57" i="4"/>
  <c r="Y55" i="4"/>
  <c r="X55" i="4"/>
  <c r="AA55" i="4"/>
  <c r="AB53" i="4"/>
  <c r="Y53" i="4"/>
  <c r="T53" i="4"/>
  <c r="AA53" i="4"/>
  <c r="Y51" i="4"/>
  <c r="X51" i="4"/>
  <c r="AA51" i="4"/>
  <c r="Z50" i="4"/>
  <c r="X49" i="4"/>
  <c r="U49" i="4"/>
  <c r="W47" i="4"/>
  <c r="T47" i="4"/>
  <c r="W44" i="4"/>
  <c r="W43" i="4"/>
  <c r="T43" i="4"/>
  <c r="V42" i="4"/>
  <c r="U41" i="4"/>
  <c r="AB41" i="4"/>
  <c r="AB39" i="4"/>
  <c r="Y39" i="4"/>
  <c r="AA39" i="4"/>
  <c r="AB35" i="4"/>
  <c r="Y35" i="4"/>
  <c r="AA34" i="4"/>
  <c r="W34" i="4"/>
  <c r="W33" i="4"/>
  <c r="AA33" i="4"/>
  <c r="AA31" i="4"/>
  <c r="Y30" i="4"/>
  <c r="U30" i="4"/>
  <c r="AB30" i="4"/>
  <c r="W29" i="4"/>
  <c r="AA29" i="4"/>
  <c r="AA27" i="4"/>
  <c r="W27" i="4"/>
  <c r="AB26" i="4"/>
  <c r="U23" i="4"/>
  <c r="Y21" i="4"/>
  <c r="W13" i="4"/>
  <c r="AB10" i="4"/>
  <c r="T10" i="4"/>
  <c r="X9" i="4"/>
  <c r="AA9" i="4"/>
  <c r="V8" i="4"/>
  <c r="AB7" i="4"/>
  <c r="Z7" i="4"/>
  <c r="Y7" i="4"/>
  <c r="X7" i="4"/>
  <c r="V7" i="4"/>
  <c r="U7" i="4"/>
  <c r="T7" i="4"/>
  <c r="AA7" i="4"/>
  <c r="V6" i="4"/>
  <c r="AB5" i="4"/>
  <c r="Z5" i="4"/>
  <c r="Y5" i="4"/>
  <c r="X5" i="4"/>
  <c r="V5" i="4"/>
  <c r="U5" i="4"/>
  <c r="T5" i="4"/>
  <c r="AA5" i="4"/>
  <c r="AB4" i="4"/>
  <c r="T4" i="4"/>
  <c r="AB1" i="4"/>
  <c r="AA1" i="4"/>
  <c r="Z1" i="4"/>
  <c r="Y1" i="4"/>
  <c r="X1" i="4"/>
  <c r="W1" i="4"/>
  <c r="V1" i="4"/>
  <c r="U1" i="4"/>
  <c r="T1" i="4"/>
  <c r="T5" i="5"/>
  <c r="U5" i="5"/>
  <c r="V5" i="5"/>
  <c r="W5" i="5"/>
  <c r="X5" i="5"/>
  <c r="Y5" i="5"/>
  <c r="Z5" i="5"/>
  <c r="AA5" i="5"/>
  <c r="AB5" i="5"/>
  <c r="T6" i="5"/>
  <c r="U6" i="5"/>
  <c r="V6" i="5"/>
  <c r="W6" i="5"/>
  <c r="X6" i="5"/>
  <c r="Y6" i="5"/>
  <c r="Z6" i="5"/>
  <c r="AA6" i="5"/>
  <c r="AB6" i="5"/>
  <c r="T7" i="5"/>
  <c r="U7" i="5"/>
  <c r="V7" i="5"/>
  <c r="W7" i="5"/>
  <c r="X7" i="5"/>
  <c r="Y7" i="5"/>
  <c r="Z7" i="5"/>
  <c r="AA7" i="5"/>
  <c r="AB7" i="5"/>
  <c r="W8" i="5"/>
  <c r="AA8" i="5"/>
  <c r="T9" i="5"/>
  <c r="U9" i="5"/>
  <c r="V9" i="5"/>
  <c r="W9" i="5"/>
  <c r="X9" i="5"/>
  <c r="Y9" i="5"/>
  <c r="Z9" i="5"/>
  <c r="AA9" i="5"/>
  <c r="AB9" i="5"/>
  <c r="T10" i="5"/>
  <c r="U10" i="5"/>
  <c r="V10" i="5"/>
  <c r="W10" i="5"/>
  <c r="X10" i="5"/>
  <c r="Y10" i="5"/>
  <c r="Z10" i="5"/>
  <c r="AA10" i="5"/>
  <c r="AB10" i="5"/>
  <c r="T11" i="5"/>
  <c r="U11" i="5"/>
  <c r="V11" i="5"/>
  <c r="W11" i="5"/>
  <c r="X11" i="5"/>
  <c r="Y11" i="5"/>
  <c r="Z11" i="5"/>
  <c r="AA11" i="5"/>
  <c r="AB11" i="5"/>
  <c r="W12" i="5"/>
  <c r="AA12" i="5"/>
  <c r="T13" i="5"/>
  <c r="U13" i="5"/>
  <c r="V13" i="5"/>
  <c r="W13" i="5"/>
  <c r="X13" i="5"/>
  <c r="Y13" i="5"/>
  <c r="Z13" i="5"/>
  <c r="AA13" i="5"/>
  <c r="AB13" i="5"/>
  <c r="T14" i="5"/>
  <c r="U14" i="5"/>
  <c r="V14" i="5"/>
  <c r="W14" i="5"/>
  <c r="X14" i="5"/>
  <c r="Y14" i="5"/>
  <c r="Z14" i="5"/>
  <c r="AA14" i="5"/>
  <c r="AB14" i="5"/>
  <c r="T15" i="5"/>
  <c r="U15" i="5"/>
  <c r="V15" i="5"/>
  <c r="W15" i="5"/>
  <c r="X15" i="5"/>
  <c r="Y15" i="5"/>
  <c r="Z15" i="5"/>
  <c r="AA15" i="5"/>
  <c r="AB15" i="5"/>
  <c r="AA16" i="5"/>
  <c r="T17" i="5"/>
  <c r="U17" i="5"/>
  <c r="V17" i="5"/>
  <c r="W17" i="5"/>
  <c r="X17" i="5"/>
  <c r="Y17" i="5"/>
  <c r="Z17" i="5"/>
  <c r="AA17" i="5"/>
  <c r="AB17" i="5"/>
  <c r="T18" i="5"/>
  <c r="U18" i="5"/>
  <c r="V18" i="5"/>
  <c r="W18" i="5"/>
  <c r="X18" i="5"/>
  <c r="Y18" i="5"/>
  <c r="Z18" i="5"/>
  <c r="AA18" i="5"/>
  <c r="AB18" i="5"/>
  <c r="T19" i="5"/>
  <c r="U19" i="5"/>
  <c r="V19" i="5"/>
  <c r="W19" i="5"/>
  <c r="X19" i="5"/>
  <c r="Y19" i="5"/>
  <c r="Z19" i="5"/>
  <c r="AA19" i="5"/>
  <c r="AB19" i="5"/>
  <c r="W20" i="5"/>
  <c r="AA20" i="5"/>
  <c r="T21" i="5"/>
  <c r="U21" i="5"/>
  <c r="V21" i="5"/>
  <c r="W21" i="5"/>
  <c r="X21" i="5"/>
  <c r="Y21" i="5"/>
  <c r="Z21" i="5"/>
  <c r="AA21" i="5"/>
  <c r="AB21" i="5"/>
  <c r="T22" i="5"/>
  <c r="U22" i="5"/>
  <c r="V22" i="5"/>
  <c r="W22" i="5"/>
  <c r="X22" i="5"/>
  <c r="Y22" i="5"/>
  <c r="Z22" i="5"/>
  <c r="AA22" i="5"/>
  <c r="AB22" i="5"/>
  <c r="X23" i="5"/>
  <c r="W24" i="5"/>
  <c r="AA24" i="5"/>
  <c r="T25" i="5"/>
  <c r="U25" i="5"/>
  <c r="V25" i="5"/>
  <c r="W25" i="5"/>
  <c r="X25" i="5"/>
  <c r="Y25" i="5"/>
  <c r="Z25" i="5"/>
  <c r="AA25" i="5"/>
  <c r="AB25" i="5"/>
  <c r="T26" i="5"/>
  <c r="U26" i="5"/>
  <c r="V26" i="5"/>
  <c r="W26" i="5"/>
  <c r="X26" i="5"/>
  <c r="Y26" i="5"/>
  <c r="Z26" i="5"/>
  <c r="AA26" i="5"/>
  <c r="AB26" i="5"/>
  <c r="W28" i="5"/>
  <c r="AA28" i="5"/>
  <c r="T29" i="5"/>
  <c r="U29" i="5"/>
  <c r="V29" i="5"/>
  <c r="W29" i="5"/>
  <c r="X29" i="5"/>
  <c r="Y29" i="5"/>
  <c r="Z29" i="5"/>
  <c r="AA29" i="5"/>
  <c r="AB29" i="5"/>
  <c r="T30" i="5"/>
  <c r="U30" i="5"/>
  <c r="V30" i="5"/>
  <c r="W30" i="5"/>
  <c r="X30" i="5"/>
  <c r="Y30" i="5"/>
  <c r="Z30" i="5"/>
  <c r="AA30" i="5"/>
  <c r="AB30" i="5"/>
  <c r="V31" i="5"/>
  <c r="W32" i="5"/>
  <c r="AA32" i="5"/>
  <c r="T33" i="5"/>
  <c r="U33" i="5"/>
  <c r="V33" i="5"/>
  <c r="W33" i="5"/>
  <c r="X33" i="5"/>
  <c r="Y33" i="5"/>
  <c r="Z33" i="5"/>
  <c r="AA33" i="5"/>
  <c r="AB33" i="5"/>
  <c r="T34" i="5"/>
  <c r="U34" i="5"/>
  <c r="V34" i="5"/>
  <c r="W34" i="5"/>
  <c r="X34" i="5"/>
  <c r="Y34" i="5"/>
  <c r="Z34" i="5"/>
  <c r="AA34" i="5"/>
  <c r="AB34" i="5"/>
  <c r="W36" i="5"/>
  <c r="AA36" i="5"/>
  <c r="T37" i="5"/>
  <c r="U37" i="5"/>
  <c r="V37" i="5"/>
  <c r="W37" i="5"/>
  <c r="X37" i="5"/>
  <c r="Y37" i="5"/>
  <c r="Z37" i="5"/>
  <c r="AA37" i="5"/>
  <c r="AB37" i="5"/>
  <c r="T38" i="5"/>
  <c r="U38" i="5"/>
  <c r="V38" i="5"/>
  <c r="W38" i="5"/>
  <c r="X38" i="5"/>
  <c r="Y38" i="5"/>
  <c r="Z38" i="5"/>
  <c r="AA38" i="5"/>
  <c r="AB38" i="5"/>
  <c r="T39" i="5"/>
  <c r="W40" i="5"/>
  <c r="AA40" i="5"/>
  <c r="T41" i="5"/>
  <c r="U41" i="5"/>
  <c r="V41" i="5"/>
  <c r="W41" i="5"/>
  <c r="X41" i="5"/>
  <c r="Y41" i="5"/>
  <c r="Z41" i="5"/>
  <c r="AA41" i="5"/>
  <c r="AB41" i="5"/>
  <c r="T42" i="5"/>
  <c r="U42" i="5"/>
  <c r="V42" i="5"/>
  <c r="W42" i="5"/>
  <c r="X42" i="5"/>
  <c r="Y42" i="5"/>
  <c r="Z42" i="5"/>
  <c r="AA42" i="5"/>
  <c r="AB42" i="5"/>
  <c r="AA43" i="5"/>
  <c r="W44" i="5"/>
  <c r="AA44" i="5"/>
  <c r="T45" i="5"/>
  <c r="U45" i="5"/>
  <c r="V45" i="5"/>
  <c r="W45" i="5"/>
  <c r="X45" i="5"/>
  <c r="Y45" i="5"/>
  <c r="Z45" i="5"/>
  <c r="AA45" i="5"/>
  <c r="AB45" i="5"/>
  <c r="T46" i="5"/>
  <c r="U46" i="5"/>
  <c r="V46" i="5"/>
  <c r="W46" i="5"/>
  <c r="X46" i="5"/>
  <c r="Y46" i="5"/>
  <c r="Z46" i="5"/>
  <c r="AA46" i="5"/>
  <c r="AB46" i="5"/>
  <c r="W48" i="5"/>
  <c r="AA48" i="5"/>
  <c r="T49" i="5"/>
  <c r="U49" i="5"/>
  <c r="V49" i="5"/>
  <c r="W49" i="5"/>
  <c r="X49" i="5"/>
  <c r="Y49" i="5"/>
  <c r="Z49" i="5"/>
  <c r="AA49" i="5"/>
  <c r="AB49" i="5"/>
  <c r="T50" i="5"/>
  <c r="U50" i="5"/>
  <c r="V50" i="5"/>
  <c r="W50" i="5"/>
  <c r="X50" i="5"/>
  <c r="Y50" i="5"/>
  <c r="Z50" i="5"/>
  <c r="AA50" i="5"/>
  <c r="AB50" i="5"/>
  <c r="Y51" i="5"/>
  <c r="W52" i="5"/>
  <c r="AA52" i="5"/>
  <c r="T53" i="5"/>
  <c r="U53" i="5"/>
  <c r="V53" i="5"/>
  <c r="W53" i="5"/>
  <c r="X53" i="5"/>
  <c r="Y53" i="5"/>
  <c r="Z53" i="5"/>
  <c r="AA53" i="5"/>
  <c r="AB53" i="5"/>
  <c r="T54" i="5"/>
  <c r="U54" i="5"/>
  <c r="V54" i="5"/>
  <c r="W54" i="5"/>
  <c r="X54" i="5"/>
  <c r="Y54" i="5"/>
  <c r="Z54" i="5"/>
  <c r="AA54" i="5"/>
  <c r="AB54" i="5"/>
  <c r="W56" i="5"/>
  <c r="AA56" i="5"/>
  <c r="T57" i="5"/>
  <c r="U57" i="5"/>
  <c r="V57" i="5"/>
  <c r="W57" i="5"/>
  <c r="X57" i="5"/>
  <c r="Y57" i="5"/>
  <c r="Z57" i="5"/>
  <c r="AA57" i="5"/>
  <c r="AB57" i="5"/>
  <c r="T58" i="5"/>
  <c r="U58" i="5"/>
  <c r="V58" i="5"/>
  <c r="W58" i="5"/>
  <c r="X58" i="5"/>
  <c r="Y58" i="5"/>
  <c r="Z58" i="5"/>
  <c r="AA58" i="5"/>
  <c r="AB58" i="5"/>
  <c r="W59" i="5"/>
  <c r="W60" i="5"/>
  <c r="AA60" i="5"/>
  <c r="T61" i="5"/>
  <c r="U61" i="5"/>
  <c r="V61" i="5"/>
  <c r="W61" i="5"/>
  <c r="X61" i="5"/>
  <c r="Y61" i="5"/>
  <c r="Z61" i="5"/>
  <c r="AA61" i="5"/>
  <c r="AB61" i="5"/>
  <c r="T62" i="5"/>
  <c r="U62" i="5"/>
  <c r="V62" i="5"/>
  <c r="W62" i="5"/>
  <c r="X62" i="5"/>
  <c r="Y62" i="5"/>
  <c r="Z62" i="5"/>
  <c r="AA62" i="5"/>
  <c r="AB62" i="5"/>
  <c r="W64" i="5"/>
  <c r="AA64" i="5"/>
  <c r="T65" i="5"/>
  <c r="U65" i="5"/>
  <c r="V65" i="5"/>
  <c r="W65" i="5"/>
  <c r="X65" i="5"/>
  <c r="Y65" i="5"/>
  <c r="Z65" i="5"/>
  <c r="AA65" i="5"/>
  <c r="AB65" i="5"/>
  <c r="T66" i="5"/>
  <c r="U66" i="5"/>
  <c r="V66" i="5"/>
  <c r="W66" i="5"/>
  <c r="X66" i="5"/>
  <c r="Y66" i="5"/>
  <c r="Z66" i="5"/>
  <c r="AA66" i="5"/>
  <c r="AB66" i="5"/>
  <c r="V4" i="5"/>
  <c r="W4" i="5"/>
  <c r="X4" i="5"/>
  <c r="Z4" i="5"/>
  <c r="AA4" i="5"/>
  <c r="AB4" i="5"/>
  <c r="AB1" i="5"/>
  <c r="AA1" i="5"/>
  <c r="Z1" i="5"/>
  <c r="Y1" i="5"/>
  <c r="X1" i="5"/>
  <c r="W1" i="5"/>
  <c r="V1" i="5"/>
  <c r="U1" i="5"/>
  <c r="T1" i="5"/>
  <c r="X65" i="13" l="1"/>
  <c r="AA65" i="13"/>
  <c r="Y65" i="13"/>
  <c r="T65" i="13"/>
  <c r="Y56" i="13"/>
  <c r="W46" i="13"/>
  <c r="AA7" i="13"/>
  <c r="Y15" i="13"/>
  <c r="U15" i="13"/>
  <c r="AB15" i="13"/>
  <c r="X15" i="13"/>
  <c r="T15" i="13"/>
  <c r="Y5" i="13"/>
  <c r="U5" i="13"/>
  <c r="AB5" i="13"/>
  <c r="X5" i="13"/>
  <c r="T5" i="13"/>
  <c r="AA5" i="13"/>
  <c r="V7" i="13"/>
  <c r="Y13" i="13"/>
  <c r="U13" i="13"/>
  <c r="AB13" i="13"/>
  <c r="X13" i="13"/>
  <c r="T13" i="13"/>
  <c r="AA13" i="13"/>
  <c r="V15" i="13"/>
  <c r="Y21" i="13"/>
  <c r="U21" i="13"/>
  <c r="AB21" i="13"/>
  <c r="X21" i="13"/>
  <c r="T21" i="13"/>
  <c r="AA21" i="13"/>
  <c r="V23" i="13"/>
  <c r="Y29" i="13"/>
  <c r="U29" i="13"/>
  <c r="AB29" i="13"/>
  <c r="X29" i="13"/>
  <c r="T29" i="13"/>
  <c r="AA29" i="13"/>
  <c r="AB40" i="13"/>
  <c r="X40" i="13"/>
  <c r="T40" i="13"/>
  <c r="W40" i="13"/>
  <c r="U40" i="13"/>
  <c r="AA40" i="13"/>
  <c r="V40" i="13"/>
  <c r="Z40" i="13"/>
  <c r="AA15" i="13"/>
  <c r="AA23" i="13"/>
  <c r="Y11" i="13"/>
  <c r="U11" i="13"/>
  <c r="AB11" i="13"/>
  <c r="X11" i="13"/>
  <c r="T11" i="13"/>
  <c r="AA11" i="13"/>
  <c r="W15" i="13"/>
  <c r="Y19" i="13"/>
  <c r="U19" i="13"/>
  <c r="AB19" i="13"/>
  <c r="X19" i="13"/>
  <c r="T19" i="13"/>
  <c r="AA19" i="13"/>
  <c r="Y27" i="13"/>
  <c r="U27" i="13"/>
  <c r="AB27" i="13"/>
  <c r="X27" i="13"/>
  <c r="T27" i="13"/>
  <c r="AA27" i="13"/>
  <c r="Y7" i="13"/>
  <c r="U7" i="13"/>
  <c r="AB7" i="13"/>
  <c r="X7" i="13"/>
  <c r="T7" i="13"/>
  <c r="Y23" i="13"/>
  <c r="U23" i="13"/>
  <c r="AB23" i="13"/>
  <c r="X23" i="13"/>
  <c r="T23" i="13"/>
  <c r="W5" i="13"/>
  <c r="Z7" i="13"/>
  <c r="Y9" i="13"/>
  <c r="U9" i="13"/>
  <c r="AB9" i="13"/>
  <c r="X9" i="13"/>
  <c r="T9" i="13"/>
  <c r="AA9" i="13"/>
  <c r="V11" i="13"/>
  <c r="W13" i="13"/>
  <c r="Z15" i="13"/>
  <c r="Y17" i="13"/>
  <c r="U17" i="13"/>
  <c r="AB17" i="13"/>
  <c r="X17" i="13"/>
  <c r="T17" i="13"/>
  <c r="AA17" i="13"/>
  <c r="V19" i="13"/>
  <c r="W21" i="13"/>
  <c r="Z23" i="13"/>
  <c r="Y25" i="13"/>
  <c r="U25" i="13"/>
  <c r="AB25" i="13"/>
  <c r="X25" i="13"/>
  <c r="T25" i="13"/>
  <c r="AA25" i="13"/>
  <c r="V27" i="13"/>
  <c r="W29" i="13"/>
  <c r="Z39" i="13"/>
  <c r="V39" i="13"/>
  <c r="AB39" i="13"/>
  <c r="W39" i="13"/>
  <c r="T39" i="13"/>
  <c r="AA39" i="13"/>
  <c r="U39" i="13"/>
  <c r="Y39" i="13"/>
  <c r="Y44" i="13"/>
  <c r="U44" i="13"/>
  <c r="AB44" i="13"/>
  <c r="X44" i="13"/>
  <c r="T44" i="13"/>
  <c r="Z44" i="13"/>
  <c r="V44" i="13"/>
  <c r="W44" i="13"/>
  <c r="AA31" i="13"/>
  <c r="AA33" i="13"/>
  <c r="Z37" i="13"/>
  <c r="V37" i="13"/>
  <c r="X37" i="13"/>
  <c r="Y38" i="13"/>
  <c r="V4" i="13"/>
  <c r="Z4" i="13"/>
  <c r="V6" i="13"/>
  <c r="Z6" i="13"/>
  <c r="V8" i="13"/>
  <c r="Z8" i="13"/>
  <c r="V10" i="13"/>
  <c r="Z10" i="13"/>
  <c r="V12" i="13"/>
  <c r="Z12" i="13"/>
  <c r="V14" i="13"/>
  <c r="Z14" i="13"/>
  <c r="V16" i="13"/>
  <c r="Z16" i="13"/>
  <c r="V18" i="13"/>
  <c r="Z18" i="13"/>
  <c r="V20" i="13"/>
  <c r="Z20" i="13"/>
  <c r="V22" i="13"/>
  <c r="Z22" i="13"/>
  <c r="V24" i="13"/>
  <c r="Z24" i="13"/>
  <c r="V26" i="13"/>
  <c r="Z26" i="13"/>
  <c r="V28" i="13"/>
  <c r="Z28" i="13"/>
  <c r="V30" i="13"/>
  <c r="Z30" i="13"/>
  <c r="T31" i="13"/>
  <c r="X31" i="13"/>
  <c r="AB31" i="13"/>
  <c r="V32" i="13"/>
  <c r="Z32" i="13"/>
  <c r="T33" i="13"/>
  <c r="X33" i="13"/>
  <c r="AB33" i="13"/>
  <c r="Z35" i="13"/>
  <c r="V35" i="13"/>
  <c r="X35" i="13"/>
  <c r="AB36" i="13"/>
  <c r="X36" i="13"/>
  <c r="T36" i="13"/>
  <c r="Y36" i="13"/>
  <c r="T37" i="13"/>
  <c r="Y37" i="13"/>
  <c r="U38" i="13"/>
  <c r="W31" i="13"/>
  <c r="W33" i="13"/>
  <c r="AB38" i="13"/>
  <c r="X38" i="13"/>
  <c r="T38" i="13"/>
  <c r="Y42" i="13"/>
  <c r="U42" i="13"/>
  <c r="AB42" i="13"/>
  <c r="X42" i="13"/>
  <c r="T42" i="13"/>
  <c r="AA42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U31" i="13"/>
  <c r="W32" i="13"/>
  <c r="U33" i="13"/>
  <c r="AB34" i="13"/>
  <c r="X34" i="13"/>
  <c r="T34" i="13"/>
  <c r="Y34" i="13"/>
  <c r="T35" i="13"/>
  <c r="Y35" i="13"/>
  <c r="U36" i="13"/>
  <c r="Z36" i="13"/>
  <c r="U37" i="13"/>
  <c r="AA37" i="13"/>
  <c r="V38" i="13"/>
  <c r="AA38" i="13"/>
  <c r="AA41" i="13"/>
  <c r="W41" i="13"/>
  <c r="Z41" i="13"/>
  <c r="V41" i="13"/>
  <c r="Y41" i="13"/>
  <c r="W42" i="13"/>
  <c r="Y46" i="13"/>
  <c r="U46" i="13"/>
  <c r="AB46" i="13"/>
  <c r="X46" i="13"/>
  <c r="T46" i="13"/>
  <c r="AA46" i="13"/>
  <c r="W48" i="13"/>
  <c r="AA48" i="13"/>
  <c r="W50" i="13"/>
  <c r="AA50" i="13"/>
  <c r="W52" i="13"/>
  <c r="AA52" i="13"/>
  <c r="W54" i="13"/>
  <c r="AA54" i="13"/>
  <c r="W56" i="13"/>
  <c r="AA56" i="13"/>
  <c r="W58" i="13"/>
  <c r="AA58" i="13"/>
  <c r="W60" i="13"/>
  <c r="AA60" i="13"/>
  <c r="W62" i="13"/>
  <c r="AA62" i="13"/>
  <c r="W64" i="13"/>
  <c r="AA64" i="13"/>
  <c r="W66" i="13"/>
  <c r="AA66" i="13"/>
  <c r="V43" i="13"/>
  <c r="Z43" i="13"/>
  <c r="V45" i="13"/>
  <c r="Z45" i="13"/>
  <c r="V47" i="13"/>
  <c r="Z47" i="13"/>
  <c r="T48" i="13"/>
  <c r="X48" i="13"/>
  <c r="AB48" i="13"/>
  <c r="V49" i="13"/>
  <c r="Z49" i="13"/>
  <c r="T50" i="13"/>
  <c r="X50" i="13"/>
  <c r="AB50" i="13"/>
  <c r="V51" i="13"/>
  <c r="Z51" i="13"/>
  <c r="T52" i="13"/>
  <c r="X52" i="13"/>
  <c r="AB52" i="13"/>
  <c r="V53" i="13"/>
  <c r="Z53" i="13"/>
  <c r="T54" i="13"/>
  <c r="X54" i="13"/>
  <c r="AB54" i="13"/>
  <c r="V55" i="13"/>
  <c r="Z55" i="13"/>
  <c r="T56" i="13"/>
  <c r="X56" i="13"/>
  <c r="AB56" i="13"/>
  <c r="V57" i="13"/>
  <c r="Z57" i="13"/>
  <c r="T58" i="13"/>
  <c r="X58" i="13"/>
  <c r="AB58" i="13"/>
  <c r="V59" i="13"/>
  <c r="Z59" i="13"/>
  <c r="T60" i="13"/>
  <c r="X60" i="13"/>
  <c r="AB60" i="13"/>
  <c r="V61" i="13"/>
  <c r="Z61" i="13"/>
  <c r="T62" i="13"/>
  <c r="X62" i="13"/>
  <c r="AB62" i="13"/>
  <c r="V63" i="13"/>
  <c r="Z63" i="13"/>
  <c r="T64" i="13"/>
  <c r="X64" i="13"/>
  <c r="AB64" i="13"/>
  <c r="V65" i="13"/>
  <c r="Z65" i="13"/>
  <c r="T66" i="13"/>
  <c r="X66" i="13"/>
  <c r="AB66" i="13"/>
  <c r="W43" i="13"/>
  <c r="W45" i="13"/>
  <c r="W47" i="13"/>
  <c r="U48" i="13"/>
  <c r="W49" i="13"/>
  <c r="U50" i="13"/>
  <c r="W51" i="13"/>
  <c r="U52" i="13"/>
  <c r="W53" i="13"/>
  <c r="U54" i="13"/>
  <c r="W55" i="13"/>
  <c r="U56" i="13"/>
  <c r="W57" i="13"/>
  <c r="U58" i="13"/>
  <c r="W59" i="13"/>
  <c r="U60" i="13"/>
  <c r="W61" i="13"/>
  <c r="U62" i="13"/>
  <c r="W63" i="13"/>
  <c r="U64" i="13"/>
  <c r="W65" i="13"/>
  <c r="U66" i="13"/>
  <c r="V54" i="4"/>
  <c r="AA49" i="4"/>
  <c r="Y49" i="4"/>
  <c r="U53" i="4"/>
  <c r="W54" i="4"/>
  <c r="X57" i="4"/>
  <c r="T61" i="4"/>
  <c r="AB61" i="4"/>
  <c r="U65" i="4"/>
  <c r="V66" i="4"/>
  <c r="Z58" i="4"/>
  <c r="V62" i="4"/>
  <c r="T49" i="4"/>
  <c r="AA57" i="4"/>
  <c r="W36" i="4"/>
  <c r="Y26" i="4"/>
  <c r="AA25" i="4"/>
  <c r="V56" i="4"/>
  <c r="Y58" i="4"/>
  <c r="Z66" i="4"/>
  <c r="Y32" i="4"/>
  <c r="Z60" i="4"/>
  <c r="Z48" i="4"/>
  <c r="U28" i="4"/>
  <c r="AB32" i="4"/>
  <c r="W40" i="4"/>
  <c r="Z56" i="4"/>
  <c r="Y64" i="4"/>
  <c r="U40" i="4"/>
  <c r="Y28" i="4"/>
  <c r="U44" i="4"/>
  <c r="W17" i="4"/>
  <c r="W22" i="4"/>
  <c r="T9" i="4"/>
  <c r="Y9" i="4"/>
  <c r="U9" i="4"/>
  <c r="Z9" i="4"/>
  <c r="V9" i="4"/>
  <c r="Y13" i="4"/>
  <c r="Y17" i="4"/>
  <c r="U21" i="4"/>
  <c r="X6" i="4"/>
  <c r="AA6" i="4"/>
  <c r="Z6" i="4"/>
  <c r="T6" i="4"/>
  <c r="X8" i="4"/>
  <c r="AA8" i="4"/>
  <c r="Z8" i="4"/>
  <c r="T8" i="4"/>
  <c r="V4" i="4"/>
  <c r="X4" i="4"/>
  <c r="AA4" i="4"/>
  <c r="Z63" i="5"/>
  <c r="AB55" i="5"/>
  <c r="W43" i="5"/>
  <c r="Y35" i="5"/>
  <c r="AA27" i="5"/>
  <c r="T23" i="5"/>
  <c r="W63" i="5"/>
  <c r="W47" i="5"/>
  <c r="W31" i="5"/>
  <c r="X55" i="5"/>
  <c r="Z47" i="5"/>
  <c r="AB39" i="5"/>
  <c r="W27" i="5"/>
  <c r="T59" i="5"/>
  <c r="T55" i="5"/>
  <c r="X39" i="5"/>
  <c r="AB23" i="5"/>
  <c r="Y63" i="5"/>
  <c r="U63" i="5"/>
  <c r="Z59" i="5"/>
  <c r="V59" i="5"/>
  <c r="AA55" i="5"/>
  <c r="W55" i="5"/>
  <c r="AB51" i="5"/>
  <c r="X51" i="5"/>
  <c r="T51" i="5"/>
  <c r="Y47" i="5"/>
  <c r="U47" i="5"/>
  <c r="Z43" i="5"/>
  <c r="V43" i="5"/>
  <c r="AA39" i="5"/>
  <c r="W39" i="5"/>
  <c r="AB35" i="5"/>
  <c r="X35" i="5"/>
  <c r="T35" i="5"/>
  <c r="Y31" i="5"/>
  <c r="U31" i="5"/>
  <c r="Z27" i="5"/>
  <c r="V27" i="5"/>
  <c r="AA23" i="5"/>
  <c r="W23" i="5"/>
  <c r="AB63" i="5"/>
  <c r="X63" i="5"/>
  <c r="T63" i="5"/>
  <c r="Y59" i="5"/>
  <c r="U59" i="5"/>
  <c r="Z55" i="5"/>
  <c r="V55" i="5"/>
  <c r="AA51" i="5"/>
  <c r="W51" i="5"/>
  <c r="AB47" i="5"/>
  <c r="X47" i="5"/>
  <c r="T47" i="5"/>
  <c r="Y43" i="5"/>
  <c r="U43" i="5"/>
  <c r="Z39" i="5"/>
  <c r="V39" i="5"/>
  <c r="AA35" i="5"/>
  <c r="W35" i="5"/>
  <c r="AB31" i="5"/>
  <c r="X31" i="5"/>
  <c r="T31" i="5"/>
  <c r="Y27" i="5"/>
  <c r="U27" i="5"/>
  <c r="Z23" i="5"/>
  <c r="V23" i="5"/>
  <c r="AA63" i="5"/>
  <c r="AB59" i="5"/>
  <c r="X59" i="5"/>
  <c r="Y55" i="5"/>
  <c r="Z51" i="5"/>
  <c r="AA47" i="5"/>
  <c r="AB43" i="5"/>
  <c r="X43" i="5"/>
  <c r="Y39" i="5"/>
  <c r="Z35" i="5"/>
  <c r="AA31" i="5"/>
  <c r="AB27" i="5"/>
  <c r="X27" i="5"/>
  <c r="Y23" i="5"/>
  <c r="Z64" i="5"/>
  <c r="V64" i="5"/>
  <c r="Z60" i="5"/>
  <c r="V60" i="5"/>
  <c r="Z56" i="5"/>
  <c r="V56" i="5"/>
  <c r="Z52" i="5"/>
  <c r="V52" i="5"/>
  <c r="Z48" i="5"/>
  <c r="V48" i="5"/>
  <c r="Z44" i="5"/>
  <c r="V44" i="5"/>
  <c r="Z40" i="5"/>
  <c r="V40" i="5"/>
  <c r="Z36" i="5"/>
  <c r="V36" i="5"/>
  <c r="Z32" i="5"/>
  <c r="V32" i="5"/>
  <c r="Z28" i="5"/>
  <c r="V28" i="5"/>
  <c r="Z24" i="5"/>
  <c r="V24" i="5"/>
  <c r="Z20" i="5"/>
  <c r="V20" i="5"/>
  <c r="Z16" i="5"/>
  <c r="V16" i="5"/>
  <c r="Z12" i="5"/>
  <c r="V12" i="5"/>
  <c r="Z8" i="5"/>
  <c r="V8" i="5"/>
  <c r="Y64" i="5"/>
  <c r="U64" i="5"/>
  <c r="Y60" i="5"/>
  <c r="U60" i="5"/>
  <c r="Y56" i="5"/>
  <c r="U56" i="5"/>
  <c r="Y52" i="5"/>
  <c r="U52" i="5"/>
  <c r="Y48" i="5"/>
  <c r="U48" i="5"/>
  <c r="Y44" i="5"/>
  <c r="U44" i="5"/>
  <c r="Y40" i="5"/>
  <c r="U40" i="5"/>
  <c r="Y36" i="5"/>
  <c r="U36" i="5"/>
  <c r="Y32" i="5"/>
  <c r="U32" i="5"/>
  <c r="Y28" i="5"/>
  <c r="U28" i="5"/>
  <c r="Y24" i="5"/>
  <c r="U24" i="5"/>
  <c r="Y20" i="5"/>
  <c r="U20" i="5"/>
  <c r="Y16" i="5"/>
  <c r="U16" i="5"/>
  <c r="Y12" i="5"/>
  <c r="U12" i="5"/>
  <c r="Y8" i="5"/>
  <c r="U8" i="5"/>
  <c r="AB64" i="5"/>
  <c r="X64" i="5"/>
  <c r="AB60" i="5"/>
  <c r="X60" i="5"/>
  <c r="AB56" i="5"/>
  <c r="X56" i="5"/>
  <c r="AB52" i="5"/>
  <c r="X52" i="5"/>
  <c r="AB48" i="5"/>
  <c r="X48" i="5"/>
  <c r="AB44" i="5"/>
  <c r="X44" i="5"/>
  <c r="AB40" i="5"/>
  <c r="X40" i="5"/>
  <c r="AB36" i="5"/>
  <c r="X36" i="5"/>
  <c r="AB32" i="5"/>
  <c r="X32" i="5"/>
  <c r="AB28" i="5"/>
  <c r="X28" i="5"/>
  <c r="AB24" i="5"/>
  <c r="X24" i="5"/>
  <c r="AB20" i="5"/>
  <c r="X20" i="5"/>
  <c r="AB16" i="5"/>
  <c r="X16" i="5"/>
  <c r="AB12" i="5"/>
  <c r="X12" i="5"/>
  <c r="AB8" i="5"/>
  <c r="X8" i="5"/>
  <c r="T4" i="5"/>
  <c r="Y4" i="5"/>
  <c r="T35" i="4"/>
  <c r="U36" i="4"/>
  <c r="T39" i="4"/>
  <c r="AA40" i="4"/>
  <c r="Y43" i="4"/>
  <c r="Y47" i="4"/>
  <c r="T51" i="4"/>
  <c r="AB51" i="4"/>
  <c r="T55" i="4"/>
  <c r="AB55" i="4"/>
  <c r="X59" i="4"/>
  <c r="V60" i="4"/>
  <c r="T63" i="4"/>
  <c r="AB63" i="4"/>
  <c r="AA59" i="4"/>
  <c r="W18" i="4"/>
  <c r="Y11" i="4"/>
  <c r="W15" i="4"/>
  <c r="W19" i="4"/>
  <c r="T11" i="4"/>
  <c r="AA11" i="4"/>
  <c r="U15" i="4"/>
  <c r="U19" i="4"/>
  <c r="V11" i="4"/>
  <c r="V10" i="4"/>
  <c r="X10" i="4"/>
  <c r="AA10" i="4"/>
  <c r="AB16" i="4"/>
  <c r="X16" i="4"/>
  <c r="T16" i="4"/>
  <c r="Z16" i="4"/>
  <c r="V16" i="4"/>
  <c r="AA16" i="4"/>
  <c r="AB24" i="4"/>
  <c r="X24" i="4"/>
  <c r="T24" i="4"/>
  <c r="AA24" i="4"/>
  <c r="W24" i="4"/>
  <c r="Z24" i="4"/>
  <c r="V24" i="4"/>
  <c r="AB38" i="4"/>
  <c r="X38" i="4"/>
  <c r="T38" i="4"/>
  <c r="W38" i="4"/>
  <c r="AA38" i="4"/>
  <c r="V38" i="4"/>
  <c r="Z38" i="4"/>
  <c r="U38" i="4"/>
  <c r="AB46" i="4"/>
  <c r="X46" i="4"/>
  <c r="T46" i="4"/>
  <c r="W46" i="4"/>
  <c r="AA46" i="4"/>
  <c r="V46" i="4"/>
  <c r="Z46" i="4"/>
  <c r="U46" i="4"/>
  <c r="U4" i="4"/>
  <c r="Y4" i="4"/>
  <c r="W5" i="4"/>
  <c r="U6" i="4"/>
  <c r="Y6" i="4"/>
  <c r="W7" i="4"/>
  <c r="U8" i="4"/>
  <c r="Y8" i="4"/>
  <c r="W9" i="4"/>
  <c r="U10" i="4"/>
  <c r="Y10" i="4"/>
  <c r="Z11" i="4"/>
  <c r="AB11" i="4"/>
  <c r="X11" i="4"/>
  <c r="W11" i="4"/>
  <c r="U12" i="4"/>
  <c r="Z13" i="4"/>
  <c r="V13" i="4"/>
  <c r="AB13" i="4"/>
  <c r="X13" i="4"/>
  <c r="T13" i="4"/>
  <c r="AA13" i="4"/>
  <c r="U16" i="4"/>
  <c r="Z17" i="4"/>
  <c r="V17" i="4"/>
  <c r="AB17" i="4"/>
  <c r="X17" i="4"/>
  <c r="T17" i="4"/>
  <c r="AA17" i="4"/>
  <c r="U20" i="4"/>
  <c r="Z21" i="4"/>
  <c r="V21" i="4"/>
  <c r="AB21" i="4"/>
  <c r="X21" i="4"/>
  <c r="T21" i="4"/>
  <c r="AA21" i="4"/>
  <c r="U24" i="4"/>
  <c r="Z27" i="4"/>
  <c r="V27" i="4"/>
  <c r="Y27" i="4"/>
  <c r="U27" i="4"/>
  <c r="AB27" i="4"/>
  <c r="X27" i="4"/>
  <c r="T27" i="4"/>
  <c r="Z31" i="4"/>
  <c r="V31" i="4"/>
  <c r="Y31" i="4"/>
  <c r="U31" i="4"/>
  <c r="AB31" i="4"/>
  <c r="X31" i="4"/>
  <c r="T31" i="4"/>
  <c r="Y38" i="4"/>
  <c r="Y46" i="4"/>
  <c r="AA12" i="4"/>
  <c r="AA20" i="4"/>
  <c r="AB14" i="4"/>
  <c r="X14" i="4"/>
  <c r="T14" i="4"/>
  <c r="Z14" i="4"/>
  <c r="V14" i="4"/>
  <c r="AA14" i="4"/>
  <c r="W16" i="4"/>
  <c r="AB18" i="4"/>
  <c r="X18" i="4"/>
  <c r="T18" i="4"/>
  <c r="Z18" i="4"/>
  <c r="V18" i="4"/>
  <c r="AA18" i="4"/>
  <c r="AB22" i="4"/>
  <c r="X22" i="4"/>
  <c r="T22" i="4"/>
  <c r="Z22" i="4"/>
  <c r="V22" i="4"/>
  <c r="AA22" i="4"/>
  <c r="Y24" i="4"/>
  <c r="Z37" i="4"/>
  <c r="V37" i="4"/>
  <c r="AB37" i="4"/>
  <c r="W37" i="4"/>
  <c r="AA37" i="4"/>
  <c r="U37" i="4"/>
  <c r="Y37" i="4"/>
  <c r="T37" i="4"/>
  <c r="Z45" i="4"/>
  <c r="V45" i="4"/>
  <c r="AB45" i="4"/>
  <c r="W45" i="4"/>
  <c r="AA45" i="4"/>
  <c r="U45" i="4"/>
  <c r="Y45" i="4"/>
  <c r="T45" i="4"/>
  <c r="AB12" i="4"/>
  <c r="X12" i="4"/>
  <c r="T12" i="4"/>
  <c r="Z12" i="4"/>
  <c r="V12" i="4"/>
  <c r="AB20" i="4"/>
  <c r="X20" i="4"/>
  <c r="T20" i="4"/>
  <c r="Z20" i="4"/>
  <c r="V20" i="4"/>
  <c r="W4" i="4"/>
  <c r="W6" i="4"/>
  <c r="W8" i="4"/>
  <c r="W10" i="4"/>
  <c r="Y12" i="4"/>
  <c r="U14" i="4"/>
  <c r="Z15" i="4"/>
  <c r="V15" i="4"/>
  <c r="AB15" i="4"/>
  <c r="X15" i="4"/>
  <c r="T15" i="4"/>
  <c r="AA15" i="4"/>
  <c r="Y16" i="4"/>
  <c r="U18" i="4"/>
  <c r="Z19" i="4"/>
  <c r="V19" i="4"/>
  <c r="AB19" i="4"/>
  <c r="X19" i="4"/>
  <c r="T19" i="4"/>
  <c r="AA19" i="4"/>
  <c r="Y20" i="4"/>
  <c r="U22" i="4"/>
  <c r="Z23" i="4"/>
  <c r="V23" i="4"/>
  <c r="AB23" i="4"/>
  <c r="X23" i="4"/>
  <c r="T23" i="4"/>
  <c r="AA23" i="4"/>
  <c r="Z25" i="4"/>
  <c r="V25" i="4"/>
  <c r="Y25" i="4"/>
  <c r="U25" i="4"/>
  <c r="AB25" i="4"/>
  <c r="X25" i="4"/>
  <c r="T25" i="4"/>
  <c r="Z29" i="4"/>
  <c r="V29" i="4"/>
  <c r="Y29" i="4"/>
  <c r="U29" i="4"/>
  <c r="AB29" i="4"/>
  <c r="X29" i="4"/>
  <c r="T29" i="4"/>
  <c r="Z33" i="4"/>
  <c r="V33" i="4"/>
  <c r="Y33" i="4"/>
  <c r="U33" i="4"/>
  <c r="AB33" i="4"/>
  <c r="X33" i="4"/>
  <c r="T33" i="4"/>
  <c r="X37" i="4"/>
  <c r="X45" i="4"/>
  <c r="Y52" i="4"/>
  <c r="U52" i="4"/>
  <c r="AB52" i="4"/>
  <c r="X52" i="4"/>
  <c r="T52" i="4"/>
  <c r="Z52" i="4"/>
  <c r="W52" i="4"/>
  <c r="V52" i="4"/>
  <c r="V26" i="4"/>
  <c r="Z26" i="4"/>
  <c r="V28" i="4"/>
  <c r="Z28" i="4"/>
  <c r="V30" i="4"/>
  <c r="Z30" i="4"/>
  <c r="V32" i="4"/>
  <c r="Z32" i="4"/>
  <c r="Z35" i="4"/>
  <c r="V35" i="4"/>
  <c r="X35" i="4"/>
  <c r="AB36" i="4"/>
  <c r="X36" i="4"/>
  <c r="T36" i="4"/>
  <c r="Y36" i="4"/>
  <c r="U39" i="4"/>
  <c r="V40" i="4"/>
  <c r="W41" i="4"/>
  <c r="Z43" i="4"/>
  <c r="V43" i="4"/>
  <c r="X43" i="4"/>
  <c r="AB44" i="4"/>
  <c r="X44" i="4"/>
  <c r="T44" i="4"/>
  <c r="Y44" i="4"/>
  <c r="U47" i="4"/>
  <c r="Y50" i="4"/>
  <c r="U50" i="4"/>
  <c r="AB50" i="4"/>
  <c r="X50" i="4"/>
  <c r="T50" i="4"/>
  <c r="AA50" i="4"/>
  <c r="W26" i="4"/>
  <c r="AA26" i="4"/>
  <c r="W28" i="4"/>
  <c r="AA28" i="4"/>
  <c r="W30" i="4"/>
  <c r="AA30" i="4"/>
  <c r="W32" i="4"/>
  <c r="AA32" i="4"/>
  <c r="AB34" i="4"/>
  <c r="X34" i="4"/>
  <c r="T34" i="4"/>
  <c r="Y34" i="4"/>
  <c r="Z41" i="4"/>
  <c r="V41" i="4"/>
  <c r="X41" i="4"/>
  <c r="AB42" i="4"/>
  <c r="X42" i="4"/>
  <c r="T42" i="4"/>
  <c r="Y42" i="4"/>
  <c r="Y48" i="4"/>
  <c r="U48" i="4"/>
  <c r="AB48" i="4"/>
  <c r="X48" i="4"/>
  <c r="T48" i="4"/>
  <c r="AA48" i="4"/>
  <c r="T26" i="4"/>
  <c r="X26" i="4"/>
  <c r="T28" i="4"/>
  <c r="X28" i="4"/>
  <c r="T30" i="4"/>
  <c r="X30" i="4"/>
  <c r="T32" i="4"/>
  <c r="X32" i="4"/>
  <c r="U34" i="4"/>
  <c r="Z34" i="4"/>
  <c r="U35" i="4"/>
  <c r="AA35" i="4"/>
  <c r="V36" i="4"/>
  <c r="AA36" i="4"/>
  <c r="Z39" i="4"/>
  <c r="V39" i="4"/>
  <c r="X39" i="4"/>
  <c r="AB40" i="4"/>
  <c r="X40" i="4"/>
  <c r="T40" i="4"/>
  <c r="Y40" i="4"/>
  <c r="T41" i="4"/>
  <c r="Y41" i="4"/>
  <c r="U42" i="4"/>
  <c r="Z42" i="4"/>
  <c r="U43" i="4"/>
  <c r="AA43" i="4"/>
  <c r="V44" i="4"/>
  <c r="AA44" i="4"/>
  <c r="AA47" i="4"/>
  <c r="Z47" i="4"/>
  <c r="V47" i="4"/>
  <c r="X47" i="4"/>
  <c r="V48" i="4"/>
  <c r="W50" i="4"/>
  <c r="Y54" i="4"/>
  <c r="U54" i="4"/>
  <c r="AB54" i="4"/>
  <c r="X54" i="4"/>
  <c r="T54" i="4"/>
  <c r="AA54" i="4"/>
  <c r="W56" i="4"/>
  <c r="AA56" i="4"/>
  <c r="W58" i="4"/>
  <c r="AA58" i="4"/>
  <c r="W60" i="4"/>
  <c r="AA60" i="4"/>
  <c r="W62" i="4"/>
  <c r="AA62" i="4"/>
  <c r="W64" i="4"/>
  <c r="AA64" i="4"/>
  <c r="W66" i="4"/>
  <c r="AA66" i="4"/>
  <c r="V49" i="4"/>
  <c r="Z49" i="4"/>
  <c r="V51" i="4"/>
  <c r="Z51" i="4"/>
  <c r="V53" i="4"/>
  <c r="Z53" i="4"/>
  <c r="V55" i="4"/>
  <c r="Z55" i="4"/>
  <c r="T56" i="4"/>
  <c r="X56" i="4"/>
  <c r="AB56" i="4"/>
  <c r="V57" i="4"/>
  <c r="Z57" i="4"/>
  <c r="T58" i="4"/>
  <c r="X58" i="4"/>
  <c r="AB58" i="4"/>
  <c r="V59" i="4"/>
  <c r="Z59" i="4"/>
  <c r="T60" i="4"/>
  <c r="X60" i="4"/>
  <c r="AB60" i="4"/>
  <c r="V61" i="4"/>
  <c r="Z61" i="4"/>
  <c r="T62" i="4"/>
  <c r="X62" i="4"/>
  <c r="AB62" i="4"/>
  <c r="V63" i="4"/>
  <c r="Z63" i="4"/>
  <c r="T64" i="4"/>
  <c r="X64" i="4"/>
  <c r="AB64" i="4"/>
  <c r="V65" i="4"/>
  <c r="Z65" i="4"/>
  <c r="T66" i="4"/>
  <c r="X66" i="4"/>
  <c r="AB66" i="4"/>
  <c r="W49" i="4"/>
  <c r="W51" i="4"/>
  <c r="W53" i="4"/>
  <c r="W55" i="4"/>
  <c r="U56" i="4"/>
  <c r="W57" i="4"/>
  <c r="U58" i="4"/>
  <c r="W59" i="4"/>
  <c r="U60" i="4"/>
  <c r="W61" i="4"/>
  <c r="U62" i="4"/>
  <c r="W63" i="4"/>
  <c r="U64" i="4"/>
  <c r="W65" i="4"/>
  <c r="U66" i="4"/>
  <c r="Y66" i="18"/>
  <c r="Z66" i="18"/>
  <c r="AA66" i="18"/>
  <c r="AF66" i="18" s="1"/>
  <c r="AB66" i="18"/>
  <c r="AC66" i="18" s="1"/>
  <c r="AD66" i="18"/>
  <c r="C66" i="18"/>
  <c r="D66" i="18"/>
  <c r="E66" i="18"/>
  <c r="F66" i="18"/>
  <c r="G66" i="18" s="1"/>
  <c r="I66" i="18" s="1"/>
  <c r="H66" i="18"/>
  <c r="J66" i="18"/>
  <c r="K66" i="18"/>
  <c r="L66" i="18"/>
  <c r="B66" i="17"/>
  <c r="C66" i="17" s="1"/>
  <c r="C70" i="15"/>
  <c r="D70" i="15" s="1"/>
  <c r="J70" i="15" s="1"/>
  <c r="E70" i="15"/>
  <c r="H70" i="15"/>
  <c r="F70" i="15" s="1"/>
  <c r="G66" i="16"/>
  <c r="C66" i="9"/>
  <c r="G66" i="9" s="1"/>
  <c r="I66" i="9" s="1"/>
  <c r="D66" i="9"/>
  <c r="E66" i="9" s="1"/>
  <c r="H66" i="9"/>
  <c r="J66" i="9" s="1"/>
  <c r="B66" i="7"/>
  <c r="C66" i="7" s="1"/>
  <c r="D66" i="7" s="1"/>
  <c r="E66" i="7" s="1"/>
  <c r="B66" i="8"/>
  <c r="C66" i="8" s="1"/>
  <c r="D66" i="8" s="1"/>
  <c r="E66" i="8" s="1"/>
  <c r="B66" i="6"/>
  <c r="C66" i="6" s="1"/>
  <c r="D66" i="6" s="1"/>
  <c r="E66" i="6" s="1"/>
  <c r="B66" i="5"/>
  <c r="B66" i="13" s="1"/>
  <c r="B66" i="4"/>
  <c r="C66" i="4" s="1"/>
  <c r="D66" i="4" s="1"/>
  <c r="E66" i="4" s="1"/>
  <c r="B66" i="3"/>
  <c r="C66" i="3" s="1"/>
  <c r="D66" i="3" s="1"/>
  <c r="E66" i="3" s="1"/>
  <c r="B66" i="2"/>
  <c r="C66" i="2" s="1"/>
  <c r="D66" i="2" s="1"/>
  <c r="E66" i="2" s="1"/>
  <c r="C66" i="16" l="1"/>
  <c r="AL66" i="18"/>
  <c r="E66" i="17"/>
  <c r="D66" i="17"/>
  <c r="G70" i="15"/>
  <c r="I70" i="15"/>
  <c r="Y65" i="18" l="1"/>
  <c r="Z65" i="18"/>
  <c r="AA65" i="18"/>
  <c r="AB65" i="18"/>
  <c r="AC65" i="18" s="1"/>
  <c r="AD65" i="18"/>
  <c r="AF65" i="18"/>
  <c r="C65" i="18"/>
  <c r="D65" i="18"/>
  <c r="E65" i="18"/>
  <c r="F65" i="18"/>
  <c r="G65" i="18" s="1"/>
  <c r="I65" i="18" s="1"/>
  <c r="H65" i="18"/>
  <c r="J65" i="18"/>
  <c r="K65" i="18"/>
  <c r="L65" i="18"/>
  <c r="B65" i="17"/>
  <c r="C65" i="17" s="1"/>
  <c r="C69" i="15"/>
  <c r="D69" i="15" s="1"/>
  <c r="J69" i="15" s="1"/>
  <c r="E69" i="15"/>
  <c r="H69" i="15"/>
  <c r="F69" i="15" s="1"/>
  <c r="G65" i="16"/>
  <c r="C65" i="9"/>
  <c r="D65" i="9" s="1"/>
  <c r="G65" i="9"/>
  <c r="I65" i="9" s="1"/>
  <c r="H65" i="9"/>
  <c r="J65" i="9" s="1"/>
  <c r="B65" i="7"/>
  <c r="C65" i="7" s="1"/>
  <c r="D65" i="7" s="1"/>
  <c r="E65" i="7" s="1"/>
  <c r="B65" i="8"/>
  <c r="C65" i="8" s="1"/>
  <c r="D65" i="8" s="1"/>
  <c r="E65" i="8" s="1"/>
  <c r="B65" i="6"/>
  <c r="C65" i="6" s="1"/>
  <c r="D65" i="6" s="1"/>
  <c r="E65" i="6" s="1"/>
  <c r="B65" i="5"/>
  <c r="B65" i="4"/>
  <c r="C65" i="4" s="1"/>
  <c r="D65" i="4" s="1"/>
  <c r="E65" i="4" s="1"/>
  <c r="B65" i="3"/>
  <c r="C65" i="3" s="1"/>
  <c r="D65" i="3" s="1"/>
  <c r="E65" i="3" s="1"/>
  <c r="B65" i="2"/>
  <c r="C65" i="2" s="1"/>
  <c r="D65" i="2" s="1"/>
  <c r="E65" i="2" s="1"/>
  <c r="C66" i="5" l="1"/>
  <c r="B65" i="13"/>
  <c r="AL65" i="18"/>
  <c r="E65" i="17"/>
  <c r="D65" i="17"/>
  <c r="G69" i="15"/>
  <c r="I69" i="15"/>
  <c r="E65" i="9"/>
  <c r="Y64" i="18"/>
  <c r="Z64" i="18"/>
  <c r="AA64" i="18"/>
  <c r="AB64" i="18"/>
  <c r="AC64" i="18"/>
  <c r="AF64" i="18"/>
  <c r="AL64" i="18"/>
  <c r="C66" i="13" l="1"/>
  <c r="C65" i="16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15" i="18"/>
  <c r="L15" i="18" s="1"/>
  <c r="K16" i="18"/>
  <c r="L16" i="18" s="1"/>
  <c r="K17" i="18"/>
  <c r="L17" i="18" s="1"/>
  <c r="K18" i="18"/>
  <c r="L18" i="18" s="1"/>
  <c r="K19" i="18"/>
  <c r="L19" i="18" s="1"/>
  <c r="K20" i="18"/>
  <c r="L20" i="18" s="1"/>
  <c r="K21" i="18"/>
  <c r="L21" i="18" s="1"/>
  <c r="K23" i="18"/>
  <c r="L23" i="18" s="1"/>
  <c r="K24" i="18"/>
  <c r="L24" i="18" s="1"/>
  <c r="K25" i="18"/>
  <c r="L25" i="18" s="1"/>
  <c r="K26" i="18"/>
  <c r="L26" i="18" s="1"/>
  <c r="K27" i="18"/>
  <c r="L27" i="18" s="1"/>
  <c r="K28" i="18"/>
  <c r="L28" i="18" s="1"/>
  <c r="K29" i="18"/>
  <c r="L29" i="18" s="1"/>
  <c r="K30" i="18"/>
  <c r="L30" i="18" s="1"/>
  <c r="K31" i="18"/>
  <c r="L31" i="18" s="1"/>
  <c r="K32" i="18"/>
  <c r="L32" i="18" s="1"/>
  <c r="K33" i="18"/>
  <c r="L33" i="18" s="1"/>
  <c r="K34" i="18"/>
  <c r="L34" i="18" s="1"/>
  <c r="K35" i="18"/>
  <c r="L35" i="18" s="1"/>
  <c r="K36" i="18"/>
  <c r="L36" i="18" s="1"/>
  <c r="K37" i="18"/>
  <c r="L37" i="18" s="1"/>
  <c r="K38" i="18"/>
  <c r="L38" i="18" s="1"/>
  <c r="K39" i="18"/>
  <c r="L39" i="18" s="1"/>
  <c r="K40" i="18"/>
  <c r="L40" i="18" s="1"/>
  <c r="K41" i="18"/>
  <c r="L41" i="18" s="1"/>
  <c r="K42" i="18"/>
  <c r="L42" i="18" s="1"/>
  <c r="K43" i="18"/>
  <c r="L43" i="18" s="1"/>
  <c r="K44" i="18"/>
  <c r="L44" i="18" s="1"/>
  <c r="K45" i="18"/>
  <c r="L45" i="18" s="1"/>
  <c r="K46" i="18"/>
  <c r="L46" i="18" s="1"/>
  <c r="K47" i="18"/>
  <c r="L47" i="18" s="1"/>
  <c r="K48" i="18"/>
  <c r="L48" i="18" s="1"/>
  <c r="K49" i="18"/>
  <c r="L49" i="18" s="1"/>
  <c r="K50" i="18"/>
  <c r="L50" i="18" s="1"/>
  <c r="K51" i="18"/>
  <c r="L51" i="18" s="1"/>
  <c r="K52" i="18"/>
  <c r="L52" i="18" s="1"/>
  <c r="K53" i="18"/>
  <c r="L53" i="18" s="1"/>
  <c r="K54" i="18"/>
  <c r="L54" i="18" s="1"/>
  <c r="K55" i="18"/>
  <c r="L55" i="18" s="1"/>
  <c r="K56" i="18"/>
  <c r="L56" i="18" s="1"/>
  <c r="K57" i="18"/>
  <c r="L57" i="18" s="1"/>
  <c r="K58" i="18"/>
  <c r="L58" i="18" s="1"/>
  <c r="K59" i="18"/>
  <c r="L59" i="18" s="1"/>
  <c r="K60" i="18"/>
  <c r="L60" i="18" s="1"/>
  <c r="K61" i="18"/>
  <c r="L61" i="18" s="1"/>
  <c r="K62" i="18"/>
  <c r="L62" i="18" s="1"/>
  <c r="K63" i="18"/>
  <c r="L63" i="18" s="1"/>
  <c r="K64" i="18"/>
  <c r="L64" i="18" s="1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22" i="18"/>
  <c r="L22" i="18" s="1"/>
  <c r="C64" i="18"/>
  <c r="D64" i="18"/>
  <c r="E64" i="18"/>
  <c r="F64" i="18"/>
  <c r="H64" i="18"/>
  <c r="B64" i="17"/>
  <c r="C64" i="17" s="1"/>
  <c r="C68" i="15"/>
  <c r="D68" i="15" s="1"/>
  <c r="J68" i="15" s="1"/>
  <c r="E68" i="15"/>
  <c r="H68" i="15"/>
  <c r="F68" i="15" s="1"/>
  <c r="G64" i="16"/>
  <c r="C64" i="9"/>
  <c r="D64" i="9" s="1"/>
  <c r="G64" i="9"/>
  <c r="I64" i="9" s="1"/>
  <c r="H64" i="9"/>
  <c r="J64" i="9" s="1"/>
  <c r="B64" i="7"/>
  <c r="C64" i="7" s="1"/>
  <c r="D64" i="7" s="1"/>
  <c r="E64" i="7" s="1"/>
  <c r="B64" i="8"/>
  <c r="C64" i="8" s="1"/>
  <c r="D64" i="8" s="1"/>
  <c r="E64" i="8" s="1"/>
  <c r="B64" i="6"/>
  <c r="C64" i="6" s="1"/>
  <c r="D64" i="6" s="1"/>
  <c r="E64" i="6" s="1"/>
  <c r="B64" i="5"/>
  <c r="C65" i="5" s="1"/>
  <c r="B64" i="4"/>
  <c r="C64" i="4"/>
  <c r="D64" i="4" s="1"/>
  <c r="E64" i="4" s="1"/>
  <c r="B64" i="3"/>
  <c r="C64" i="3"/>
  <c r="D64" i="3" s="1"/>
  <c r="E64" i="3" s="1"/>
  <c r="B64" i="2"/>
  <c r="C64" i="2" s="1"/>
  <c r="D64" i="2" s="1"/>
  <c r="E64" i="2" s="1"/>
  <c r="D66" i="16" l="1"/>
  <c r="B64" i="13"/>
  <c r="AG66" i="18"/>
  <c r="K66" i="9"/>
  <c r="D66" i="5"/>
  <c r="P7" i="18"/>
  <c r="P8" i="18"/>
  <c r="G64" i="18"/>
  <c r="I64" i="18" s="1"/>
  <c r="E64" i="17"/>
  <c r="D64" i="17"/>
  <c r="G68" i="15"/>
  <c r="I68" i="15"/>
  <c r="E64" i="9"/>
  <c r="C65" i="13" l="1"/>
  <c r="C64" i="16"/>
  <c r="J10" i="12"/>
  <c r="Y63" i="18"/>
  <c r="C63" i="18"/>
  <c r="D63" i="18"/>
  <c r="E63" i="18"/>
  <c r="F63" i="18"/>
  <c r="H63" i="18"/>
  <c r="B63" i="17"/>
  <c r="C63" i="17" s="1"/>
  <c r="C67" i="15"/>
  <c r="D67" i="15"/>
  <c r="E67" i="15"/>
  <c r="H67" i="15"/>
  <c r="F67" i="15" s="1"/>
  <c r="G63" i="16"/>
  <c r="C63" i="9"/>
  <c r="D63" i="9"/>
  <c r="E63" i="9"/>
  <c r="G63" i="9"/>
  <c r="I63" i="9" s="1"/>
  <c r="H63" i="9"/>
  <c r="J63" i="9"/>
  <c r="B63" i="7"/>
  <c r="C63" i="7" s="1"/>
  <c r="D63" i="7" s="1"/>
  <c r="E63" i="7" s="1"/>
  <c r="B63" i="8"/>
  <c r="C63" i="8" s="1"/>
  <c r="D63" i="8" s="1"/>
  <c r="E63" i="8" s="1"/>
  <c r="B63" i="6"/>
  <c r="C63" i="6" s="1"/>
  <c r="D63" i="6" s="1"/>
  <c r="E63" i="6" s="1"/>
  <c r="B63" i="5"/>
  <c r="B63" i="4"/>
  <c r="C63" i="4" s="1"/>
  <c r="D63" i="4" s="1"/>
  <c r="E63" i="4" s="1"/>
  <c r="B63" i="3"/>
  <c r="C63" i="3" s="1"/>
  <c r="D63" i="3" s="1"/>
  <c r="E63" i="3" s="1"/>
  <c r="B63" i="2"/>
  <c r="C63" i="2" s="1"/>
  <c r="D63" i="2" s="1"/>
  <c r="E63" i="2" s="1"/>
  <c r="C64" i="5" l="1"/>
  <c r="B63" i="13"/>
  <c r="AG65" i="18"/>
  <c r="K65" i="9"/>
  <c r="D66" i="13"/>
  <c r="D65" i="16"/>
  <c r="G63" i="18"/>
  <c r="I63" i="18" s="1"/>
  <c r="J64" i="18"/>
  <c r="E63" i="17"/>
  <c r="D63" i="17"/>
  <c r="G67" i="15"/>
  <c r="I67" i="15"/>
  <c r="J67" i="15"/>
  <c r="D65" i="5" l="1"/>
  <c r="C63" i="16"/>
  <c r="C64" i="13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7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11" i="17"/>
  <c r="D12" i="17"/>
  <c r="D13" i="17"/>
  <c r="D10" i="17"/>
  <c r="D64" i="16" l="1"/>
  <c r="AG64" i="18"/>
  <c r="K64" i="9"/>
  <c r="D65" i="13"/>
  <c r="E66" i="5"/>
  <c r="I10" i="12"/>
  <c r="Y62" i="18"/>
  <c r="C62" i="18"/>
  <c r="D62" i="18"/>
  <c r="E62" i="18"/>
  <c r="F62" i="18"/>
  <c r="H62" i="18"/>
  <c r="B62" i="17"/>
  <c r="C62" i="17" s="1"/>
  <c r="G62" i="16"/>
  <c r="C66" i="15"/>
  <c r="D66" i="15" s="1"/>
  <c r="J66" i="15" s="1"/>
  <c r="H66" i="15"/>
  <c r="F66" i="15" s="1"/>
  <c r="C62" i="9"/>
  <c r="D62" i="9"/>
  <c r="E62" i="9" s="1"/>
  <c r="G62" i="9"/>
  <c r="I62" i="9" s="1"/>
  <c r="H62" i="9"/>
  <c r="J62" i="9" s="1"/>
  <c r="B62" i="7"/>
  <c r="C62" i="7" s="1"/>
  <c r="D62" i="7" s="1"/>
  <c r="E62" i="7" s="1"/>
  <c r="B62" i="8"/>
  <c r="C62" i="8" s="1"/>
  <c r="D62" i="8" s="1"/>
  <c r="E62" i="8" s="1"/>
  <c r="B62" i="6"/>
  <c r="C62" i="6" s="1"/>
  <c r="D62" i="6" s="1"/>
  <c r="E62" i="6" s="1"/>
  <c r="B62" i="5"/>
  <c r="B62" i="4"/>
  <c r="C62" i="4" s="1"/>
  <c r="D62" i="4" s="1"/>
  <c r="E62" i="4" s="1"/>
  <c r="B62" i="3"/>
  <c r="C62" i="3" s="1"/>
  <c r="D62" i="3" s="1"/>
  <c r="E62" i="3" s="1"/>
  <c r="B62" i="2"/>
  <c r="C62" i="2" s="1"/>
  <c r="D62" i="2" s="1"/>
  <c r="E62" i="2" s="1"/>
  <c r="C63" i="5" l="1"/>
  <c r="B62" i="13"/>
  <c r="AA63" i="18"/>
  <c r="AF63" i="18" s="1"/>
  <c r="G62" i="18"/>
  <c r="I62" i="18" s="1"/>
  <c r="Z63" i="18"/>
  <c r="J63" i="18"/>
  <c r="G66" i="15"/>
  <c r="I66" i="15"/>
  <c r="E66" i="15"/>
  <c r="C63" i="13" l="1"/>
  <c r="C62" i="16"/>
  <c r="D64" i="5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4" i="18"/>
  <c r="C61" i="18"/>
  <c r="J62" i="18" s="1"/>
  <c r="D61" i="18"/>
  <c r="E61" i="18"/>
  <c r="F61" i="18"/>
  <c r="H61" i="18"/>
  <c r="B61" i="17"/>
  <c r="C61" i="17" s="1"/>
  <c r="C65" i="15"/>
  <c r="D65" i="15" s="1"/>
  <c r="E65" i="15"/>
  <c r="G61" i="16"/>
  <c r="C61" i="9"/>
  <c r="D61" i="9" s="1"/>
  <c r="G61" i="9"/>
  <c r="I61" i="9" s="1"/>
  <c r="H61" i="9"/>
  <c r="J61" i="9" s="1"/>
  <c r="B61" i="7"/>
  <c r="C61" i="7" s="1"/>
  <c r="D61" i="7" s="1"/>
  <c r="E61" i="7" s="1"/>
  <c r="B61" i="8"/>
  <c r="C61" i="8" s="1"/>
  <c r="D61" i="8" s="1"/>
  <c r="E61" i="8" s="1"/>
  <c r="B61" i="6"/>
  <c r="C61" i="6" s="1"/>
  <c r="D61" i="6" s="1"/>
  <c r="E61" i="6" s="1"/>
  <c r="B61" i="5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C62" i="5" l="1"/>
  <c r="D63" i="16"/>
  <c r="E65" i="5"/>
  <c r="AG63" i="18"/>
  <c r="K63" i="9"/>
  <c r="D64" i="13"/>
  <c r="B61" i="13"/>
  <c r="AA62" i="18"/>
  <c r="AF62" i="18" s="1"/>
  <c r="Z62" i="18"/>
  <c r="G61" i="18"/>
  <c r="I61" i="18" s="1"/>
  <c r="E61" i="9"/>
  <c r="C60" i="18"/>
  <c r="D60" i="18"/>
  <c r="E60" i="18"/>
  <c r="F60" i="18"/>
  <c r="H60" i="18"/>
  <c r="B60" i="17"/>
  <c r="C60" i="17" s="1"/>
  <c r="C64" i="15"/>
  <c r="D64" i="15" s="1"/>
  <c r="C60" i="9"/>
  <c r="D60" i="9" s="1"/>
  <c r="G60" i="9"/>
  <c r="I60" i="9" s="1"/>
  <c r="H60" i="9"/>
  <c r="J60" i="9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C62" i="13" l="1"/>
  <c r="C61" i="16"/>
  <c r="D62" i="5"/>
  <c r="D63" i="5"/>
  <c r="C60" i="5"/>
  <c r="B60" i="13"/>
  <c r="C61" i="5"/>
  <c r="G60" i="18"/>
  <c r="I60" i="18" s="1"/>
  <c r="AA61" i="18"/>
  <c r="J61" i="18"/>
  <c r="Z61" i="18"/>
  <c r="E64" i="15"/>
  <c r="E60" i="9"/>
  <c r="C59" i="18"/>
  <c r="D59" i="18"/>
  <c r="E59" i="18"/>
  <c r="F59" i="18"/>
  <c r="H59" i="18"/>
  <c r="B59" i="17"/>
  <c r="C59" i="17"/>
  <c r="C63" i="15"/>
  <c r="D63" i="15" s="1"/>
  <c r="C59" i="9"/>
  <c r="D59" i="9" s="1"/>
  <c r="G59" i="9"/>
  <c r="I59" i="9" s="1"/>
  <c r="H59" i="9"/>
  <c r="J59" i="9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B59" i="13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C59" i="16" l="1"/>
  <c r="E63" i="5"/>
  <c r="E64" i="5"/>
  <c r="AG62" i="18"/>
  <c r="K62" i="9"/>
  <c r="D63" i="13"/>
  <c r="C60" i="13"/>
  <c r="C60" i="16"/>
  <c r="D62" i="16"/>
  <c r="D61" i="5"/>
  <c r="E62" i="5" s="1"/>
  <c r="C61" i="13"/>
  <c r="D62" i="13" s="1"/>
  <c r="G59" i="18"/>
  <c r="I59" i="18" s="1"/>
  <c r="AA60" i="18"/>
  <c r="AF61" i="18"/>
  <c r="Z60" i="18"/>
  <c r="J60" i="18"/>
  <c r="AF60" i="18"/>
  <c r="E63" i="15"/>
  <c r="E59" i="9"/>
  <c r="AJ5" i="18"/>
  <c r="D60" i="16" l="1"/>
  <c r="D61" i="16"/>
  <c r="AG60" i="18"/>
  <c r="K60" i="9"/>
  <c r="D61" i="13"/>
  <c r="AG61" i="18"/>
  <c r="K61" i="9"/>
  <c r="C58" i="18"/>
  <c r="B58" i="2"/>
  <c r="G58" i="9" s="1"/>
  <c r="I58" i="9" s="1"/>
  <c r="B58" i="4"/>
  <c r="B58" i="5"/>
  <c r="C59" i="5" s="1"/>
  <c r="B58" i="6"/>
  <c r="B58" i="8"/>
  <c r="B58" i="7"/>
  <c r="C58" i="9"/>
  <c r="H58" i="9"/>
  <c r="J58" i="9" s="1"/>
  <c r="C62" i="15"/>
  <c r="B58" i="17"/>
  <c r="D58" i="18"/>
  <c r="E58" i="18"/>
  <c r="F58" i="18"/>
  <c r="D60" i="5" l="1"/>
  <c r="AA59" i="18"/>
  <c r="AF59" i="18"/>
  <c r="Z59" i="18"/>
  <c r="J59" i="18"/>
  <c r="G58" i="18"/>
  <c r="B58" i="13"/>
  <c r="C59" i="13" s="1"/>
  <c r="E61" i="5" l="1"/>
  <c r="AG59" i="18"/>
  <c r="K59" i="9"/>
  <c r="D60" i="13"/>
  <c r="C58" i="16"/>
  <c r="D59" i="16" s="1"/>
  <c r="M10" i="15" l="1"/>
  <c r="H16" i="15" l="1"/>
  <c r="H65" i="15"/>
  <c r="H6" i="15"/>
  <c r="H5" i="15"/>
  <c r="H4" i="15"/>
  <c r="H7" i="15"/>
  <c r="H3" i="15"/>
  <c r="H91" i="15"/>
  <c r="H87" i="15"/>
  <c r="H83" i="15"/>
  <c r="H79" i="15"/>
  <c r="H75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82" i="15"/>
  <c r="H78" i="15"/>
  <c r="H74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80" i="15"/>
  <c r="H72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81" i="15"/>
  <c r="H77" i="15"/>
  <c r="H73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84" i="15"/>
  <c r="H76" i="15"/>
  <c r="H60" i="15"/>
  <c r="H52" i="15"/>
  <c r="H44" i="15"/>
  <c r="H8" i="15"/>
  <c r="J65" i="15" l="1"/>
  <c r="C57" i="18"/>
  <c r="D57" i="18"/>
  <c r="E57" i="18"/>
  <c r="F57" i="18"/>
  <c r="H57" i="18"/>
  <c r="B57" i="17"/>
  <c r="C61" i="15"/>
  <c r="C57" i="9"/>
  <c r="B57" i="7"/>
  <c r="B57" i="8"/>
  <c r="B57" i="6"/>
  <c r="B57" i="5"/>
  <c r="C58" i="5" s="1"/>
  <c r="B57" i="4"/>
  <c r="B57" i="3"/>
  <c r="B57" i="2"/>
  <c r="D59" i="5" l="1"/>
  <c r="C58" i="7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AA58" i="18"/>
  <c r="AF58" i="18" s="1"/>
  <c r="Z58" i="18"/>
  <c r="G57" i="18"/>
  <c r="I57" i="18" s="1"/>
  <c r="J58" i="18"/>
  <c r="E60" i="5" l="1"/>
  <c r="C58" i="13"/>
  <c r="D59" i="13" s="1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C57" i="7" s="1"/>
  <c r="B56" i="8"/>
  <c r="B56" i="6"/>
  <c r="B56" i="5"/>
  <c r="B56" i="4"/>
  <c r="B56" i="3"/>
  <c r="B56" i="2"/>
  <c r="C57" i="6" l="1"/>
  <c r="AG58" i="18"/>
  <c r="K58" i="9"/>
  <c r="C57" i="17"/>
  <c r="D58" i="7"/>
  <c r="C57" i="3"/>
  <c r="C57" i="4"/>
  <c r="B56" i="13"/>
  <c r="C57" i="13" s="1"/>
  <c r="D58" i="13" s="1"/>
  <c r="C57" i="8"/>
  <c r="C57" i="2"/>
  <c r="C57" i="5"/>
  <c r="Z57" i="18"/>
  <c r="AA57" i="18"/>
  <c r="AF57" i="18" s="1"/>
  <c r="J57" i="18"/>
  <c r="E61" i="15"/>
  <c r="D61" i="15"/>
  <c r="J61" i="15" s="1"/>
  <c r="G56" i="18"/>
  <c r="G56" i="9"/>
  <c r="I56" i="9" s="1"/>
  <c r="H56" i="9"/>
  <c r="J56" i="9" s="1"/>
  <c r="C56" i="16" l="1"/>
  <c r="D57" i="16" s="1"/>
  <c r="D58" i="2"/>
  <c r="D58" i="8"/>
  <c r="AG57" i="18"/>
  <c r="K57" i="9"/>
  <c r="D58" i="5"/>
  <c r="E59" i="5" s="1"/>
  <c r="D58" i="4"/>
  <c r="D58" i="6"/>
  <c r="C55" i="18" l="1"/>
  <c r="D55" i="18"/>
  <c r="E55" i="18"/>
  <c r="F55" i="18"/>
  <c r="B55" i="17"/>
  <c r="C59" i="15"/>
  <c r="C55" i="9"/>
  <c r="B55" i="7"/>
  <c r="B55" i="8"/>
  <c r="B55" i="6"/>
  <c r="B55" i="5"/>
  <c r="B55" i="4"/>
  <c r="B55" i="3"/>
  <c r="B55" i="2"/>
  <c r="AA56" i="18" l="1"/>
  <c r="C56" i="6"/>
  <c r="C56" i="5"/>
  <c r="B55" i="13"/>
  <c r="C56" i="17"/>
  <c r="C56" i="3"/>
  <c r="C56" i="8"/>
  <c r="C56" i="2"/>
  <c r="C56" i="4"/>
  <c r="C56" i="7"/>
  <c r="Z56" i="18"/>
  <c r="AF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C55" i="16"/>
  <c r="D56" i="16" s="1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68" i="18"/>
  <c r="H69" i="18"/>
  <c r="H70" i="18"/>
  <c r="H71" i="18"/>
  <c r="H72" i="18"/>
  <c r="H73" i="18"/>
  <c r="H74" i="18"/>
  <c r="H75" i="18"/>
  <c r="H76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AG56" i="18" l="1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C54" i="9"/>
  <c r="B54" i="7"/>
  <c r="B54" i="8"/>
  <c r="B54" i="13" s="1"/>
  <c r="B54" i="6"/>
  <c r="B54" i="5"/>
  <c r="B54" i="4"/>
  <c r="B54" i="3"/>
  <c r="B54" i="2"/>
  <c r="C55" i="13" l="1"/>
  <c r="C54" i="16"/>
  <c r="D55" i="16" s="1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C53" i="9"/>
  <c r="B53" i="8"/>
  <c r="B53" i="6"/>
  <c r="C54" i="6" s="1"/>
  <c r="B53" i="5"/>
  <c r="B53" i="13" s="1"/>
  <c r="B53" i="4"/>
  <c r="C54" i="4" s="1"/>
  <c r="B53" i="3"/>
  <c r="C54" i="3" s="1"/>
  <c r="B53" i="2"/>
  <c r="C53" i="16" l="1"/>
  <c r="D56" i="5"/>
  <c r="D56" i="8"/>
  <c r="D56" i="2"/>
  <c r="C54" i="5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5" i="13" s="1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D55" i="5" l="1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68" i="16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58" i="16"/>
  <c r="G48" i="16"/>
  <c r="G32" i="16"/>
  <c r="G104" i="16"/>
  <c r="G96" i="16"/>
  <c r="G88" i="16"/>
  <c r="G80" i="16"/>
  <c r="G72" i="16"/>
  <c r="G56" i="16"/>
  <c r="G44" i="16"/>
  <c r="G28" i="16"/>
  <c r="G4" i="16"/>
  <c r="E4" i="16" s="1"/>
  <c r="G110" i="16"/>
  <c r="G102" i="16"/>
  <c r="G94" i="16"/>
  <c r="G86" i="16"/>
  <c r="G78" i="16"/>
  <c r="G70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71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69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E10" i="15" l="1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C53" i="4"/>
  <c r="C53" i="5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D54" i="3" l="1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C52" i="7"/>
  <c r="F63" i="15"/>
  <c r="I63" i="15" s="1"/>
  <c r="G62" i="15"/>
  <c r="D52" i="9"/>
  <c r="E12" i="16"/>
  <c r="F11" i="16"/>
  <c r="G51" i="9"/>
  <c r="I51" i="9" s="1"/>
  <c r="D53" i="4" l="1"/>
  <c r="D53" i="3"/>
  <c r="C51" i="16"/>
  <c r="D52" i="16" s="1"/>
  <c r="C52" i="13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C51" i="7" s="1"/>
  <c r="B50" i="8"/>
  <c r="B50" i="6"/>
  <c r="B50" i="5"/>
  <c r="C51" i="5" s="1"/>
  <c r="B50" i="4"/>
  <c r="B50" i="3"/>
  <c r="B50" i="2"/>
  <c r="D52" i="5" l="1"/>
  <c r="I64" i="15"/>
  <c r="F65" i="15"/>
  <c r="C51" i="2"/>
  <c r="E54" i="6"/>
  <c r="E54" i="8"/>
  <c r="E53" i="5"/>
  <c r="E54" i="5"/>
  <c r="E54" i="3"/>
  <c r="C51" i="3"/>
  <c r="B50" i="13"/>
  <c r="C51" i="8"/>
  <c r="C51" i="4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G65" i="15" l="1"/>
  <c r="I65" i="15"/>
  <c r="D52" i="8"/>
  <c r="AB17" i="18"/>
  <c r="AL16" i="18"/>
  <c r="AC16" i="18"/>
  <c r="D52" i="6"/>
  <c r="C50" i="16"/>
  <c r="C51" i="13"/>
  <c r="D51" i="2"/>
  <c r="D52" i="2"/>
  <c r="B49" i="13"/>
  <c r="C50" i="8"/>
  <c r="C50" i="6"/>
  <c r="D51" i="6" s="1"/>
  <c r="C50" i="5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D50" i="2" l="1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C49" i="4"/>
  <c r="C49" i="3"/>
  <c r="C50" i="13"/>
  <c r="D51" i="8"/>
  <c r="E51" i="8" s="1"/>
  <c r="D49" i="9"/>
  <c r="H48" i="9"/>
  <c r="J48" i="9" s="1"/>
  <c r="E16" i="16"/>
  <c r="F15" i="16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D49" i="2" l="1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AG48" i="18" l="1"/>
  <c r="K48" i="9"/>
  <c r="C47" i="16"/>
  <c r="D48" i="16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B46" i="8"/>
  <c r="B46" i="6"/>
  <c r="C47" i="6" s="1"/>
  <c r="D48" i="6" s="1"/>
  <c r="B46" i="5"/>
  <c r="B46" i="4"/>
  <c r="B46" i="3"/>
  <c r="C47" i="3" s="1"/>
  <c r="B46" i="2"/>
  <c r="C47" i="4" l="1"/>
  <c r="B46" i="13"/>
  <c r="C47" i="8"/>
  <c r="C47" i="5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B45" i="8"/>
  <c r="C46" i="8" s="1"/>
  <c r="B45" i="6"/>
  <c r="B45" i="5"/>
  <c r="C46" i="5" s="1"/>
  <c r="B45" i="4"/>
  <c r="B45" i="3"/>
  <c r="B45" i="2"/>
  <c r="C46" i="6" l="1"/>
  <c r="AB22" i="18"/>
  <c r="AL21" i="18"/>
  <c r="AC21" i="18"/>
  <c r="C46" i="3"/>
  <c r="B45" i="13"/>
  <c r="D48" i="2"/>
  <c r="D48" i="7"/>
  <c r="D48" i="4"/>
  <c r="C46" i="2"/>
  <c r="D47" i="2" s="1"/>
  <c r="C46" i="7"/>
  <c r="D47" i="8"/>
  <c r="D48" i="8"/>
  <c r="C46" i="4"/>
  <c r="D47" i="4" s="1"/>
  <c r="E49" i="3"/>
  <c r="D47" i="5"/>
  <c r="D48" i="5"/>
  <c r="C46" i="16"/>
  <c r="C46" i="13"/>
  <c r="C47" i="13"/>
  <c r="E48" i="9"/>
  <c r="D46" i="9"/>
  <c r="E20" i="16"/>
  <c r="F19" i="16"/>
  <c r="G45" i="9"/>
  <c r="I45" i="9" s="1"/>
  <c r="H45" i="9"/>
  <c r="J45" i="9" s="1"/>
  <c r="C44" i="9"/>
  <c r="B44" i="7"/>
  <c r="C45" i="7" s="1"/>
  <c r="B44" i="8"/>
  <c r="C45" i="8" s="1"/>
  <c r="B44" i="6"/>
  <c r="B44" i="5"/>
  <c r="C45" i="5" s="1"/>
  <c r="B44" i="4"/>
  <c r="B44" i="3"/>
  <c r="B44" i="2"/>
  <c r="D46" i="8" l="1"/>
  <c r="D46" i="5"/>
  <c r="AG47" i="18"/>
  <c r="K47" i="9"/>
  <c r="D47" i="13"/>
  <c r="D48" i="13"/>
  <c r="E48" i="5"/>
  <c r="E49" i="5"/>
  <c r="D46" i="7"/>
  <c r="C45" i="6"/>
  <c r="B44" i="13"/>
  <c r="C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F72" i="15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M26" i="15" s="1"/>
  <c r="E47" i="9"/>
  <c r="G44" i="9"/>
  <c r="I44" i="9" s="1"/>
  <c r="D45" i="9"/>
  <c r="E21" i="16"/>
  <c r="F20" i="16"/>
  <c r="C43" i="9"/>
  <c r="D44" i="9" s="1"/>
  <c r="B43" i="7"/>
  <c r="B43" i="8"/>
  <c r="B43" i="6"/>
  <c r="B43" i="5"/>
  <c r="B43" i="4"/>
  <c r="C44" i="4" s="1"/>
  <c r="B43" i="3"/>
  <c r="B43" i="2"/>
  <c r="AG45" i="18" l="1"/>
  <c r="K45" i="9"/>
  <c r="D45" i="4"/>
  <c r="C44" i="16"/>
  <c r="D45" i="16" s="1"/>
  <c r="C44" i="6"/>
  <c r="B43" i="13"/>
  <c r="C44" i="13" s="1"/>
  <c r="D45" i="3"/>
  <c r="C44" i="3"/>
  <c r="AB24" i="18"/>
  <c r="AL23" i="18"/>
  <c r="AC23" i="18"/>
  <c r="E48" i="7"/>
  <c r="D46" i="13"/>
  <c r="C44" i="8"/>
  <c r="E47" i="6"/>
  <c r="E48" i="6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AG44" i="18" l="1"/>
  <c r="K44" i="9"/>
  <c r="D45" i="13"/>
  <c r="D44" i="4"/>
  <c r="B42" i="13"/>
  <c r="C43" i="13" s="1"/>
  <c r="D44" i="13" s="1"/>
  <c r="E47" i="2"/>
  <c r="C43" i="3"/>
  <c r="D44" i="7"/>
  <c r="D45" i="7"/>
  <c r="C43" i="7"/>
  <c r="D45" i="8"/>
  <c r="E45" i="4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D43" i="5" l="1"/>
  <c r="D43" i="4"/>
  <c r="D43" i="6"/>
  <c r="D43" i="8"/>
  <c r="E45" i="7"/>
  <c r="E46" i="7"/>
  <c r="C42" i="16"/>
  <c r="D43" i="16" s="1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AB26" i="18"/>
  <c r="AL25" i="18"/>
  <c r="AC25" i="18"/>
  <c r="E45" i="6"/>
  <c r="D43" i="7"/>
  <c r="E44" i="7" s="1"/>
  <c r="E46" i="2"/>
  <c r="D42" i="9"/>
  <c r="E24" i="16"/>
  <c r="F23" i="16"/>
  <c r="C40" i="9"/>
  <c r="B40" i="7"/>
  <c r="B40" i="8"/>
  <c r="B40" i="6"/>
  <c r="B40" i="5"/>
  <c r="C41" i="5" s="1"/>
  <c r="B40" i="4"/>
  <c r="C41" i="4" s="1"/>
  <c r="B40" i="2"/>
  <c r="C41" i="2" s="1"/>
  <c r="B40" i="3"/>
  <c r="D42" i="5" l="1"/>
  <c r="D42" i="4"/>
  <c r="C41" i="16"/>
  <c r="D42" i="16" s="1"/>
  <c r="D42" i="2"/>
  <c r="D43" i="2"/>
  <c r="C41" i="3"/>
  <c r="B40" i="13"/>
  <c r="C41" i="13" s="1"/>
  <c r="C41" i="8"/>
  <c r="C42" i="13"/>
  <c r="E43" i="5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AG41" i="18" l="1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B39" i="8"/>
  <c r="B39" i="6"/>
  <c r="B39" i="5"/>
  <c r="C40" i="5" s="1"/>
  <c r="B39" i="4"/>
  <c r="B39" i="3"/>
  <c r="B39" i="2"/>
  <c r="C40" i="7" l="1"/>
  <c r="E43" i="6"/>
  <c r="D41" i="5"/>
  <c r="E43" i="7"/>
  <c r="C40" i="3"/>
  <c r="C40" i="6"/>
  <c r="C40" i="4"/>
  <c r="C40" i="2"/>
  <c r="B39" i="13"/>
  <c r="C40" i="8"/>
  <c r="E43" i="8"/>
  <c r="AB29" i="18"/>
  <c r="AL28" i="18"/>
  <c r="AC28" i="18"/>
  <c r="D40" i="9"/>
  <c r="H39" i="9"/>
  <c r="J39" i="9" s="1"/>
  <c r="N11" i="9" s="1"/>
  <c r="G39" i="9"/>
  <c r="I39" i="9" s="1"/>
  <c r="E27" i="16"/>
  <c r="F26" i="16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40" i="5" l="1"/>
  <c r="D40" i="2"/>
  <c r="D41" i="2"/>
  <c r="D41" i="8"/>
  <c r="D40" i="3"/>
  <c r="D41" i="3"/>
  <c r="D40" i="7"/>
  <c r="D41" i="7"/>
  <c r="AB30" i="18"/>
  <c r="AL29" i="18"/>
  <c r="AC29" i="18"/>
  <c r="C39" i="16"/>
  <c r="C40" i="13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G37" i="9" s="1"/>
  <c r="I37" i="9" s="1"/>
  <c r="B37" i="7"/>
  <c r="B37" i="8"/>
  <c r="B37" i="6"/>
  <c r="B37" i="5"/>
  <c r="C38" i="5" s="1"/>
  <c r="B37" i="4"/>
  <c r="C38" i="4" s="1"/>
  <c r="D39" i="4" s="1"/>
  <c r="B37" i="3"/>
  <c r="C38" i="3" s="1"/>
  <c r="D39" i="3" s="1"/>
  <c r="B37" i="2"/>
  <c r="B37" i="13" l="1"/>
  <c r="C37" i="16" s="1"/>
  <c r="D39" i="5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E40" i="5"/>
  <c r="C39" i="13"/>
  <c r="D40" i="13" s="1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C38" i="13" l="1"/>
  <c r="AG38" i="18" s="1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B31" i="5"/>
  <c r="B30" i="5"/>
  <c r="C31" i="5" s="1"/>
  <c r="B29" i="5"/>
  <c r="C30" i="5" s="1"/>
  <c r="B28" i="5"/>
  <c r="B27" i="5"/>
  <c r="B26" i="5"/>
  <c r="C27" i="5" s="1"/>
  <c r="B25" i="5"/>
  <c r="C26" i="5" s="1"/>
  <c r="B24" i="5"/>
  <c r="B23" i="5"/>
  <c r="B22" i="5"/>
  <c r="B21" i="5"/>
  <c r="C22" i="5" s="1"/>
  <c r="B20" i="5"/>
  <c r="B19" i="5"/>
  <c r="B18" i="5"/>
  <c r="B17" i="5"/>
  <c r="B16" i="5"/>
  <c r="C16" i="5" s="1"/>
  <c r="B15" i="5"/>
  <c r="B14" i="5"/>
  <c r="C15" i="5" s="1"/>
  <c r="B13" i="5"/>
  <c r="C14" i="5" s="1"/>
  <c r="B12" i="5"/>
  <c r="B11" i="5"/>
  <c r="B10" i="5"/>
  <c r="C11" i="5" s="1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23" i="5"/>
  <c r="C19" i="5"/>
  <c r="C7" i="5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D39" i="13" l="1"/>
  <c r="K38" i="9"/>
  <c r="D7" i="5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C17" i="5"/>
  <c r="C9" i="7"/>
  <c r="D28" i="8"/>
  <c r="D22" i="9"/>
  <c r="D30" i="9"/>
  <c r="C12" i="5"/>
  <c r="C28" i="5"/>
  <c r="C18" i="8"/>
  <c r="C14" i="2"/>
  <c r="D14" i="2" s="1"/>
  <c r="D25" i="2"/>
  <c r="C5" i="3"/>
  <c r="D5" i="3" s="1"/>
  <c r="C36" i="3"/>
  <c r="C14" i="8"/>
  <c r="C36" i="5"/>
  <c r="C6" i="2"/>
  <c r="D6" i="2" s="1"/>
  <c r="C24" i="5"/>
  <c r="C32" i="5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C9" i="5"/>
  <c r="C23" i="6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26" i="5"/>
  <c r="D30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D23" i="5"/>
  <c r="D27" i="5"/>
  <c r="D31" i="5"/>
  <c r="E31" i="5" s="1"/>
  <c r="D35" i="5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D19" i="5" l="1"/>
  <c r="D34" i="5"/>
  <c r="D14" i="5"/>
  <c r="E14" i="5" s="1"/>
  <c r="D33" i="5"/>
  <c r="D17" i="5"/>
  <c r="D28" i="5"/>
  <c r="E35" i="5"/>
  <c r="D22" i="5"/>
  <c r="E23" i="5" s="1"/>
  <c r="D13" i="5"/>
  <c r="D36" i="5"/>
  <c r="E36" i="5" s="1"/>
  <c r="E27" i="5"/>
  <c r="D6" i="5"/>
  <c r="D25" i="5"/>
  <c r="E25" i="5" s="1"/>
  <c r="D21" i="5"/>
  <c r="E9" i="5"/>
  <c r="E38" i="7"/>
  <c r="E39" i="7"/>
  <c r="C28" i="16"/>
  <c r="C28" i="13"/>
  <c r="C33" i="16"/>
  <c r="C33" i="13"/>
  <c r="C25" i="16"/>
  <c r="C25" i="13"/>
  <c r="C17" i="16"/>
  <c r="C17" i="13"/>
  <c r="C9" i="16"/>
  <c r="C9" i="13"/>
  <c r="C35" i="16"/>
  <c r="C35" i="13"/>
  <c r="C19" i="16"/>
  <c r="C19" i="13"/>
  <c r="C26" i="16"/>
  <c r="C26" i="13"/>
  <c r="C18" i="16"/>
  <c r="C18" i="13"/>
  <c r="C10" i="16"/>
  <c r="C10" i="13"/>
  <c r="E25" i="8"/>
  <c r="E38" i="2"/>
  <c r="E39" i="2"/>
  <c r="E38" i="4"/>
  <c r="E39" i="4"/>
  <c r="C36" i="16"/>
  <c r="C36" i="13"/>
  <c r="C37" i="13"/>
  <c r="C24" i="16"/>
  <c r="C24" i="13"/>
  <c r="C12" i="16"/>
  <c r="C12" i="13"/>
  <c r="C4" i="16"/>
  <c r="C4" i="13"/>
  <c r="C31" i="16"/>
  <c r="C31" i="13"/>
  <c r="C15" i="16"/>
  <c r="C15" i="13"/>
  <c r="C7" i="16"/>
  <c r="C7" i="13"/>
  <c r="C34" i="16"/>
  <c r="C34" i="13"/>
  <c r="E34" i="5"/>
  <c r="C20" i="16"/>
  <c r="C20" i="13"/>
  <c r="C29" i="16"/>
  <c r="C29" i="13"/>
  <c r="C21" i="16"/>
  <c r="C21" i="13"/>
  <c r="C13" i="16"/>
  <c r="C13" i="13"/>
  <c r="C5" i="16"/>
  <c r="C5" i="13"/>
  <c r="AB34" i="18"/>
  <c r="AL33" i="18"/>
  <c r="AC33" i="18"/>
  <c r="C27" i="16"/>
  <c r="C27" i="13"/>
  <c r="C30" i="16"/>
  <c r="C30" i="13"/>
  <c r="C22" i="16"/>
  <c r="C22" i="13"/>
  <c r="C14" i="16"/>
  <c r="C14" i="13"/>
  <c r="C6" i="16"/>
  <c r="C6" i="13"/>
  <c r="E19" i="2"/>
  <c r="C32" i="16"/>
  <c r="C32" i="13"/>
  <c r="C16" i="16"/>
  <c r="C16" i="13"/>
  <c r="C8" i="16"/>
  <c r="C8" i="13"/>
  <c r="C23" i="16"/>
  <c r="C23" i="13"/>
  <c r="C11" i="16"/>
  <c r="C11" i="13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D28" i="6"/>
  <c r="E29" i="6" s="1"/>
  <c r="D6" i="3"/>
  <c r="E6" i="3" s="1"/>
  <c r="E28" i="7"/>
  <c r="D35" i="6"/>
  <c r="E36" i="6" s="1"/>
  <c r="D19" i="4"/>
  <c r="E27" i="4"/>
  <c r="E22" i="4"/>
  <c r="E37" i="7"/>
  <c r="D29" i="5"/>
  <c r="E30" i="5" s="1"/>
  <c r="E22" i="5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19" i="4"/>
  <c r="D12" i="2"/>
  <c r="E12" i="2" s="1"/>
  <c r="E9" i="2"/>
  <c r="D30" i="7"/>
  <c r="E30" i="7" s="1"/>
  <c r="E37" i="3"/>
  <c r="E37" i="2"/>
  <c r="E36" i="4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9" i="5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28" i="6"/>
  <c r="E11" i="6"/>
  <c r="E35" i="9"/>
  <c r="E27" i="9"/>
  <c r="E24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E26" i="5" l="1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I20" i="16" l="1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AB37" i="18" l="1"/>
  <c r="AL36" i="18"/>
  <c r="AC36" i="18"/>
  <c r="E35" i="16"/>
  <c r="F34" i="16"/>
  <c r="H34" i="16"/>
  <c r="AB38" i="18" l="1"/>
  <c r="AL37" i="18"/>
  <c r="AC37" i="18"/>
  <c r="I34" i="16"/>
  <c r="E36" i="16"/>
  <c r="F35" i="16"/>
  <c r="H35" i="16"/>
  <c r="I35" i="16" s="1"/>
  <c r="AB39" i="18" l="1"/>
  <c r="AL38" i="18"/>
  <c r="AC38" i="18"/>
  <c r="E37" i="16"/>
  <c r="F36" i="16"/>
  <c r="H36" i="16"/>
  <c r="AB40" i="18" l="1"/>
  <c r="AL39" i="18"/>
  <c r="AC39" i="18"/>
  <c r="I36" i="16"/>
  <c r="L9" i="16"/>
  <c r="L10" i="16"/>
  <c r="E38" i="16"/>
  <c r="F37" i="16"/>
  <c r="H37" i="16"/>
  <c r="I37" i="16" s="1"/>
  <c r="AB41" i="18" l="1"/>
  <c r="AL40" i="18"/>
  <c r="AC40" i="18"/>
  <c r="E39" i="16"/>
  <c r="F38" i="16"/>
  <c r="H38" i="16"/>
  <c r="I38" i="16" s="1"/>
  <c r="AB42" i="18" l="1"/>
  <c r="AL41" i="18"/>
  <c r="AC41" i="18"/>
  <c r="E40" i="16"/>
  <c r="H39" i="16"/>
  <c r="I39" i="16" s="1"/>
  <c r="F39" i="16"/>
  <c r="AB43" i="18" l="1"/>
  <c r="AL42" i="18"/>
  <c r="AC42" i="18"/>
  <c r="L13" i="16"/>
  <c r="L12" i="16"/>
  <c r="E41" i="16"/>
  <c r="F40" i="16"/>
  <c r="H40" i="16"/>
  <c r="I40" i="16" s="1"/>
  <c r="AB44" i="18" l="1"/>
  <c r="AL43" i="18"/>
  <c r="AC43" i="18"/>
  <c r="E42" i="16"/>
  <c r="F41" i="16"/>
  <c r="H41" i="16"/>
  <c r="I41" i="16" s="1"/>
  <c r="AB45" i="18" l="1"/>
  <c r="AL44" i="18"/>
  <c r="AC44" i="18"/>
  <c r="E43" i="16"/>
  <c r="H42" i="16"/>
  <c r="I42" i="16" s="1"/>
  <c r="F42" i="16"/>
  <c r="AB46" i="18" l="1"/>
  <c r="AL45" i="18"/>
  <c r="AC45" i="18"/>
  <c r="E44" i="16"/>
  <c r="H43" i="16"/>
  <c r="I43" i="16" s="1"/>
  <c r="F43" i="16"/>
  <c r="AB47" i="18" l="1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L62" i="18"/>
  <c r="AC61" i="18"/>
  <c r="AL61" i="18"/>
  <c r="E59" i="16"/>
  <c r="H59" i="16" s="1"/>
  <c r="I59" i="16" s="1"/>
  <c r="F58" i="16"/>
  <c r="AC63" i="18" l="1"/>
  <c r="AL63" i="18"/>
  <c r="E60" i="16"/>
  <c r="F59" i="16"/>
  <c r="E61" i="16" l="1"/>
  <c r="H60" i="16"/>
  <c r="I60" i="16" s="1"/>
  <c r="F60" i="16"/>
  <c r="E62" i="16" l="1"/>
  <c r="E63" i="16" s="1"/>
  <c r="E64" i="16" s="1"/>
  <c r="F61" i="16"/>
  <c r="H61" i="16"/>
  <c r="I61" i="16" s="1"/>
  <c r="E65" i="16" l="1"/>
  <c r="F64" i="16"/>
  <c r="H64" i="16"/>
  <c r="F63" i="16"/>
  <c r="H63" i="16"/>
  <c r="F62" i="16"/>
  <c r="H62" i="16"/>
  <c r="I62" i="16" s="1"/>
  <c r="I64" i="16" l="1"/>
  <c r="F65" i="16"/>
  <c r="E66" i="16"/>
  <c r="H65" i="16"/>
  <c r="I65" i="16" s="1"/>
  <c r="I63" i="16"/>
  <c r="F66" i="16" l="1"/>
  <c r="E67" i="16"/>
  <c r="E68" i="16" s="1"/>
  <c r="H66" i="16"/>
  <c r="I66" i="16" s="1"/>
  <c r="H67" i="16" l="1"/>
  <c r="I67" i="16" s="1"/>
  <c r="F67" i="16"/>
  <c r="E69" i="16"/>
  <c r="F68" i="16"/>
  <c r="E70" i="16" l="1"/>
  <c r="F69" i="16"/>
  <c r="E71" i="16" l="1"/>
  <c r="F70" i="16"/>
  <c r="E72" i="16" l="1"/>
  <c r="F71" i="16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<sst xmlns="http://schemas.openxmlformats.org/spreadsheetml/2006/main" count="211" uniqueCount="69">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</sst>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Casi_totali!$B$3:$B$66</c:f>
              <c:numCache>
                <c:formatCode>General</c:formatCode>
                <c:ptCount val="6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Casi_totali!$C$3:$C$66</c:f>
              <c:numCache>
                <c:formatCode>General</c:formatCode>
                <c:ptCount val="6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Deceduti!$T$76:$AB$76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Ospedalizzati!$B$3:$B$65</c:f>
              <c:numCache>
                <c:formatCode>General</c:formatCode>
                <c:ptCount val="63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Ospedalizzati!$C$3:$C$65</c:f>
              <c:numCache>
                <c:formatCode>General</c:formatCode>
                <c:ptCount val="63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Ospedalizzati!$C$3:$C$63</c:f>
              <c:numCache>
                <c:formatCode>General</c:formatCode>
                <c:ptCount val="61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Ospedalizzati!$D$3:$D$63</c:f>
              <c:numCache>
                <c:formatCode>General</c:formatCode>
                <c:ptCount val="61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  <c:pt idx="51">
                  <c:v>-389</c:v>
                </c:pt>
                <c:pt idx="52">
                  <c:v>-418</c:v>
                </c:pt>
                <c:pt idx="53">
                  <c:v>-338</c:v>
                </c:pt>
                <c:pt idx="54">
                  <c:v>373</c:v>
                </c:pt>
                <c:pt idx="55">
                  <c:v>786</c:v>
                </c:pt>
                <c:pt idx="56">
                  <c:v>-117</c:v>
                </c:pt>
                <c:pt idx="57">
                  <c:v>-685</c:v>
                </c:pt>
                <c:pt idx="58">
                  <c:v>458</c:v>
                </c:pt>
                <c:pt idx="59">
                  <c:v>-635</c:v>
                </c:pt>
                <c:pt idx="60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Positivi!$B$3:$B$68</c:f>
              <c:numCache>
                <c:formatCode>General</c:formatCode>
                <c:ptCount val="6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Positivi!$C$3:$C$68</c:f>
              <c:numCache>
                <c:formatCode>General</c:formatCode>
                <c:ptCount val="66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Positivi!$C$3:$C$71</c:f>
              <c:numCache>
                <c:formatCode>General</c:formatCode>
                <c:ptCount val="69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Positivi!$B$3:$B$68</c:f>
              <c:numCache>
                <c:formatCode>General</c:formatCode>
                <c:ptCount val="6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Quarantena!$B$3:$B$69</c:f>
              <c:numCache>
                <c:formatCode>General</c:formatCode>
                <c:ptCount val="67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Quarantena!$C$3:$C$69</c:f>
              <c:numCache>
                <c:formatCode>General</c:formatCode>
                <c:ptCount val="67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Quarantena!$C$3:$C$69</c:f>
              <c:numCache>
                <c:formatCode>General</c:formatCode>
                <c:ptCount val="67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'Nuovi positivi'!$B$3:$B$68</c:f>
              <c:numCache>
                <c:formatCode>General</c:formatCode>
                <c:ptCount val="6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positivi'!$A$4:$A$72</c:f>
              <c:numCache>
                <c:formatCode>d/m;@</c:formatCode>
                <c:ptCount val="6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'Nuovi positivi'!$C$4:$C$72</c:f>
              <c:numCache>
                <c:formatCode>General</c:formatCode>
                <c:ptCount val="69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Casi_totali!$C$3:$C$69</c:f>
              <c:numCache>
                <c:formatCode>General</c:formatCode>
                <c:ptCount val="6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Casi_totali!$D$3:$D$69</c:f>
              <c:numCache>
                <c:formatCode>General</c:formatCode>
                <c:ptCount val="67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  <c:pt idx="49">
                  <c:v>-939</c:v>
                </c:pt>
                <c:pt idx="50">
                  <c:v>-181</c:v>
                </c:pt>
                <c:pt idx="51">
                  <c:v>-305</c:v>
                </c:pt>
                <c:pt idx="52">
                  <c:v>1119</c:v>
                </c:pt>
                <c:pt idx="53">
                  <c:v>-293</c:v>
                </c:pt>
                <c:pt idx="54">
                  <c:v>-2</c:v>
                </c:pt>
                <c:pt idx="55">
                  <c:v>-444</c:v>
                </c:pt>
                <c:pt idx="56">
                  <c:v>-791</c:v>
                </c:pt>
                <c:pt idx="57">
                  <c:v>473</c:v>
                </c:pt>
                <c:pt idx="58">
                  <c:v>641</c:v>
                </c:pt>
                <c:pt idx="59">
                  <c:v>-724</c:v>
                </c:pt>
                <c:pt idx="60">
                  <c:v>375</c:v>
                </c:pt>
                <c:pt idx="61">
                  <c:v>-664</c:v>
                </c:pt>
                <c:pt idx="62">
                  <c:v>-33</c:v>
                </c:pt>
                <c:pt idx="63">
                  <c:v>-585</c:v>
                </c:pt>
                <c:pt idx="64">
                  <c:v>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positivi'!$T$76:$AB$76</c:f>
              <c:numCache>
                <c:formatCode>General</c:formatCode>
                <c:ptCount val="9"/>
                <c:pt idx="0">
                  <c:v>4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Tamponi!$A$3:$A$70</c:f>
              <c:numCache>
                <c:formatCode>d/m;@</c:formatCode>
                <c:ptCount val="6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Tamponi!$C$3:$C$70</c:f>
              <c:numCache>
                <c:formatCode>General</c:formatCode>
                <c:ptCount val="68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Tamponi!$A$3:$A$69</c:f>
              <c:numCache>
                <c:formatCode>d/m;@</c:formatCode>
                <c:ptCount val="6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cat>
          <c:val>
            <c:numRef>
              <c:f>Tamponi!$D$3:$D$69</c:f>
              <c:numCache>
                <c:formatCode>General</c:formatCode>
                <c:ptCount val="67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5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Tamponi!$A$3:$A$74</c:f>
              <c:numCache>
                <c:formatCode>d/m;@</c:formatCode>
                <c:ptCount val="7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Tamponi!$I$3:$I$74</c:f>
              <c:numCache>
                <c:formatCode>0.0</c:formatCode>
                <c:ptCount val="72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Tamponi!$A$2:$A$73</c:f>
              <c:numCache>
                <c:formatCode>d/m;@</c:formatCode>
                <c:ptCount val="72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</c:numCache>
            </c:numRef>
          </c:xVal>
          <c:yVal>
            <c:numRef>
              <c:f>Tamponi!$J$2:$J$73</c:f>
              <c:numCache>
                <c:formatCode>0.0</c:formatCode>
                <c:ptCount val="72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Tamponi!$A$4:$A$75</c:f>
              <c:numCache>
                <c:formatCode>d/m;@</c:formatCode>
                <c:ptCount val="7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Tamponi!$K$4:$K$75</c:f>
              <c:numCache>
                <c:formatCode>0.00</c:formatCode>
                <c:ptCount val="72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Tamponi!$A$4:$A$74</c:f>
              <c:numCache>
                <c:formatCode>d/m;@</c:formatCode>
                <c:ptCount val="7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cat>
          <c:val>
            <c:numRef>
              <c:f>Tamponi!$D$4:$D$74</c:f>
              <c:numCache>
                <c:formatCode>General</c:formatCode>
                <c:ptCount val="71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Tamponi!$A$4:$A$71</c:f>
              <c:numCache>
                <c:formatCode>d/m;@</c:formatCode>
                <c:ptCount val="68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Tamponi!$K$4:$K$71</c:f>
              <c:numCache>
                <c:formatCode>0.00</c:formatCode>
                <c:ptCount val="68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51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(2)'!$B$3:$B$66</c:f>
              <c:numCache>
                <c:formatCode>0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'Analisi-nuovi-pos (2)'!$C$3:$C$66</c:f>
              <c:numCache>
                <c:formatCode>0</c:formatCode>
                <c:ptCount val="6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0.45307480074419615</c:v>
                </c:pt>
                <c:pt idx="2">
                  <c:v>3.4230947595736234</c:v>
                </c:pt>
                <c:pt idx="3">
                  <c:v>14.227135552699572</c:v>
                </c:pt>
                <c:pt idx="4">
                  <c:v>42.689399693987212</c:v>
                </c:pt>
                <c:pt idx="5">
                  <c:v>103.82706349884859</c:v>
                </c:pt>
                <c:pt idx="6">
                  <c:v>217.89824820353124</c:v>
                </c:pt>
                <c:pt idx="7">
                  <c:v>409.88393481459968</c:v>
                </c:pt>
                <c:pt idx="8">
                  <c:v>708.53538503933942</c:v>
                </c:pt>
                <c:pt idx="9">
                  <c:v>1145.1369069180714</c:v>
                </c:pt>
                <c:pt idx="10">
                  <c:v>1752.1273250696286</c:v>
                </c:pt>
                <c:pt idx="11">
                  <c:v>2561.7036593811417</c:v>
                </c:pt>
                <c:pt idx="12">
                  <c:v>3604.5048059928122</c:v>
                </c:pt>
                <c:pt idx="13">
                  <c:v>4908.4462268849675</c:v>
                </c:pt>
                <c:pt idx="14">
                  <c:v>6497.7516401316816</c:v>
                </c:pt>
                <c:pt idx="15">
                  <c:v>8392.2059916696835</c:v>
                </c:pt>
                <c:pt idx="16">
                  <c:v>10606.636229601212</c:v>
                </c:pt>
                <c:pt idx="17">
                  <c:v>13150.61267653323</c:v>
                </c:pt>
                <c:pt idx="18">
                  <c:v>16028.353845199696</c:v>
                </c:pt>
                <c:pt idx="19">
                  <c:v>19238.810921525168</c:v>
                </c:pt>
                <c:pt idx="20">
                  <c:v>22775.904318934976</c:v>
                </c:pt>
                <c:pt idx="21">
                  <c:v>26628.883145612526</c:v>
                </c:pt>
                <c:pt idx="22">
                  <c:v>30782.778608267508</c:v>
                </c:pt>
                <c:pt idx="23">
                  <c:v>35218.923839730487</c:v>
                </c:pt>
                <c:pt idx="24">
                  <c:v>39915.51498491149</c:v>
                </c:pt>
                <c:pt idx="25">
                  <c:v>44848.191278720544</c:v>
                </c:pt>
                <c:pt idx="26">
                  <c:v>49990.615033416689</c:v>
                </c:pt>
                <c:pt idx="27">
                  <c:v>55315.035713766832</c:v>
                </c:pt>
                <c:pt idx="28">
                  <c:v>60792.825460881031</c:v>
                </c:pt>
                <c:pt idx="29">
                  <c:v>66394.976418847495</c:v>
                </c:pt>
                <c:pt idx="30">
                  <c:v>72092.552948628334</c:v>
                </c:pt>
                <c:pt idx="31">
                  <c:v>77857.09423740377</c:v>
                </c:pt>
                <c:pt idx="32">
                  <c:v>83660.964908556678</c:v>
                </c:pt>
                <c:pt idx="33">
                  <c:v>89477.653005623215</c:v>
                </c:pt>
                <c:pt idx="34">
                  <c:v>95282.016173832933</c:v>
                </c:pt>
                <c:pt idx="35">
                  <c:v>101050.47801555481</c:v>
                </c:pt>
                <c:pt idx="36">
                  <c:v>106761.17747724686</c:v>
                </c:pt>
                <c:pt idx="37">
                  <c:v>112394.0747649565</c:v>
                </c:pt>
                <c:pt idx="38">
                  <c:v>117931.01771400963</c:v>
                </c:pt>
                <c:pt idx="39">
                  <c:v>123355.77278712978</c:v>
                </c:pt>
                <c:pt idx="40">
                  <c:v>128654.02497352344</c:v>
                </c:pt>
                <c:pt idx="41">
                  <c:v>133813.35083719774</c:v>
                </c:pt>
                <c:pt idx="42">
                  <c:v>138823.16884127405</c:v>
                </c:pt>
                <c:pt idx="43">
                  <c:v>143674.67087898275</c:v>
                </c:pt>
                <c:pt idx="44">
                  <c:v>148360.73869125717</c:v>
                </c:pt>
                <c:pt idx="45">
                  <c:v>152875.84856252625</c:v>
                </c:pt>
                <c:pt idx="46">
                  <c:v>157215.96737494136</c:v>
                </c:pt>
                <c:pt idx="47">
                  <c:v>161378.44277889849</c:v>
                </c:pt>
                <c:pt idx="48">
                  <c:v>165361.88991412453</c:v>
                </c:pt>
                <c:pt idx="49">
                  <c:v>169166.07679854264</c:v>
                </c:pt>
                <c:pt idx="50">
                  <c:v>172791.81019759687</c:v>
                </c:pt>
                <c:pt idx="51">
                  <c:v>176240.82349912281</c:v>
                </c:pt>
                <c:pt idx="52">
                  <c:v>179515.6678512964</c:v>
                </c:pt>
                <c:pt idx="53">
                  <c:v>182619.60757566051</c:v>
                </c:pt>
                <c:pt idx="54">
                  <c:v>185556.52064477332</c:v>
                </c:pt>
                <c:pt idx="55">
                  <c:v>188330.8048149558</c:v>
                </c:pt>
                <c:pt idx="56">
                  <c:v>190947.28982865042</c:v>
                </c:pt>
                <c:pt idx="57">
                  <c:v>193411.15594729249</c:v>
                </c:pt>
                <c:pt idx="58">
                  <c:v>195727.85894325361</c:v>
                </c:pt>
                <c:pt idx="59">
                  <c:v>197903.06156700719</c:v>
                </c:pt>
                <c:pt idx="60">
                  <c:v>199942.57141169568</c:v>
                </c:pt>
                <c:pt idx="61">
                  <c:v>201852.28502016107</c:v>
                </c:pt>
                <c:pt idx="62">
                  <c:v>203638.13801760887</c:v>
                </c:pt>
                <c:pt idx="63">
                  <c:v>205306.06100479374</c:v>
                </c:pt>
                <c:pt idx="64">
                  <c:v>206861.94091036578</c:v>
                </c:pt>
                <c:pt idx="65">
                  <c:v>208311.58747529032</c:v>
                </c:pt>
                <c:pt idx="66">
                  <c:v>209660.70452562574</c:v>
                </c:pt>
                <c:pt idx="67">
                  <c:v>210914.86568108961</c:v>
                </c:pt>
                <c:pt idx="68">
                  <c:v>212079.4941445388</c:v>
                </c:pt>
                <c:pt idx="69">
                  <c:v>213159.84622062842</c:v>
                </c:pt>
                <c:pt idx="70">
                  <c:v>214160.99821949046</c:v>
                </c:pt>
                <c:pt idx="71">
                  <c:v>215087.83641239742</c:v>
                </c:pt>
                <c:pt idx="72">
                  <c:v>215945.04972025621</c:v>
                </c:pt>
                <c:pt idx="73">
                  <c:v>216737.12483172337</c:v>
                </c:pt>
                <c:pt idx="74">
                  <c:v>217468.34346514504</c:v>
                </c:pt>
                <c:pt idx="75">
                  <c:v>218142.78150689171</c:v>
                </c:pt>
                <c:pt idx="76">
                  <c:v>218764.30977754187</c:v>
                </c:pt>
                <c:pt idx="77">
                  <c:v>219336.59619640771</c:v>
                </c:pt>
                <c:pt idx="78">
                  <c:v>219863.10913378882</c:v>
                </c:pt>
                <c:pt idx="79">
                  <c:v>220347.1217588438</c:v>
                </c:pt>
                <c:pt idx="80">
                  <c:v>220791.71720889027</c:v>
                </c:pt>
                <c:pt idx="81">
                  <c:v>221199.79442313313</c:v>
                </c:pt>
                <c:pt idx="82">
                  <c:v>221574.07450016687</c:v>
                </c:pt>
                <c:pt idx="83">
                  <c:v>221917.10745402196</c:v>
                </c:pt>
                <c:pt idx="84">
                  <c:v>222231.27925797825</c:v>
                </c:pt>
                <c:pt idx="85">
                  <c:v>222518.81907882018</c:v>
                </c:pt>
                <c:pt idx="86">
                  <c:v>222781.80661665546</c:v>
                </c:pt>
                <c:pt idx="87">
                  <c:v>223022.17947686554</c:v>
                </c:pt>
                <c:pt idx="88">
                  <c:v>223241.74051122516</c:v>
                </c:pt>
                <c:pt idx="89">
                  <c:v>223442.165074752</c:v>
                </c:pt>
                <c:pt idx="90">
                  <c:v>223625.00815346136</c:v>
                </c:pt>
                <c:pt idx="91">
                  <c:v>223791.71132595371</c:v>
                </c:pt>
                <c:pt idx="92">
                  <c:v>223943.60952870079</c:v>
                </c:pt>
                <c:pt idx="93">
                  <c:v>224081.93760106948</c:v>
                </c:pt>
                <c:pt idx="94">
                  <c:v>224207.83659158752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4.5307480074419617</c:v>
                </c:pt>
                <c:pt idx="2">
                  <c:v>29.700199588294272</c:v>
                </c:pt>
                <c:pt idx="3">
                  <c:v>108.04040793125949</c:v>
                </c:pt>
                <c:pt idx="4">
                  <c:v>284.62264141287642</c:v>
                </c:pt>
                <c:pt idx="5">
                  <c:v>611.37663804861381</c:v>
                </c:pt>
                <c:pt idx="6">
                  <c:v>1140.7118470468265</c:v>
                </c:pt>
                <c:pt idx="7">
                  <c:v>1919.8568661106845</c:v>
                </c:pt>
                <c:pt idx="8">
                  <c:v>2986.5145022473971</c:v>
                </c:pt>
                <c:pt idx="9">
                  <c:v>4366.01521878732</c:v>
                </c:pt>
                <c:pt idx="10">
                  <c:v>6069.9041815155715</c:v>
                </c:pt>
                <c:pt idx="11">
                  <c:v>8095.7633431151316</c:v>
                </c:pt>
                <c:pt idx="12">
                  <c:v>10428.011466116704</c:v>
                </c:pt>
                <c:pt idx="13">
                  <c:v>13039.414208921553</c:v>
                </c:pt>
                <c:pt idx="14">
                  <c:v>15893.054132467141</c:v>
                </c:pt>
                <c:pt idx="15">
                  <c:v>18944.543515380021</c:v>
                </c:pt>
                <c:pt idx="16">
                  <c:v>22144.302379315286</c:v>
                </c:pt>
                <c:pt idx="17">
                  <c:v>25439.76446932018</c:v>
                </c:pt>
                <c:pt idx="18">
                  <c:v>28777.411686664655</c:v>
                </c:pt>
                <c:pt idx="19">
                  <c:v>32104.570763254724</c:v>
                </c:pt>
                <c:pt idx="20">
                  <c:v>35370.933974098079</c:v>
                </c:pt>
                <c:pt idx="21">
                  <c:v>38529.788266775504</c:v>
                </c:pt>
                <c:pt idx="22">
                  <c:v>41538.954626549821</c:v>
                </c:pt>
                <c:pt idx="23">
                  <c:v>44361.452314629787</c:v>
                </c:pt>
                <c:pt idx="24">
                  <c:v>46965.911451810025</c:v>
                </c:pt>
                <c:pt idx="25">
                  <c:v>49326.762938090542</c:v>
                </c:pt>
                <c:pt idx="26">
                  <c:v>51424.237546961449</c:v>
                </c:pt>
                <c:pt idx="27">
                  <c:v>53244.206803501438</c:v>
                </c:pt>
                <c:pt idx="28">
                  <c:v>54777.897471141987</c:v>
                </c:pt>
                <c:pt idx="29">
                  <c:v>56021.509579664635</c:v>
                </c:pt>
                <c:pt idx="30">
                  <c:v>56975.765297808393</c:v>
                </c:pt>
                <c:pt idx="31">
                  <c:v>57645.412887754355</c:v>
                </c:pt>
                <c:pt idx="32">
                  <c:v>58038.706711529085</c:v>
                </c:pt>
                <c:pt idx="33">
                  <c:v>58166.88097066537</c:v>
                </c:pt>
                <c:pt idx="34">
                  <c:v>58043.631682097184</c:v>
                </c:pt>
                <c:pt idx="35">
                  <c:v>57684.618417218735</c:v>
                </c:pt>
                <c:pt idx="36">
                  <c:v>57106.994616920565</c:v>
                </c:pt>
                <c:pt idx="37">
                  <c:v>56328.972877096385</c:v>
                </c:pt>
                <c:pt idx="38">
                  <c:v>55369.429490531329</c:v>
                </c:pt>
                <c:pt idx="39">
                  <c:v>54247.550731201482</c:v>
                </c:pt>
                <c:pt idx="40">
                  <c:v>52982.521863936563</c:v>
                </c:pt>
                <c:pt idx="41">
                  <c:v>51593.258636742976</c:v>
                </c:pt>
                <c:pt idx="42">
                  <c:v>50098.180040763109</c:v>
                </c:pt>
                <c:pt idx="43">
                  <c:v>48515.020377087058</c:v>
                </c:pt>
                <c:pt idx="44">
                  <c:v>46860.678122744139</c:v>
                </c:pt>
                <c:pt idx="45">
                  <c:v>45151.098712690873</c:v>
                </c:pt>
                <c:pt idx="46">
                  <c:v>43401.188124151086</c:v>
                </c:pt>
                <c:pt idx="47">
                  <c:v>41624.754039571271</c:v>
                </c:pt>
                <c:pt idx="48">
                  <c:v>39834.471352260443</c:v>
                </c:pt>
                <c:pt idx="49">
                  <c:v>38041.868844181008</c:v>
                </c:pt>
                <c:pt idx="50">
                  <c:v>36257.333990542393</c:v>
                </c:pt>
                <c:pt idx="51">
                  <c:v>34490.133015259344</c:v>
                </c:pt>
                <c:pt idx="52">
                  <c:v>32748.443521735899</c:v>
                </c:pt>
                <c:pt idx="53">
                  <c:v>31039.397243641142</c:v>
                </c:pt>
                <c:pt idx="54">
                  <c:v>29369.130691128084</c:v>
                </c:pt>
                <c:pt idx="55">
                  <c:v>27742.8417018248</c:v>
                </c:pt>
                <c:pt idx="56">
                  <c:v>26164.850136946188</c:v>
                </c:pt>
                <c:pt idx="57">
                  <c:v>24638.66118642065</c:v>
                </c:pt>
                <c:pt idx="58">
                  <c:v>23167.029959611245</c:v>
                </c:pt>
                <c:pt idx="59">
                  <c:v>21752.026237535756</c:v>
                </c:pt>
                <c:pt idx="60">
                  <c:v>20395.098446884949</c:v>
                </c:pt>
                <c:pt idx="61">
                  <c:v>19097.136084653903</c:v>
                </c:pt>
                <c:pt idx="62">
                  <c:v>17858.529974478006</c:v>
                </c:pt>
                <c:pt idx="63">
                  <c:v>16679.229871848656</c:v>
                </c:pt>
                <c:pt idx="64">
                  <c:v>15558.799055720447</c:v>
                </c:pt>
                <c:pt idx="65">
                  <c:v>14496.465649245365</c:v>
                </c:pt>
                <c:pt idx="66">
                  <c:v>13491.170503354224</c:v>
                </c:pt>
                <c:pt idx="67">
                  <c:v>12541.611554638657</c:v>
                </c:pt>
                <c:pt idx="68">
                  <c:v>11646.284634491894</c:v>
                </c:pt>
                <c:pt idx="69">
                  <c:v>10803.520760896208</c:v>
                </c:pt>
                <c:pt idx="70">
                  <c:v>10011.519988620421</c:v>
                </c:pt>
                <c:pt idx="71">
                  <c:v>9268.3819290695828</c:v>
                </c:pt>
                <c:pt idx="72">
                  <c:v>8572.13307858794</c:v>
                </c:pt>
                <c:pt idx="73">
                  <c:v>7920.7511146715842</c:v>
                </c:pt>
                <c:pt idx="74">
                  <c:v>7312.1863342166762</c:v>
                </c:pt>
                <c:pt idx="75">
                  <c:v>6744.3804174667457</c:v>
                </c:pt>
                <c:pt idx="76">
                  <c:v>6215.2827065016027</c:v>
                </c:pt>
                <c:pt idx="77">
                  <c:v>5722.8641886584228</c:v>
                </c:pt>
                <c:pt idx="78">
                  <c:v>5265.1293738110689</c:v>
                </c:pt>
                <c:pt idx="79">
                  <c:v>4840.1262505498016</c:v>
                </c:pt>
                <c:pt idx="80">
                  <c:v>4445.9545004647225</c:v>
                </c:pt>
                <c:pt idx="81">
                  <c:v>4080.7721424286137</c:v>
                </c:pt>
                <c:pt idx="82">
                  <c:v>3742.8007703373441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 (2)'!$H$3:$H$149</c:f>
              <c:numCache>
                <c:formatCode>0</c:formatCode>
                <c:ptCount val="147"/>
                <c:pt idx="0">
                  <c:v>229</c:v>
                </c:pt>
                <c:pt idx="1">
                  <c:v>321.54692519925578</c:v>
                </c:pt>
                <c:pt idx="2">
                  <c:v>396.57690524042636</c:v>
                </c:pt>
                <c:pt idx="3">
                  <c:v>635.77286444730044</c:v>
                </c:pt>
                <c:pt idx="4">
                  <c:v>845.31060030601282</c:v>
                </c:pt>
                <c:pt idx="5">
                  <c:v>1024.1729365011515</c:v>
                </c:pt>
                <c:pt idx="6">
                  <c:v>1476.1017517964688</c:v>
                </c:pt>
                <c:pt idx="7">
                  <c:v>1626.1160651854002</c:v>
                </c:pt>
                <c:pt idx="8">
                  <c:v>1793.4646149606606</c:v>
                </c:pt>
                <c:pt idx="9">
                  <c:v>1943.8630930819286</c:v>
                </c:pt>
                <c:pt idx="10">
                  <c:v>2105.8726749303714</c:v>
                </c:pt>
                <c:pt idx="11">
                  <c:v>2074.2963406188583</c:v>
                </c:pt>
                <c:pt idx="12">
                  <c:v>2278.4951940071878</c:v>
                </c:pt>
                <c:pt idx="13">
                  <c:v>2466.5537731150325</c:v>
                </c:pt>
                <c:pt idx="14">
                  <c:v>2674.2483598683184</c:v>
                </c:pt>
                <c:pt idx="15">
                  <c:v>1756.7940083303165</c:v>
                </c:pt>
                <c:pt idx="16">
                  <c:v>1855.3637703987879</c:v>
                </c:pt>
                <c:pt idx="17">
                  <c:v>1962.3873234667699</c:v>
                </c:pt>
                <c:pt idx="18">
                  <c:v>1631.6461548003044</c:v>
                </c:pt>
                <c:pt idx="19">
                  <c:v>1918.1890784748321</c:v>
                </c:pt>
                <c:pt idx="20">
                  <c:v>1971.0956810650241</c:v>
                </c:pt>
                <c:pt idx="21">
                  <c:v>1351.1168543874737</c:v>
                </c:pt>
                <c:pt idx="22">
                  <c:v>723.22139173249161</c:v>
                </c:pt>
                <c:pt idx="23">
                  <c:v>494.07616026951291</c:v>
                </c:pt>
                <c:pt idx="24">
                  <c:v>1119.4850150885104</c:v>
                </c:pt>
                <c:pt idx="25">
                  <c:v>2172.8087212794562</c:v>
                </c:pt>
                <c:pt idx="26">
                  <c:v>3587.3849665833113</c:v>
                </c:pt>
                <c:pt idx="27">
                  <c:v>3822.9642862331675</c:v>
                </c:pt>
                <c:pt idx="28">
                  <c:v>3134.1745391189688</c:v>
                </c:pt>
                <c:pt idx="29">
                  <c:v>2781.0235811525054</c:v>
                </c:pt>
                <c:pt idx="30">
                  <c:v>2293.447051371666</c:v>
                </c:pt>
                <c:pt idx="31">
                  <c:v>2681.9057625962305</c:v>
                </c:pt>
                <c:pt idx="32">
                  <c:v>2837.035091443322</c:v>
                </c:pt>
                <c:pt idx="33">
                  <c:v>2994.346994376785</c:v>
                </c:pt>
                <c:pt idx="34">
                  <c:v>2406.9838261670666</c:v>
                </c:pt>
                <c:pt idx="35">
                  <c:v>688.52198444519308</c:v>
                </c:pt>
                <c:pt idx="36">
                  <c:v>-969.17747724686342</c:v>
                </c:pt>
                <c:pt idx="37">
                  <c:v>-1820.0747649565019</c:v>
                </c:pt>
                <c:pt idx="38">
                  <c:v>-2689.0177140096348</c:v>
                </c:pt>
                <c:pt idx="39">
                  <c:v>-3528.772787129783</c:v>
                </c:pt>
                <c:pt idx="40">
                  <c:v>-4022.0249735234393</c:v>
                </c:pt>
                <c:pt idx="41">
                  <c:v>-4865.3508371977368</c:v>
                </c:pt>
                <c:pt idx="42">
                  <c:v>-6276.1688412740477</c:v>
                </c:pt>
                <c:pt idx="43">
                  <c:v>-8088.6708789827535</c:v>
                </c:pt>
                <c:pt idx="44">
                  <c:v>-8938.7386912571674</c:v>
                </c:pt>
                <c:pt idx="45">
                  <c:v>-9249.8485625262547</c:v>
                </c:pt>
                <c:pt idx="46">
                  <c:v>-9638.9673749413632</c:v>
                </c:pt>
                <c:pt idx="47">
                  <c:v>-9107.4427788984904</c:v>
                </c:pt>
                <c:pt idx="48">
                  <c:v>-8998.8899141245347</c:v>
                </c:pt>
                <c:pt idx="49">
                  <c:v>-9650.0767985426355</c:v>
                </c:pt>
                <c:pt idx="50">
                  <c:v>-10303.810197596875</c:v>
                </c:pt>
                <c:pt idx="51">
                  <c:v>-11085.823499122809</c:v>
                </c:pt>
                <c:pt idx="52">
                  <c:v>-10574.667851296399</c:v>
                </c:pt>
                <c:pt idx="53">
                  <c:v>-10185.607575660513</c:v>
                </c:pt>
                <c:pt idx="54">
                  <c:v>-9631.5206447733217</c:v>
                </c:pt>
                <c:pt idx="55">
                  <c:v>-9358.8048149558017</c:v>
                </c:pt>
                <c:pt idx="56">
                  <c:v>-9719.2898286504205</c:v>
                </c:pt>
                <c:pt idx="57">
                  <c:v>-9454.1559472924855</c:v>
                </c:pt>
                <c:pt idx="58">
                  <c:v>-8400.8589432536101</c:v>
                </c:pt>
                <c:pt idx="59">
                  <c:v>-7930.0615670071857</c:v>
                </c:pt>
                <c:pt idx="60">
                  <c:v>-6948.5714116956806</c:v>
                </c:pt>
                <c:pt idx="61">
                  <c:v>-6501.2850201610709</c:v>
                </c:pt>
                <c:pt idx="62">
                  <c:v>-5963.1380176088715</c:v>
                </c:pt>
                <c:pt idx="63">
                  <c:v>-5892.0610047937371</c:v>
                </c:pt>
                <c:pt idx="64">
                  <c:v>-5356.9409103657817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0.45307480074419615</c:v>
                </c:pt>
                <c:pt idx="2">
                  <c:v>2.9700199588294272</c:v>
                </c:pt>
                <c:pt idx="3">
                  <c:v>10.804040793125949</c:v>
                </c:pt>
                <c:pt idx="4">
                  <c:v>28.46226414128764</c:v>
                </c:pt>
                <c:pt idx="5">
                  <c:v>61.137663804861369</c:v>
                </c:pt>
                <c:pt idx="6">
                  <c:v>114.07118470468266</c:v>
                </c:pt>
                <c:pt idx="7">
                  <c:v>191.98568661106842</c:v>
                </c:pt>
                <c:pt idx="8">
                  <c:v>298.65145022473973</c:v>
                </c:pt>
                <c:pt idx="9">
                  <c:v>436.60152187873194</c:v>
                </c:pt>
                <c:pt idx="10">
                  <c:v>606.99041815155726</c:v>
                </c:pt>
                <c:pt idx="11">
                  <c:v>809.57633431151305</c:v>
                </c:pt>
                <c:pt idx="12">
                  <c:v>1042.8011466116702</c:v>
                </c:pt>
                <c:pt idx="13">
                  <c:v>1303.9414208921553</c:v>
                </c:pt>
                <c:pt idx="14">
                  <c:v>1589.3054132467141</c:v>
                </c:pt>
                <c:pt idx="15">
                  <c:v>1894.4543515380026</c:v>
                </c:pt>
                <c:pt idx="16">
                  <c:v>2214.4302379315286</c:v>
                </c:pt>
                <c:pt idx="17">
                  <c:v>2543.976446932018</c:v>
                </c:pt>
                <c:pt idx="18">
                  <c:v>2877.7411686664655</c:v>
                </c:pt>
                <c:pt idx="19">
                  <c:v>3210.457076325471</c:v>
                </c:pt>
                <c:pt idx="20">
                  <c:v>3537.0933974098098</c:v>
                </c:pt>
                <c:pt idx="21">
                  <c:v>3852.9788266775504</c:v>
                </c:pt>
                <c:pt idx="22">
                  <c:v>4153.8954626549812</c:v>
                </c:pt>
                <c:pt idx="23">
                  <c:v>4436.1452314629823</c:v>
                </c:pt>
                <c:pt idx="24">
                  <c:v>4696.5911451810043</c:v>
                </c:pt>
                <c:pt idx="25">
                  <c:v>4932.6762938090524</c:v>
                </c:pt>
                <c:pt idx="26">
                  <c:v>5142.4237546961485</c:v>
                </c:pt>
                <c:pt idx="27">
                  <c:v>5324.4206803501447</c:v>
                </c:pt>
                <c:pt idx="28">
                  <c:v>5477.7897471141987</c:v>
                </c:pt>
                <c:pt idx="29">
                  <c:v>5602.1509579664626</c:v>
                </c:pt>
                <c:pt idx="30">
                  <c:v>5697.5765297808348</c:v>
                </c:pt>
                <c:pt idx="31">
                  <c:v>5764.5412887754319</c:v>
                </c:pt>
                <c:pt idx="32">
                  <c:v>5803.8706711529039</c:v>
                </c:pt>
                <c:pt idx="33">
                  <c:v>5816.6880970665397</c:v>
                </c:pt>
                <c:pt idx="34">
                  <c:v>5804.3631682097193</c:v>
                </c:pt>
                <c:pt idx="35">
                  <c:v>5768.4618417218662</c:v>
                </c:pt>
                <c:pt idx="36">
                  <c:v>5710.699461692052</c:v>
                </c:pt>
                <c:pt idx="37">
                  <c:v>5632.8972877096439</c:v>
                </c:pt>
                <c:pt idx="38">
                  <c:v>5536.942949053132</c:v>
                </c:pt>
                <c:pt idx="39">
                  <c:v>5424.7550731201536</c:v>
                </c:pt>
                <c:pt idx="40">
                  <c:v>5298.2521863936581</c:v>
                </c:pt>
                <c:pt idx="41">
                  <c:v>5159.3258636742858</c:v>
                </c:pt>
                <c:pt idx="42">
                  <c:v>5009.8180040763018</c:v>
                </c:pt>
                <c:pt idx="43">
                  <c:v>4851.5020377087176</c:v>
                </c:pt>
                <c:pt idx="44">
                  <c:v>4686.0678122744021</c:v>
                </c:pt>
                <c:pt idx="45">
                  <c:v>4515.1098712690891</c:v>
                </c:pt>
                <c:pt idx="46">
                  <c:v>4340.1188124151013</c:v>
                </c:pt>
                <c:pt idx="47">
                  <c:v>4162.4754039571317</c:v>
                </c:pt>
                <c:pt idx="48">
                  <c:v>3983.4471352260407</c:v>
                </c:pt>
                <c:pt idx="49">
                  <c:v>3804.1868844180958</c:v>
                </c:pt>
                <c:pt idx="50">
                  <c:v>3625.7333990542306</c:v>
                </c:pt>
                <c:pt idx="51">
                  <c:v>3449.0133015259198</c:v>
                </c:pt>
                <c:pt idx="52">
                  <c:v>3274.844352173594</c:v>
                </c:pt>
                <c:pt idx="53">
                  <c:v>3103.9397243641265</c:v>
                </c:pt>
                <c:pt idx="54">
                  <c:v>2936.9130691127975</c:v>
                </c:pt>
                <c:pt idx="55">
                  <c:v>2774.2841701824882</c:v>
                </c:pt>
                <c:pt idx="56">
                  <c:v>2616.4850136946293</c:v>
                </c:pt>
                <c:pt idx="57">
                  <c:v>2463.8661186420641</c:v>
                </c:pt>
                <c:pt idx="58">
                  <c:v>2316.7029959611195</c:v>
                </c:pt>
                <c:pt idx="59">
                  <c:v>2175.2026237535752</c:v>
                </c:pt>
                <c:pt idx="60">
                  <c:v>2039.5098446884831</c:v>
                </c:pt>
                <c:pt idx="61">
                  <c:v>1909.7136084653928</c:v>
                </c:pt>
                <c:pt idx="62">
                  <c:v>1785.8529974478026</c:v>
                </c:pt>
                <c:pt idx="63">
                  <c:v>1667.9229871848622</c:v>
                </c:pt>
                <c:pt idx="64">
                  <c:v>1555.8799055720481</c:v>
                </c:pt>
                <c:pt idx="65">
                  <c:v>1449.6465649245238</c:v>
                </c:pt>
                <c:pt idx="66">
                  <c:v>1349.1170503354356</c:v>
                </c:pt>
                <c:pt idx="67">
                  <c:v>1254.161155463861</c:v>
                </c:pt>
                <c:pt idx="68">
                  <c:v>1164.6284634491976</c:v>
                </c:pt>
                <c:pt idx="69">
                  <c:v>1080.3520760896256</c:v>
                </c:pt>
                <c:pt idx="70">
                  <c:v>1001.1519988620305</c:v>
                </c:pt>
                <c:pt idx="71">
                  <c:v>926.83819290695089</c:v>
                </c:pt>
                <c:pt idx="72">
                  <c:v>857.21330785880491</c:v>
                </c:pt>
                <c:pt idx="73">
                  <c:v>792.07511146716479</c:v>
                </c:pt>
                <c:pt idx="74">
                  <c:v>731.21863342166512</c:v>
                </c:pt>
                <c:pt idx="75">
                  <c:v>674.43804174666582</c:v>
                </c:pt>
                <c:pt idx="76">
                  <c:v>621.52827065016595</c:v>
                </c:pt>
                <c:pt idx="77">
                  <c:v>572.28641886583125</c:v>
                </c:pt>
                <c:pt idx="78">
                  <c:v>526.51293738110371</c:v>
                </c:pt>
                <c:pt idx="79">
                  <c:v>484.01262505498102</c:v>
                </c:pt>
                <c:pt idx="80">
                  <c:v>444.59545004647947</c:v>
                </c:pt>
                <c:pt idx="81">
                  <c:v>408.07721424287331</c:v>
                </c:pt>
                <c:pt idx="82">
                  <c:v>374.28007703371986</c:v>
                </c:pt>
                <c:pt idx="83">
                  <c:v>343.03295385509529</c:v>
                </c:pt>
                <c:pt idx="84">
                  <c:v>314.17180395629379</c:v>
                </c:pt>
                <c:pt idx="85">
                  <c:v>287.53982084192842</c:v>
                </c:pt>
                <c:pt idx="86">
                  <c:v>262.98753783529355</c:v>
                </c:pt>
                <c:pt idx="87">
                  <c:v>240.37286021006102</c:v>
                </c:pt>
                <c:pt idx="88">
                  <c:v>219.56103435962319</c:v>
                </c:pt>
                <c:pt idx="89">
                  <c:v>200.4245635268463</c:v>
                </c:pt>
                <c:pt idx="90">
                  <c:v>182.84307870934182</c:v>
                </c:pt>
                <c:pt idx="91">
                  <c:v>166.70317249236564</c:v>
                </c:pt>
                <c:pt idx="92">
                  <c:v>151.89820274708234</c:v>
                </c:pt>
                <c:pt idx="93">
                  <c:v>138.3280723686814</c:v>
                </c:pt>
                <c:pt idx="94">
                  <c:v>125.89899051802897</c:v>
                </c:pt>
                <c:pt idx="95">
                  <c:v>114.52322017246208</c:v>
                </c:pt>
                <c:pt idx="96">
                  <c:v>104.11881618543521</c:v>
                </c:pt>
                <c:pt idx="97">
                  <c:v>94.60935749984904</c:v>
                </c:pt>
                <c:pt idx="98">
                  <c:v>85.923676654312246</c:v>
                </c:pt>
                <c:pt idx="99">
                  <c:v>77.995589263244966</c:v>
                </c:pt>
                <c:pt idx="100">
                  <c:v>70.76362573823566</c:v>
                </c:pt>
                <c:pt idx="101">
                  <c:v>64.170767146875932</c:v>
                </c:pt>
                <c:pt idx="102">
                  <c:v>58.164186773734919</c:v>
                </c:pt>
                <c:pt idx="103">
                  <c:v>52.694998653455301</c:v>
                </c:pt>
                <c:pt idx="104">
                  <c:v>47.718014085431456</c:v>
                </c:pt>
                <c:pt idx="105">
                  <c:v>43.191506910460426</c:v>
                </c:pt>
                <c:pt idx="106">
                  <c:v>39.076988129496712</c:v>
                </c:pt>
                <c:pt idx="107">
                  <c:v>35.338990270664219</c:v>
                </c:pt>
                <c:pt idx="108">
                  <c:v>31.94486176054237</c:v>
                </c:pt>
                <c:pt idx="109">
                  <c:v>28.864571427155521</c:v>
                </c:pt>
                <c:pt idx="110">
                  <c:v>26.070523152873843</c:v>
                </c:pt>
                <c:pt idx="111">
                  <c:v>23.53738060356573</c:v>
                </c:pt>
                <c:pt idx="112">
                  <c:v>21.241901883919912</c:v>
                </c:pt>
                <c:pt idx="113">
                  <c:v>19.162783906151294</c:v>
                </c:pt>
                <c:pt idx="114">
                  <c:v>17.280516208697001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92.546925199255782</c:v>
                </c:pt>
                <c:pt idx="2">
                  <c:v>75.029980041170575</c:v>
                </c:pt>
                <c:pt idx="3">
                  <c:v>239.19595920687408</c:v>
                </c:pt>
                <c:pt idx="4">
                  <c:v>209.53773585871238</c:v>
                </c:pt>
                <c:pt idx="5">
                  <c:v>178.86233619513871</c:v>
                </c:pt>
                <c:pt idx="6">
                  <c:v>451.92881529531724</c:v>
                </c:pt>
                <c:pt idx="7">
                  <c:v>150.01431338893144</c:v>
                </c:pt>
                <c:pt idx="8">
                  <c:v>167.34854977526038</c:v>
                </c:pt>
                <c:pt idx="9">
                  <c:v>150.398478121268</c:v>
                </c:pt>
                <c:pt idx="10">
                  <c:v>162.00958184844285</c:v>
                </c:pt>
                <c:pt idx="11">
                  <c:v>-31.576334311513165</c:v>
                </c:pt>
                <c:pt idx="12">
                  <c:v>204.19885338832955</c:v>
                </c:pt>
                <c:pt idx="13">
                  <c:v>188.05857910784471</c:v>
                </c:pt>
                <c:pt idx="14">
                  <c:v>207.69458675328588</c:v>
                </c:pt>
                <c:pt idx="15">
                  <c:v>-917.4543515380019</c:v>
                </c:pt>
                <c:pt idx="16">
                  <c:v>98.569762068471391</c:v>
                </c:pt>
                <c:pt idx="17">
                  <c:v>107.02355306798199</c:v>
                </c:pt>
                <c:pt idx="18">
                  <c:v>-330.74116866646546</c:v>
                </c:pt>
                <c:pt idx="19">
                  <c:v>286.54292367452763</c:v>
                </c:pt>
                <c:pt idx="20">
                  <c:v>52.906602590192051</c:v>
                </c:pt>
                <c:pt idx="21">
                  <c:v>-619.97882667755039</c:v>
                </c:pt>
                <c:pt idx="22">
                  <c:v>-627.89546265498211</c:v>
                </c:pt>
                <c:pt idx="23">
                  <c:v>-229.1452314629787</c:v>
                </c:pt>
                <c:pt idx="24">
                  <c:v>625.4088548189975</c:v>
                </c:pt>
                <c:pt idx="25">
                  <c:v>1053.3237061909458</c:v>
                </c:pt>
                <c:pt idx="26">
                  <c:v>1414.5762453038551</c:v>
                </c:pt>
                <c:pt idx="27">
                  <c:v>235.57931964985619</c:v>
                </c:pt>
                <c:pt idx="28">
                  <c:v>-688.78974711419869</c:v>
                </c:pt>
                <c:pt idx="29">
                  <c:v>-353.15095796646347</c:v>
                </c:pt>
                <c:pt idx="30">
                  <c:v>-487.57652978083934</c:v>
                </c:pt>
                <c:pt idx="31">
                  <c:v>388.45871122456447</c:v>
                </c:pt>
                <c:pt idx="32">
                  <c:v>155.12932884709153</c:v>
                </c:pt>
                <c:pt idx="33">
                  <c:v>157.31190293346299</c:v>
                </c:pt>
                <c:pt idx="34">
                  <c:v>-587.36316820971842</c:v>
                </c:pt>
                <c:pt idx="35">
                  <c:v>-1718.4618417218735</c:v>
                </c:pt>
                <c:pt idx="36">
                  <c:v>-1657.6994616920565</c:v>
                </c:pt>
                <c:pt idx="37">
                  <c:v>-850.89728770963848</c:v>
                </c:pt>
                <c:pt idx="38">
                  <c:v>-868.94294905313291</c:v>
                </c:pt>
                <c:pt idx="39">
                  <c:v>-839.75507312014815</c:v>
                </c:pt>
                <c:pt idx="40">
                  <c:v>-493.2521863936563</c:v>
                </c:pt>
                <c:pt idx="41">
                  <c:v>-843.32586367429758</c:v>
                </c:pt>
                <c:pt idx="42">
                  <c:v>-1410.8180040763109</c:v>
                </c:pt>
                <c:pt idx="43">
                  <c:v>-1812.5020377087058</c:v>
                </c:pt>
                <c:pt idx="44">
                  <c:v>-850.06781227441388</c:v>
                </c:pt>
                <c:pt idx="45">
                  <c:v>-311.10987126908731</c:v>
                </c:pt>
                <c:pt idx="46">
                  <c:v>-389.11881241510855</c:v>
                </c:pt>
                <c:pt idx="47">
                  <c:v>531.52459604287287</c:v>
                </c:pt>
                <c:pt idx="48">
                  <c:v>108.55286477395566</c:v>
                </c:pt>
                <c:pt idx="49">
                  <c:v>-651.18688441810082</c:v>
                </c:pt>
                <c:pt idx="50">
                  <c:v>-653.73339905423927</c:v>
                </c:pt>
                <c:pt idx="51">
                  <c:v>-782.01330152593437</c:v>
                </c:pt>
                <c:pt idx="52">
                  <c:v>511.15564782641013</c:v>
                </c:pt>
                <c:pt idx="53">
                  <c:v>389.06027563588577</c:v>
                </c:pt>
                <c:pt idx="54">
                  <c:v>554.08693088719156</c:v>
                </c:pt>
                <c:pt idx="55">
                  <c:v>272.71582981751999</c:v>
                </c:pt>
                <c:pt idx="56">
                  <c:v>-360.48501369461883</c:v>
                </c:pt>
                <c:pt idx="57">
                  <c:v>265.13388135793502</c:v>
                </c:pt>
                <c:pt idx="58">
                  <c:v>1053.2970040388755</c:v>
                </c:pt>
                <c:pt idx="59">
                  <c:v>470.79737624642439</c:v>
                </c:pt>
                <c:pt idx="60">
                  <c:v>981.49015531150508</c:v>
                </c:pt>
                <c:pt idx="61">
                  <c:v>447.28639153460972</c:v>
                </c:pt>
                <c:pt idx="62">
                  <c:v>538.14700255219941</c:v>
                </c:pt>
                <c:pt idx="63">
                  <c:v>71.077012815134367</c:v>
                </c:pt>
                <c:pt idx="64">
                  <c:v>535.12009442795534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(2)'!$C$7:$C$71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1.3429345260459004E-7</c:v>
                </c:pt>
                <c:pt idx="1">
                  <c:v>6.7481834159396726E-7</c:v>
                </c:pt>
                <c:pt idx="2">
                  <c:v>0.40685530785388307</c:v>
                </c:pt>
                <c:pt idx="3">
                  <c:v>1.4171720714844387</c:v>
                </c:pt>
                <c:pt idx="4">
                  <c:v>3.5888326793802627</c:v>
                </c:pt>
                <c:pt idx="5">
                  <c:v>7.7695458884369639</c:v>
                </c:pt>
                <c:pt idx="6">
                  <c:v>15.147629564025578</c:v>
                </c:pt>
                <c:pt idx="7">
                  <c:v>27.283841114548892</c:v>
                </c:pt>
                <c:pt idx="8">
                  <c:v>46.120064410403252</c:v>
                </c:pt>
                <c:pt idx="9">
                  <c:v>73.963276771422414</c:v>
                </c:pt>
                <c:pt idx="10">
                  <c:v>113.44561723207551</c:v>
                </c:pt>
                <c:pt idx="11">
                  <c:v>167.46333340190745</c:v>
                </c:pt>
                <c:pt idx="12">
                  <c:v>239.09879266766836</c:v>
                </c:pt>
                <c:pt idx="13">
                  <c:v>331.53058753998209</c:v>
                </c:pt>
                <c:pt idx="14">
                  <c:v>447.93708935611954</c:v>
                </c:pt>
                <c:pt idx="15">
                  <c:v>591.39869095741051</c:v>
                </c:pt>
                <c:pt idx="16">
                  <c:v>764.80352640091019</c:v>
                </c:pt>
                <c:pt idx="17">
                  <c:v>970.76076626829649</c:v>
                </c:pt>
                <c:pt idx="18">
                  <c:v>1211.5247559653819</c:v>
                </c:pt>
                <c:pt idx="19">
                  <c:v>1488.9323741663343</c:v>
                </c:pt>
                <c:pt idx="20">
                  <c:v>1804.3551062910083</c:v>
                </c:pt>
                <c:pt idx="21">
                  <c:v>2158.6665043872054</c:v>
                </c:pt>
                <c:pt idx="22">
                  <c:v>2552.2249753128167</c:v>
                </c:pt>
                <c:pt idx="23">
                  <c:v>2984.8712251860002</c:v>
                </c:pt>
                <c:pt idx="24">
                  <c:v>3455.9391996125323</c:v>
                </c:pt>
                <c:pt idx="25">
                  <c:v>3964.2789968835123</c:v>
                </c:pt>
                <c:pt idx="26">
                  <c:v>4508.289988887509</c:v>
                </c:pt>
                <c:pt idx="27">
                  <c:v>5085.9622507631066</c:v>
                </c:pt>
                <c:pt idx="28">
                  <c:v>5694.9243611476422</c:v>
                </c:pt>
                <c:pt idx="29">
                  <c:v>6332.4956745269083</c:v>
                </c:pt>
                <c:pt idx="30">
                  <c:v>6995.741269571161</c:v>
                </c:pt>
                <c:pt idx="31">
                  <c:v>7681.5279269029288</c:v>
                </c:pt>
                <c:pt idx="32">
                  <c:v>8386.5796720967246</c:v>
                </c:pt>
                <c:pt idx="33">
                  <c:v>9107.5316220508321</c:v>
                </c:pt>
                <c:pt idx="34">
                  <c:v>9840.9810841883191</c:v>
                </c:pt>
                <c:pt idx="35">
                  <c:v>10583.535069110985</c:v>
                </c:pt>
                <c:pt idx="36">
                  <c:v>11331.853581069994</c:v>
                </c:pt>
                <c:pt idx="37">
                  <c:v>12082.688241398182</c:v>
                </c:pt>
                <c:pt idx="38">
                  <c:v>12832.915973922092</c:v>
                </c:pt>
                <c:pt idx="39">
                  <c:v>13579.567635779884</c:v>
                </c:pt>
                <c:pt idx="40">
                  <c:v>14319.851610644433</c:v>
                </c:pt>
                <c:pt idx="41">
                  <c:v>15051.172493701011</c:v>
                </c:pt>
                <c:pt idx="42">
                  <c:v>15771.145089251588</c:v>
                </c:pt>
                <c:pt idx="43">
                  <c:v>16477.60401351047</c:v>
                </c:pt>
                <c:pt idx="44">
                  <c:v>17168.609248454304</c:v>
                </c:pt>
                <c:pt idx="45">
                  <c:v>17842.44802922471</c:v>
                </c:pt>
                <c:pt idx="46">
                  <c:v>18497.633469460015</c:v>
                </c:pt>
                <c:pt idx="47">
                  <c:v>19132.900338035055</c:v>
                </c:pt>
                <c:pt idx="48">
                  <c:v>19747.19839899064</c:v>
                </c:pt>
                <c:pt idx="49">
                  <c:v>20339.683715847194</c:v>
                </c:pt>
                <c:pt idx="50">
                  <c:v>20909.708303816707</c:v>
                </c:pt>
                <c:pt idx="51">
                  <c:v>21456.808490307107</c:v>
                </c:pt>
                <c:pt idx="52">
                  <c:v>21980.692317041474</c:v>
                </c:pt>
                <c:pt idx="53">
                  <c:v>22481.226287405691</c:v>
                </c:pt>
                <c:pt idx="54">
                  <c:v>22958.421731428767</c:v>
                </c:pt>
                <c:pt idx="55">
                  <c:v>23412.421029053614</c:v>
                </c:pt>
                <c:pt idx="56">
                  <c:v>23843.483900870073</c:v>
                </c:pt>
                <c:pt idx="57">
                  <c:v>24251.973944900292</c:v>
                </c:pt>
                <c:pt idx="58">
                  <c:v>24638.345568851608</c:v>
                </c:pt>
                <c:pt idx="59">
                  <c:v>25003.131439860867</c:v>
                </c:pt>
                <c:pt idx="60">
                  <c:v>25346.930548412205</c:v>
                </c:pt>
                <c:pt idx="61">
                  <c:v>25670.396959987866</c:v>
                </c:pt>
                <c:pt idx="62">
                  <c:v>25974.229307197245</c:v>
                </c:pt>
                <c:pt idx="63">
                  <c:v>26259.161056644243</c:v>
                </c:pt>
                <c:pt idx="64">
                  <c:v>26525.95156860349</c:v>
                </c:pt>
                <c:pt idx="65">
                  <c:v>26775.377953605057</c:v>
                </c:pt>
                <c:pt idx="66">
                  <c:v>27008.22771816458</c:v>
                </c:pt>
                <c:pt idx="67">
                  <c:v>27225.292182007026</c:v>
                </c:pt>
                <c:pt idx="68">
                  <c:v>27427.360641066847</c:v>
                </c:pt>
                <c:pt idx="69">
                  <c:v>27615.215244144198</c:v>
                </c:pt>
                <c:pt idx="70">
                  <c:v>27789.626546191383</c:v>
                </c:pt>
                <c:pt idx="71">
                  <c:v>27951.349697630656</c:v>
                </c:pt>
                <c:pt idx="72">
                  <c:v>28101.121226702533</c:v>
                </c:pt>
                <c:pt idx="73">
                  <c:v>28239.656370458095</c:v>
                </c:pt>
                <c:pt idx="74">
                  <c:v>28367.646909492556</c:v>
                </c:pt>
                <c:pt idx="75">
                  <c:v>28485.759461734211</c:v>
                </c:pt>
                <c:pt idx="76">
                  <c:v>28594.634191426718</c:v>
                </c:pt>
                <c:pt idx="77">
                  <c:v>28694.883890759036</c:v>
                </c:pt>
                <c:pt idx="78">
                  <c:v>28787.093393303217</c:v>
                </c:pt>
                <c:pt idx="79">
                  <c:v>28871.819280423675</c:v>
                </c:pt>
                <c:pt idx="80">
                  <c:v>28949.589844042126</c:v>
                </c:pt>
                <c:pt idx="81">
                  <c:v>29020.905271509666</c:v>
                </c:pt>
                <c:pt idx="82">
                  <c:v>29086.238020791076</c:v>
                </c:pt>
                <c:pt idx="83">
                  <c:v>29146.033356655462</c:v>
                </c:pt>
                <c:pt idx="84">
                  <c:v>29200.710021048744</c:v>
                </c:pt>
                <c:pt idx="85">
                  <c:v>29250.661013262245</c:v>
                </c:pt>
                <c:pt idx="86">
                  <c:v>29296.25445787959</c:v>
                </c:pt>
                <c:pt idx="87">
                  <c:v>29337.834540758886</c:v>
                </c:pt>
                <c:pt idx="88">
                  <c:v>29375.72249547203</c:v>
                </c:pt>
                <c:pt idx="89">
                  <c:v>29410.217624665918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(2)'!$G$7:$G$71</c:f>
              <c:numCache>
                <c:formatCode>0</c:formatCode>
                <c:ptCount val="65"/>
                <c:pt idx="1">
                  <c:v>5.4052488898937732E-6</c:v>
                </c:pt>
                <c:pt idx="2">
                  <c:v>4.0685463303554146</c:v>
                </c:pt>
                <c:pt idx="3">
                  <c:v>10.103167636305557</c:v>
                </c:pt>
                <c:pt idx="4">
                  <c:v>21.71660607895824</c:v>
                </c:pt>
                <c:pt idx="5">
                  <c:v>41.807132090567016</c:v>
                </c:pt>
                <c:pt idx="6">
                  <c:v>73.780836755886142</c:v>
                </c:pt>
                <c:pt idx="7">
                  <c:v>121.36211550523313</c:v>
                </c:pt>
                <c:pt idx="8">
                  <c:v>188.36223295854359</c:v>
                </c:pt>
                <c:pt idx="9">
                  <c:v>278.43212361019164</c:v>
                </c:pt>
                <c:pt idx="10">
                  <c:v>394.82340460653091</c:v>
                </c:pt>
                <c:pt idx="11">
                  <c:v>540.17716169831942</c:v>
                </c:pt>
                <c:pt idx="12">
                  <c:v>716.35459265760915</c:v>
                </c:pt>
                <c:pt idx="13">
                  <c:v>924.31794872313731</c:v>
                </c:pt>
                <c:pt idx="14">
                  <c:v>1164.0650181613746</c:v>
                </c:pt>
                <c:pt idx="15">
                  <c:v>1434.6160160129098</c:v>
                </c:pt>
                <c:pt idx="16">
                  <c:v>1734.0483544349968</c:v>
                </c:pt>
                <c:pt idx="17">
                  <c:v>2059.5723986738631</c:v>
                </c:pt>
                <c:pt idx="18">
                  <c:v>2407.6398969708544</c:v>
                </c:pt>
                <c:pt idx="19">
                  <c:v>2774.0761820095236</c:v>
                </c:pt>
                <c:pt idx="20">
                  <c:v>3154.2273212467398</c:v>
                </c:pt>
                <c:pt idx="21">
                  <c:v>3543.1139809619708</c:v>
                </c:pt>
                <c:pt idx="22">
                  <c:v>3935.5847092561135</c:v>
                </c:pt>
                <c:pt idx="23">
                  <c:v>4326.4624987318348</c:v>
                </c:pt>
                <c:pt idx="24">
                  <c:v>4710.6797442653215</c:v>
                </c:pt>
                <c:pt idx="25">
                  <c:v>5083.3979727097994</c:v>
                </c:pt>
                <c:pt idx="26">
                  <c:v>5440.1099200399676</c:v>
                </c:pt>
                <c:pt idx="27">
                  <c:v>5776.7226187559754</c:v>
                </c:pt>
                <c:pt idx="28">
                  <c:v>6089.6211038453566</c:v>
                </c:pt>
                <c:pt idx="29">
                  <c:v>6375.7131337926603</c:v>
                </c:pt>
                <c:pt idx="30">
                  <c:v>6632.455950442527</c:v>
                </c:pt>
                <c:pt idx="31">
                  <c:v>6857.8665733176786</c:v>
                </c:pt>
                <c:pt idx="32">
                  <c:v>7050.517451937958</c:v>
                </c:pt>
                <c:pt idx="33">
                  <c:v>7209.5194995410748</c:v>
                </c:pt>
                <c:pt idx="34">
                  <c:v>7334.4946213748699</c:v>
                </c:pt>
                <c:pt idx="35">
                  <c:v>7425.5398492266613</c:v>
                </c:pt>
                <c:pt idx="36">
                  <c:v>7483.185119590089</c:v>
                </c:pt>
                <c:pt idx="37">
                  <c:v>7508.3466032818797</c:v>
                </c:pt>
                <c:pt idx="38">
                  <c:v>7502.2773252391016</c:v>
                </c:pt>
                <c:pt idx="39">
                  <c:v>7466.5166185779162</c:v>
                </c:pt>
                <c:pt idx="40">
                  <c:v>7402.8397486454924</c:v>
                </c:pt>
                <c:pt idx="41">
                  <c:v>7313.2088305657817</c:v>
                </c:pt>
                <c:pt idx="42">
                  <c:v>7199.7259555057644</c:v>
                </c:pt>
                <c:pt idx="43">
                  <c:v>7064.5892425888269</c:v>
                </c:pt>
                <c:pt idx="44">
                  <c:v>6910.0523494383378</c:v>
                </c:pt>
                <c:pt idx="45">
                  <c:v>6738.3878077040572</c:v>
                </c:pt>
                <c:pt idx="46">
                  <c:v>6551.8544023530558</c:v>
                </c:pt>
                <c:pt idx="47">
                  <c:v>6352.6686857503955</c:v>
                </c:pt>
                <c:pt idx="48">
                  <c:v>6142.9806095558524</c:v>
                </c:pt>
                <c:pt idx="49">
                  <c:v>5924.8531685655325</c:v>
                </c:pt>
                <c:pt idx="50">
                  <c:v>5700.2458796951396</c:v>
                </c:pt>
                <c:pt idx="51">
                  <c:v>5471.0018649039921</c:v>
                </c:pt>
                <c:pt idx="52">
                  <c:v>5238.8382673436718</c:v>
                </c:pt>
                <c:pt idx="53">
                  <c:v>5005.3397036421666</c:v>
                </c:pt>
                <c:pt idx="54">
                  <c:v>4771.9544402307656</c:v>
                </c:pt>
                <c:pt idx="55">
                  <c:v>4539.992976248468</c:v>
                </c:pt>
                <c:pt idx="56">
                  <c:v>4310.6287181645894</c:v>
                </c:pt>
                <c:pt idx="57">
                  <c:v>4084.90044030219</c:v>
                </c:pt>
                <c:pt idx="58">
                  <c:v>3863.71623951316</c:v>
                </c:pt>
                <c:pt idx="59">
                  <c:v>3647.858710092587</c:v>
                </c:pt>
                <c:pt idx="60">
                  <c:v>3437.9910855133858</c:v>
                </c:pt>
                <c:pt idx="61">
                  <c:v>3234.6641157566046</c:v>
                </c:pt>
                <c:pt idx="62">
                  <c:v>3038.323472093798</c:v>
                </c:pt>
                <c:pt idx="63">
                  <c:v>2849.3174944699786</c:v>
                </c:pt>
                <c:pt idx="64">
                  <c:v>2667.9051195924694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Casi_totali!$B$3:$B$68</c:f>
              <c:numCache>
                <c:formatCode>General</c:formatCode>
                <c:ptCount val="6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(2)'!$B$7:$B$71</c:f>
              <c:numCache>
                <c:formatCode>0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</c:numCache>
            </c:numRef>
          </c:xVal>
          <c:yVal>
            <c:numRef>
              <c:f>'Analisi-dead (2)'!$I$7:$I$71</c:f>
              <c:numCache>
                <c:formatCode>0</c:formatCode>
                <c:ptCount val="65"/>
                <c:pt idx="0">
                  <c:v>6.9999998657065472</c:v>
                </c:pt>
                <c:pt idx="1">
                  <c:v>9.9999993251816583</c:v>
                </c:pt>
                <c:pt idx="2">
                  <c:v>11.593144692146117</c:v>
                </c:pt>
                <c:pt idx="3">
                  <c:v>15.582827928515561</c:v>
                </c:pt>
                <c:pt idx="4">
                  <c:v>17.411167320619736</c:v>
                </c:pt>
                <c:pt idx="5">
                  <c:v>21.230454111563034</c:v>
                </c:pt>
                <c:pt idx="6">
                  <c:v>18.852370435974422</c:v>
                </c:pt>
                <c:pt idx="7">
                  <c:v>24.716158885451108</c:v>
                </c:pt>
                <c:pt idx="8">
                  <c:v>32.879935589596748</c:v>
                </c:pt>
                <c:pt idx="9">
                  <c:v>33.036723228577586</c:v>
                </c:pt>
                <c:pt idx="10">
                  <c:v>34.554382767924494</c:v>
                </c:pt>
                <c:pt idx="11">
                  <c:v>29.536666598092552</c:v>
                </c:pt>
                <c:pt idx="12">
                  <c:v>-6.0987926676683628</c:v>
                </c:pt>
                <c:pt idx="13">
                  <c:v>34.469412460017907</c:v>
                </c:pt>
                <c:pt idx="14">
                  <c:v>15.062910643880457</c:v>
                </c:pt>
                <c:pt idx="15">
                  <c:v>39.601309042589492</c:v>
                </c:pt>
                <c:pt idx="16">
                  <c:v>62.196473599089813</c:v>
                </c:pt>
                <c:pt idx="17">
                  <c:v>45.239233731703507</c:v>
                </c:pt>
                <c:pt idx="18">
                  <c:v>54.475244034618072</c:v>
                </c:pt>
                <c:pt idx="19">
                  <c:v>-47.932374166334284</c:v>
                </c:pt>
                <c:pt idx="20">
                  <c:v>4.6448937089917308</c:v>
                </c:pt>
                <c:pt idx="21">
                  <c:v>-0.66650438720535021</c:v>
                </c:pt>
                <c:pt idx="22">
                  <c:v>-49.224975312816696</c:v>
                </c:pt>
                <c:pt idx="23">
                  <c:v>-6.8712251860001743</c:v>
                </c:pt>
                <c:pt idx="24">
                  <c:v>-50.93919961253232</c:v>
                </c:pt>
                <c:pt idx="25">
                  <c:v>67.721003116487736</c:v>
                </c:pt>
                <c:pt idx="26">
                  <c:v>316.71001111249097</c:v>
                </c:pt>
                <c:pt idx="27">
                  <c:v>390.03774923689343</c:v>
                </c:pt>
                <c:pt idx="28">
                  <c:v>382.07563885235777</c:v>
                </c:pt>
                <c:pt idx="29">
                  <c:v>487.50432547309174</c:v>
                </c:pt>
                <c:pt idx="30">
                  <c:v>507.25873042883904</c:v>
                </c:pt>
                <c:pt idx="31">
                  <c:v>483.47207309707119</c:v>
                </c:pt>
                <c:pt idx="32">
                  <c:v>747.42032790327539</c:v>
                </c:pt>
                <c:pt idx="33">
                  <c:v>915.46837794916792</c:v>
                </c:pt>
                <c:pt idx="34">
                  <c:v>938.01891581168093</c:v>
                </c:pt>
                <c:pt idx="35">
                  <c:v>1007.4649308890148</c:v>
                </c:pt>
                <c:pt idx="36">
                  <c:v>1096.1464189300059</c:v>
                </c:pt>
                <c:pt idx="37">
                  <c:v>1072.3117586018179</c:v>
                </c:pt>
                <c:pt idx="38">
                  <c:v>1082.0840260779078</c:v>
                </c:pt>
                <c:pt idx="39">
                  <c:v>1101.4323642201161</c:v>
                </c:pt>
                <c:pt idx="40">
                  <c:v>1042.1483893555669</c:v>
                </c:pt>
                <c:pt idx="41">
                  <c:v>835.82750629898874</c:v>
                </c:pt>
                <c:pt idx="42">
                  <c:v>751.85491074841229</c:v>
                </c:pt>
                <c:pt idx="43">
                  <c:v>649.39598648952961</c:v>
                </c:pt>
                <c:pt idx="44">
                  <c:v>500.39075154569582</c:v>
                </c:pt>
                <c:pt idx="45">
                  <c:v>436.5519707752901</c:v>
                </c:pt>
                <c:pt idx="46">
                  <c:v>351.36653053998452</c:v>
                </c:pt>
                <c:pt idx="47">
                  <c:v>335.09966196494497</c:v>
                </c:pt>
                <c:pt idx="48">
                  <c:v>151.80160100935973</c:v>
                </c:pt>
                <c:pt idx="49">
                  <c:v>125.31628415280647</c:v>
                </c:pt>
                <c:pt idx="50">
                  <c:v>157.29169618329252</c:v>
                </c:pt>
                <c:pt idx="51">
                  <c:v>188.19150969289331</c:v>
                </c:pt>
                <c:pt idx="52">
                  <c:v>189.30768295852613</c:v>
                </c:pt>
                <c:pt idx="53">
                  <c:v>263.77371259430947</c:v>
                </c:pt>
                <c:pt idx="54">
                  <c:v>268.57826857123291</c:v>
                </c:pt>
                <c:pt idx="55">
                  <c:v>247.57897094638611</c:v>
                </c:pt>
                <c:pt idx="56">
                  <c:v>270.51609912992717</c:v>
                </c:pt>
                <c:pt idx="57">
                  <c:v>396.02605509970817</c:v>
                </c:pt>
                <c:pt idx="58">
                  <c:v>446.65443114839218</c:v>
                </c:pt>
                <c:pt idx="59">
                  <c:v>545.86856013913348</c:v>
                </c:pt>
                <c:pt idx="60">
                  <c:v>622.0694515877949</c:v>
                </c:pt>
                <c:pt idx="61">
                  <c:v>713.60304001213444</c:v>
                </c:pt>
                <c:pt idx="62">
                  <c:v>669.77069280275464</c:v>
                </c:pt>
                <c:pt idx="63">
                  <c:v>717.83894335575678</c:v>
                </c:pt>
                <c:pt idx="64">
                  <c:v>833.04843139650984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(2)'!$B$8:$B$71</c:f>
              <c:numCache>
                <c:formatCode>0</c:formatCode>
                <c:ptCount val="6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</c:numCache>
            </c:numRef>
          </c:xVal>
          <c:yVal>
            <c:numRef>
              <c:f>'Analisi-dead (2)'!$D$8:$D$71</c:f>
              <c:numCache>
                <c:formatCode>General</c:formatCode>
                <c:ptCount val="6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5.4052488898937717E-7</c:v>
                </c:pt>
                <c:pt idx="1">
                  <c:v>0.40685463303554148</c:v>
                </c:pt>
                <c:pt idx="2">
                  <c:v>1.0103167636305557</c:v>
                </c:pt>
                <c:pt idx="3">
                  <c:v>2.171660607895824</c:v>
                </c:pt>
                <c:pt idx="4">
                  <c:v>4.1807132090567007</c:v>
                </c:pt>
                <c:pt idx="5">
                  <c:v>7.3780836755886137</c:v>
                </c:pt>
                <c:pt idx="6">
                  <c:v>12.136211550523315</c:v>
                </c:pt>
                <c:pt idx="7">
                  <c:v>18.83622329585436</c:v>
                </c:pt>
                <c:pt idx="8">
                  <c:v>27.84321236101917</c:v>
                </c:pt>
                <c:pt idx="9">
                  <c:v>39.482340460653091</c:v>
                </c:pt>
                <c:pt idx="10">
                  <c:v>54.017716169831957</c:v>
                </c:pt>
                <c:pt idx="11">
                  <c:v>71.635459265760929</c:v>
                </c:pt>
                <c:pt idx="12">
                  <c:v>92.431794872313716</c:v>
                </c:pt>
                <c:pt idx="13">
                  <c:v>116.40650181613744</c:v>
                </c:pt>
                <c:pt idx="14">
                  <c:v>143.46160160129091</c:v>
                </c:pt>
                <c:pt idx="15">
                  <c:v>173.40483544349965</c:v>
                </c:pt>
                <c:pt idx="16">
                  <c:v>205.95723986738636</c:v>
                </c:pt>
                <c:pt idx="17">
                  <c:v>240.76398969708544</c:v>
                </c:pt>
                <c:pt idx="18">
                  <c:v>277.40761820095224</c:v>
                </c:pt>
                <c:pt idx="19">
                  <c:v>315.42273212467398</c:v>
                </c:pt>
                <c:pt idx="20">
                  <c:v>354.31139809619714</c:v>
                </c:pt>
                <c:pt idx="21">
                  <c:v>393.55847092561135</c:v>
                </c:pt>
                <c:pt idx="22">
                  <c:v>432.64624987318354</c:v>
                </c:pt>
                <c:pt idx="23">
                  <c:v>471.06797442653209</c:v>
                </c:pt>
                <c:pt idx="24">
                  <c:v>508.33979727097989</c:v>
                </c:pt>
                <c:pt idx="25">
                  <c:v>544.01099200399699</c:v>
                </c:pt>
                <c:pt idx="26">
                  <c:v>577.67226187559743</c:v>
                </c:pt>
                <c:pt idx="27">
                  <c:v>608.96211038453578</c:v>
                </c:pt>
                <c:pt idx="28">
                  <c:v>637.57131337926569</c:v>
                </c:pt>
                <c:pt idx="29">
                  <c:v>663.2455950442527</c:v>
                </c:pt>
                <c:pt idx="30">
                  <c:v>685.78665733176774</c:v>
                </c:pt>
                <c:pt idx="31">
                  <c:v>705.05174519379568</c:v>
                </c:pt>
                <c:pt idx="32">
                  <c:v>720.95194995410725</c:v>
                </c:pt>
                <c:pt idx="33">
                  <c:v>733.44946213748779</c:v>
                </c:pt>
                <c:pt idx="34">
                  <c:v>742.55398492266636</c:v>
                </c:pt>
                <c:pt idx="35">
                  <c:v>748.3185119590097</c:v>
                </c:pt>
                <c:pt idx="36">
                  <c:v>750.83466032818751</c:v>
                </c:pt>
                <c:pt idx="37">
                  <c:v>750.22773252390925</c:v>
                </c:pt>
                <c:pt idx="38">
                  <c:v>746.65166185779162</c:v>
                </c:pt>
                <c:pt idx="39">
                  <c:v>740.28397486454844</c:v>
                </c:pt>
                <c:pt idx="40">
                  <c:v>731.32088305657783</c:v>
                </c:pt>
                <c:pt idx="41">
                  <c:v>719.97259555057565</c:v>
                </c:pt>
                <c:pt idx="42">
                  <c:v>706.45892425888121</c:v>
                </c:pt>
                <c:pt idx="43">
                  <c:v>691.00523494383492</c:v>
                </c:pt>
                <c:pt idx="44">
                  <c:v>673.83878077040447</c:v>
                </c:pt>
                <c:pt idx="45">
                  <c:v>655.1854402353074</c:v>
                </c:pt>
                <c:pt idx="46">
                  <c:v>635.2668685750383</c:v>
                </c:pt>
                <c:pt idx="47">
                  <c:v>614.29806095558581</c:v>
                </c:pt>
                <c:pt idx="48">
                  <c:v>592.485316856552</c:v>
                </c:pt>
                <c:pt idx="49">
                  <c:v>570.02458796951237</c:v>
                </c:pt>
                <c:pt idx="50">
                  <c:v>547.10018649039978</c:v>
                </c:pt>
                <c:pt idx="51">
                  <c:v>523.88382673436729</c:v>
                </c:pt>
                <c:pt idx="52">
                  <c:v>500.53397036421569</c:v>
                </c:pt>
                <c:pt idx="53">
                  <c:v>477.19544402307804</c:v>
                </c:pt>
                <c:pt idx="54">
                  <c:v>453.99929762484845</c:v>
                </c:pt>
                <c:pt idx="55">
                  <c:v>431.06287181646036</c:v>
                </c:pt>
                <c:pt idx="56">
                  <c:v>408.4900440302182</c:v>
                </c:pt>
                <c:pt idx="57">
                  <c:v>386.37162395131566</c:v>
                </c:pt>
                <c:pt idx="58">
                  <c:v>364.78587100925876</c:v>
                </c:pt>
                <c:pt idx="59">
                  <c:v>343.79910855133835</c:v>
                </c:pt>
                <c:pt idx="60">
                  <c:v>323.46641157566211</c:v>
                </c:pt>
                <c:pt idx="61">
                  <c:v>303.83234720938157</c:v>
                </c:pt>
                <c:pt idx="62">
                  <c:v>284.9317494469978</c:v>
                </c:pt>
                <c:pt idx="63">
                  <c:v>266.79051195924615</c:v>
                </c:pt>
                <c:pt idx="64">
                  <c:v>249.42638500156727</c:v>
                </c:pt>
                <c:pt idx="65">
                  <c:v>232.84976455952179</c:v>
                </c:pt>
                <c:pt idx="66">
                  <c:v>217.06446384244543</c:v>
                </c:pt>
                <c:pt idx="67">
                  <c:v>202.06845905982118</c:v>
                </c:pt>
                <c:pt idx="68">
                  <c:v>187.85460307735039</c:v>
                </c:pt>
                <c:pt idx="69">
                  <c:v>174.41130204718633</c:v>
                </c:pt>
                <c:pt idx="70">
                  <c:v>161.72315143927253</c:v>
                </c:pt>
                <c:pt idx="71">
                  <c:v>149.77152907187613</c:v>
                </c:pt>
                <c:pt idx="72">
                  <c:v>138.53514375556026</c:v>
                </c:pt>
                <c:pt idx="73">
                  <c:v>127.99053903446034</c:v>
                </c:pt>
                <c:pt idx="74">
                  <c:v>118.11255224165615</c:v>
                </c:pt>
                <c:pt idx="75">
                  <c:v>108.87472969250618</c:v>
                </c:pt>
                <c:pt idx="76">
                  <c:v>100.24969933231937</c:v>
                </c:pt>
                <c:pt idx="77">
                  <c:v>92.209502544182257</c:v>
                </c:pt>
                <c:pt idx="78">
                  <c:v>84.725887120456335</c:v>
                </c:pt>
                <c:pt idx="79">
                  <c:v>77.770563618451149</c:v>
                </c:pt>
                <c:pt idx="80">
                  <c:v>71.315427467539166</c:v>
                </c:pt>
                <c:pt idx="81">
                  <c:v>65.332749281407828</c:v>
                </c:pt>
                <c:pt idx="82">
                  <c:v>59.79533586438717</c:v>
                </c:pt>
                <c:pt idx="83">
                  <c:v>54.676664393282486</c:v>
                </c:pt>
                <c:pt idx="84">
                  <c:v>49.950992213499575</c:v>
                </c:pt>
                <c:pt idx="85">
                  <c:v>45.59344461734463</c:v>
                </c:pt>
                <c:pt idx="86">
                  <c:v>41.580082879294729</c:v>
                </c:pt>
                <c:pt idx="87">
                  <c:v>37.887954713143806</c:v>
                </c:pt>
                <c:pt idx="88">
                  <c:v>34.495129193890243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(2)'!$A$8:$A$73</c:f>
              <c:numCache>
                <c:formatCode>d/m;@</c:formatCode>
                <c:ptCount val="6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</c:numCache>
            </c:numRef>
          </c:xVal>
          <c:yVal>
            <c:numRef>
              <c:f>'Analisi-dead (2)'!$J$8:$J$73</c:f>
              <c:numCache>
                <c:formatCode>0</c:formatCode>
                <c:ptCount val="66"/>
                <c:pt idx="0">
                  <c:v>2.9999994594751112</c:v>
                </c:pt>
                <c:pt idx="1">
                  <c:v>1.5931453669644586</c:v>
                </c:pt>
                <c:pt idx="2">
                  <c:v>3.9896832363694443</c:v>
                </c:pt>
                <c:pt idx="3">
                  <c:v>1.828339392104176</c:v>
                </c:pt>
                <c:pt idx="4">
                  <c:v>3.8192867909432993</c:v>
                </c:pt>
                <c:pt idx="5">
                  <c:v>-2.3780836755886137</c:v>
                </c:pt>
                <c:pt idx="6">
                  <c:v>5.8637884494766848</c:v>
                </c:pt>
                <c:pt idx="7">
                  <c:v>8.1637767041456399</c:v>
                </c:pt>
                <c:pt idx="8">
                  <c:v>0.15678763898083048</c:v>
                </c:pt>
                <c:pt idx="9">
                  <c:v>1.5176595393469086</c:v>
                </c:pt>
                <c:pt idx="10">
                  <c:v>-5.0177161698319566</c:v>
                </c:pt>
                <c:pt idx="11">
                  <c:v>-35.635459265760929</c:v>
                </c:pt>
                <c:pt idx="12">
                  <c:v>40.568205127686284</c:v>
                </c:pt>
                <c:pt idx="13">
                  <c:v>-19.406501816137435</c:v>
                </c:pt>
                <c:pt idx="14">
                  <c:v>24.538398398709091</c:v>
                </c:pt>
                <c:pt idx="15">
                  <c:v>22.59516455650035</c:v>
                </c:pt>
                <c:pt idx="16">
                  <c:v>-16.957239867386363</c:v>
                </c:pt>
                <c:pt idx="17">
                  <c:v>9.2360103029145648</c:v>
                </c:pt>
                <c:pt idx="18">
                  <c:v>-102.40761820095224</c:v>
                </c:pt>
                <c:pt idx="19">
                  <c:v>52.577267875326015</c:v>
                </c:pt>
                <c:pt idx="20">
                  <c:v>-5.3113980961971379</c:v>
                </c:pt>
                <c:pt idx="21">
                  <c:v>-48.558470925611346</c:v>
                </c:pt>
                <c:pt idx="22">
                  <c:v>42.353750126816465</c:v>
                </c:pt>
                <c:pt idx="23">
                  <c:v>-44.067974426532089</c:v>
                </c:pt>
                <c:pt idx="24">
                  <c:v>118.66020272902011</c:v>
                </c:pt>
                <c:pt idx="25">
                  <c:v>248.98900799600301</c:v>
                </c:pt>
                <c:pt idx="26">
                  <c:v>73.327738124402572</c:v>
                </c:pt>
                <c:pt idx="27">
                  <c:v>-7.9621103845357766</c:v>
                </c:pt>
                <c:pt idx="28">
                  <c:v>105.42868662073431</c:v>
                </c:pt>
                <c:pt idx="29">
                  <c:v>19.754404955747304</c:v>
                </c:pt>
                <c:pt idx="30">
                  <c:v>-23.786657331767742</c:v>
                </c:pt>
                <c:pt idx="31">
                  <c:v>263.94825480620432</c:v>
                </c:pt>
                <c:pt idx="32">
                  <c:v>168.04805004589275</c:v>
                </c:pt>
                <c:pt idx="33">
                  <c:v>22.550537862512215</c:v>
                </c:pt>
                <c:pt idx="34">
                  <c:v>69.446015077333641</c:v>
                </c:pt>
                <c:pt idx="35">
                  <c:v>88.681488040990303</c:v>
                </c:pt>
                <c:pt idx="36">
                  <c:v>-23.83466032818751</c:v>
                </c:pt>
                <c:pt idx="37">
                  <c:v>9.7722674760907466</c:v>
                </c:pt>
                <c:pt idx="38">
                  <c:v>19.348338142208377</c:v>
                </c:pt>
                <c:pt idx="39">
                  <c:v>-59.283974864548441</c:v>
                </c:pt>
                <c:pt idx="40">
                  <c:v>-206.32088305657783</c:v>
                </c:pt>
                <c:pt idx="41">
                  <c:v>-83.972595550575647</c:v>
                </c:pt>
                <c:pt idx="42">
                  <c:v>-102.45892425888121</c:v>
                </c:pt>
                <c:pt idx="43">
                  <c:v>-149.00523494383492</c:v>
                </c:pt>
                <c:pt idx="44">
                  <c:v>-63.838780770404469</c:v>
                </c:pt>
                <c:pt idx="45">
                  <c:v>-85.185440235307397</c:v>
                </c:pt>
                <c:pt idx="46">
                  <c:v>-16.266868575038302</c:v>
                </c:pt>
                <c:pt idx="47">
                  <c:v>-183.29806095558581</c:v>
                </c:pt>
                <c:pt idx="48">
                  <c:v>-26.485316856552004</c:v>
                </c:pt>
                <c:pt idx="49">
                  <c:v>31.975412030487632</c:v>
                </c:pt>
                <c:pt idx="50">
                  <c:v>30.899813509600222</c:v>
                </c:pt>
                <c:pt idx="51">
                  <c:v>1.1161732656327104</c:v>
                </c:pt>
                <c:pt idx="52">
                  <c:v>74.466029635784309</c:v>
                </c:pt>
                <c:pt idx="53">
                  <c:v>4.8045559769219608</c:v>
                </c:pt>
                <c:pt idx="54">
                  <c:v>-20.999297624848452</c:v>
                </c:pt>
                <c:pt idx="55">
                  <c:v>22.937128183539642</c:v>
                </c:pt>
                <c:pt idx="56">
                  <c:v>125.5099559697818</c:v>
                </c:pt>
                <c:pt idx="57">
                  <c:v>50.628376048684345</c:v>
                </c:pt>
                <c:pt idx="58">
                  <c:v>99.214128990741244</c:v>
                </c:pt>
                <c:pt idx="59">
                  <c:v>76.20089144866165</c:v>
                </c:pt>
                <c:pt idx="60">
                  <c:v>91.533588424337893</c:v>
                </c:pt>
                <c:pt idx="61">
                  <c:v>-43.832347209381567</c:v>
                </c:pt>
                <c:pt idx="62">
                  <c:v>48.068250553002201</c:v>
                </c:pt>
                <c:pt idx="63">
                  <c:v>115.20948804075385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dati filtr. 7gg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Bilog!$B$10:$B$69</c:f>
              <c:numCache>
                <c:formatCode>General</c:formatCode>
                <c:ptCount val="60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</c:numCache>
            </c:numRef>
          </c:xVal>
          <c:yVal>
            <c:numRef>
              <c:f>Bilog!$D$10:$D$69</c:f>
              <c:numCache>
                <c:formatCode>0</c:formatCode>
                <c:ptCount val="60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tx>
            <c:v>dati filtr. 4gg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Bilog!$B$7:$B$70</c:f>
              <c:numCache>
                <c:formatCode>General</c:formatCode>
                <c:ptCount val="64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</c:numCache>
            </c:numRef>
          </c:xVal>
          <c:yVal>
            <c:numRef>
              <c:f>Bilog!$E$7:$E$70</c:f>
              <c:numCache>
                <c:formatCode>0</c:formatCode>
                <c:ptCount val="64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R0!$B$2:$B$68</c:f>
              <c:numCache>
                <c:formatCode>General</c:formatCode>
                <c:ptCount val="6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</c:numCache>
            </c:numRef>
          </c:xVal>
          <c:yVal>
            <c:numRef>
              <c:f>R0!$G$2:$G$68</c:f>
              <c:numCache>
                <c:formatCode>0.00</c:formatCode>
                <c:ptCount val="67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R0!$B$14:$B$64</c:f>
              <c:numCache>
                <c:formatCode>General</c:formatCode>
                <c:ptCount val="5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</c:numCache>
            </c:numRef>
          </c:xVal>
          <c:yVal>
            <c:numRef>
              <c:f>R0!$AF$5:$AF$94</c:f>
              <c:numCache>
                <c:formatCode>0.00</c:formatCode>
                <c:ptCount val="9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4.9999999999999996E-2</c:v>
                </c:pt>
                <c:pt idx="37">
                  <c:v>5.000000000000001E-2</c:v>
                </c:pt>
                <c:pt idx="38">
                  <c:v>4.9999999999999996E-2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5.000000000000001E-2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5.000000000000001E-2</c:v>
                </c:pt>
                <c:pt idx="56">
                  <c:v>5.000000000000001E-2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R0!$AB$14:$AB$67</c:f>
              <c:numCache>
                <c:formatCode>0</c:formatCode>
                <c:ptCount val="54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</c:numCache>
            </c:numRef>
          </c:xVal>
          <c:yVal>
            <c:numRef>
              <c:f>R0!$Y$4:$Y$57</c:f>
              <c:numCache>
                <c:formatCode>General</c:formatCode>
                <c:ptCount val="54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</c:numCache>
            </c:numRef>
          </c:xVal>
          <c:yVal>
            <c:numRef>
              <c:f>R0!$AL$16:$AL$70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R0!$AB$15:$AB$67</c:f>
              <c:numCache>
                <c:formatCode>0</c:formatCode>
                <c:ptCount val="53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</c:numCache>
            </c:numRef>
          </c:xVal>
          <c:yVal>
            <c:numRef>
              <c:f>R0!$Y$4:$Y$56</c:f>
              <c:numCache>
                <c:formatCode>General</c:formatCode>
                <c:ptCount val="53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</c:numCache>
            </c:numRef>
          </c:xVal>
          <c:yVal>
            <c:numRef>
              <c:f>R0!$AL$16:$AL$70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R0!$AB$13:$AB$67</c:f>
              <c:numCache>
                <c:formatCode>0</c:formatCode>
                <c:ptCount val="55"/>
                <c:pt idx="0">
                  <c:v>187.55000000000004</c:v>
                </c:pt>
                <c:pt idx="1">
                  <c:v>225.35000000000005</c:v>
                </c:pt>
                <c:pt idx="2">
                  <c:v>376.40000000000009</c:v>
                </c:pt>
                <c:pt idx="3">
                  <c:v>529.75000000000011</c:v>
                </c:pt>
                <c:pt idx="4">
                  <c:v>730.00000000000011</c:v>
                </c:pt>
                <c:pt idx="5">
                  <c:v>707.70000000000016</c:v>
                </c:pt>
                <c:pt idx="6">
                  <c:v>1000.2000000000002</c:v>
                </c:pt>
                <c:pt idx="7">
                  <c:v>1240.1500000000001</c:v>
                </c:pt>
                <c:pt idx="8">
                  <c:v>1556.9</c:v>
                </c:pt>
                <c:pt idx="9">
                  <c:v>1742.4</c:v>
                </c:pt>
                <c:pt idx="10">
                  <c:v>2035.5500000000002</c:v>
                </c:pt>
                <c:pt idx="11">
                  <c:v>2426.2000000000003</c:v>
                </c:pt>
                <c:pt idx="12">
                  <c:v>3192.3</c:v>
                </c:pt>
                <c:pt idx="13">
                  <c:v>3068.8</c:v>
                </c:pt>
                <c:pt idx="14">
                  <c:v>3886.3</c:v>
                </c:pt>
                <c:pt idx="15">
                  <c:v>4463.3</c:v>
                </c:pt>
                <c:pt idx="16">
                  <c:v>4861.3500000000004</c:v>
                </c:pt>
                <c:pt idx="17">
                  <c:v>5590.25</c:v>
                </c:pt>
                <c:pt idx="18">
                  <c:v>7102.15</c:v>
                </c:pt>
                <c:pt idx="19">
                  <c:v>8166.65</c:v>
                </c:pt>
                <c:pt idx="20">
                  <c:v>9323.7000000000007</c:v>
                </c:pt>
                <c:pt idx="21">
                  <c:v>10763.35</c:v>
                </c:pt>
                <c:pt idx="22">
                  <c:v>12526.050000000001</c:v>
                </c:pt>
                <c:pt idx="23">
                  <c:v>13706.300000000001</c:v>
                </c:pt>
                <c:pt idx="24">
                  <c:v>15998.300000000001</c:v>
                </c:pt>
                <c:pt idx="25">
                  <c:v>17372.7</c:v>
                </c:pt>
                <c:pt idx="26">
                  <c:v>19308.45</c:v>
                </c:pt>
                <c:pt idx="27">
                  <c:v>21492.050000000003</c:v>
                </c:pt>
                <c:pt idx="28">
                  <c:v>23453.500000000004</c:v>
                </c:pt>
                <c:pt idx="29">
                  <c:v>25476.900000000005</c:v>
                </c:pt>
                <c:pt idx="30">
                  <c:v>27971.600000000006</c:v>
                </c:pt>
                <c:pt idx="31">
                  <c:v>31189.900000000005</c:v>
                </c:pt>
                <c:pt idx="32">
                  <c:v>34191.250000000007</c:v>
                </c:pt>
                <c:pt idx="33">
                  <c:v>36735.600000000006</c:v>
                </c:pt>
                <c:pt idx="34">
                  <c:v>38857.700000000004</c:v>
                </c:pt>
                <c:pt idx="35">
                  <c:v>41112.550000000003</c:v>
                </c:pt>
                <c:pt idx="36">
                  <c:v>43471.200000000004</c:v>
                </c:pt>
                <c:pt idx="37">
                  <c:v>45786.650000000009</c:v>
                </c:pt>
                <c:pt idx="38">
                  <c:v>48791.30000000001</c:v>
                </c:pt>
                <c:pt idx="39">
                  <c:v>52182.100000000013</c:v>
                </c:pt>
                <c:pt idx="40">
                  <c:v>55099.650000000016</c:v>
                </c:pt>
                <c:pt idx="41">
                  <c:v>58830.550000000017</c:v>
                </c:pt>
                <c:pt idx="42">
                  <c:v>61563.900000000016</c:v>
                </c:pt>
                <c:pt idx="43">
                  <c:v>63774.000000000015</c:v>
                </c:pt>
                <c:pt idx="44">
                  <c:v>66480.550000000017</c:v>
                </c:pt>
                <c:pt idx="45">
                  <c:v>69332.400000000023</c:v>
                </c:pt>
                <c:pt idx="46">
                  <c:v>72468.250000000029</c:v>
                </c:pt>
                <c:pt idx="47">
                  <c:v>74596.700000000026</c:v>
                </c:pt>
                <c:pt idx="48">
                  <c:v>76601.650000000023</c:v>
                </c:pt>
                <c:pt idx="49">
                  <c:v>78447.050000000017</c:v>
                </c:pt>
                <c:pt idx="50">
                  <c:v>80431.400000000023</c:v>
                </c:pt>
                <c:pt idx="51">
                  <c:v>82686.750000000029</c:v>
                </c:pt>
                <c:pt idx="52">
                  <c:v>85923.900000000023</c:v>
                </c:pt>
                <c:pt idx="53">
                  <c:v>89185.550000000017</c:v>
                </c:pt>
                <c:pt idx="54">
                  <c:v>91746.800000000017</c:v>
                </c:pt>
              </c:numCache>
            </c:numRef>
          </c:xVal>
          <c:yVal>
            <c:numRef>
              <c:f>R0!$Y$4:$Y$59</c:f>
              <c:numCache>
                <c:formatCode>General</c:formatCode>
                <c:ptCount val="56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R0!$AB$16:$AB$69</c:f>
              <c:numCache>
                <c:formatCode>0</c:formatCode>
                <c:ptCount val="54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</c:numCache>
            </c:numRef>
          </c:xVal>
          <c:yVal>
            <c:numRef>
              <c:f>R0!$AL$16:$AL$69</c:f>
              <c:numCache>
                <c:formatCode>0</c:formatCode>
                <c:ptCount val="54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Terapia_inten!$B$3:$B$67</c:f>
              <c:numCache>
                <c:formatCode>General</c:formatCode>
                <c:ptCount val="65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Terapia_inten!$C$3:$C$68</c:f>
              <c:numCache>
                <c:formatCode>General</c:formatCode>
                <c:ptCount val="66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Guariti!$B$3:$B$71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Guariti!$C$3:$C$68</c:f>
              <c:numCache>
                <c:formatCode>General</c:formatCode>
                <c:ptCount val="66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Guariti!$T$76:$AB$76</c:f>
              <c:numCache>
                <c:formatCode>General</c:formatCode>
                <c:ptCount val="9"/>
                <c:pt idx="0">
                  <c:v>27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cat>
          <c:val>
            <c:numRef>
              <c:f>Deceduti!$C$3:$C$72</c:f>
              <c:numCache>
                <c:formatCode>General</c:formatCode>
                <c:ptCount val="70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Deceduti!$B$3:$B$70</c:f>
              <c:numCache>
                <c:formatCode>General</c:formatCode>
                <c:ptCount val="6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Deceduti!$C$3:$C$70</c:f>
              <c:numCache>
                <c:formatCode>General</c:formatCode>
                <c:ptCount val="68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091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499110</xdr:colOff>
      <xdr:row>34</xdr:row>
      <xdr:rowOff>156210</xdr:rowOff>
    </xdr:from>
    <xdr:to>
      <xdr:col>14</xdr:col>
      <xdr:colOff>662940</xdr:colOff>
      <xdr:row>50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opLeftCell="A49" workbookViewId="0">
      <selection activeCell="C67" sqref="C67:N67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7"/>
  <sheetViews>
    <sheetView topLeftCell="A58" workbookViewId="0">
      <selection activeCell="A67" sqref="A67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topLeftCell="A10" workbookViewId="0">
      <selection activeCell="M33" sqref="M33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0.45307480074419615</v>
      </c>
      <c r="F4" s="11">
        <f t="shared" ref="F4:F67" si="0">(E4-E3)*10</f>
        <v>4.5307480074419617</v>
      </c>
      <c r="G4" s="11">
        <f t="shared" ref="G4:G35" si="1">$L$4*B4^$L$5*EXP(-B4/$L$6)</f>
        <v>0.45307480074419615</v>
      </c>
      <c r="H4" s="11">
        <f t="shared" ref="H4:H52" si="2">C4-E4</f>
        <v>321.54692519925578</v>
      </c>
      <c r="I4" s="11">
        <f>H4-H3</f>
        <v>92.546925199255782</v>
      </c>
      <c r="K4" s="4" t="s">
        <v>23</v>
      </c>
      <c r="L4" s="17">
        <f>0.019</f>
        <v>1.9E-2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8" si="4">E4+G5</f>
        <v>3.4230947595736234</v>
      </c>
      <c r="F5" s="11">
        <f t="shared" si="0"/>
        <v>29.700199588294272</v>
      </c>
      <c r="G5" s="11">
        <f t="shared" si="1"/>
        <v>2.9700199588294272</v>
      </c>
      <c r="H5" s="11">
        <f t="shared" si="2"/>
        <v>396.57690524042636</v>
      </c>
      <c r="I5" s="11">
        <f t="shared" ref="I5:I52" si="5">H5-H4</f>
        <v>75.029980041170575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14.227135552699572</v>
      </c>
      <c r="F6" s="11">
        <f t="shared" si="0"/>
        <v>108.04040793125949</v>
      </c>
      <c r="G6" s="11">
        <f t="shared" si="1"/>
        <v>10.804040793125949</v>
      </c>
      <c r="H6" s="11">
        <f t="shared" si="2"/>
        <v>635.77286444730044</v>
      </c>
      <c r="I6" s="11">
        <f t="shared" si="5"/>
        <v>239.19595920687408</v>
      </c>
      <c r="K6" s="4" t="s">
        <v>40</v>
      </c>
      <c r="L6" s="9">
        <v>6.8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42.689399693987212</v>
      </c>
      <c r="F7" s="11">
        <f t="shared" si="0"/>
        <v>284.62264141287642</v>
      </c>
      <c r="G7" s="11">
        <f t="shared" si="1"/>
        <v>28.46226414128764</v>
      </c>
      <c r="H7" s="11">
        <f t="shared" si="2"/>
        <v>845.31060030601282</v>
      </c>
      <c r="I7" s="11">
        <f t="shared" si="5"/>
        <v>209.53773585871238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103.82706349884859</v>
      </c>
      <c r="F8" s="11">
        <f t="shared" si="0"/>
        <v>611.37663804861381</v>
      </c>
      <c r="G8" s="11">
        <f t="shared" si="1"/>
        <v>61.137663804861369</v>
      </c>
      <c r="H8" s="11">
        <f t="shared" si="2"/>
        <v>1024.1729365011515</v>
      </c>
      <c r="I8" s="11">
        <f t="shared" si="5"/>
        <v>178.86233619513871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217.89824820353124</v>
      </c>
      <c r="F9" s="11">
        <f t="shared" si="0"/>
        <v>1140.7118470468265</v>
      </c>
      <c r="G9" s="11">
        <f t="shared" si="1"/>
        <v>114.07118470468266</v>
      </c>
      <c r="H9" s="11">
        <f t="shared" si="2"/>
        <v>1476.1017517964688</v>
      </c>
      <c r="I9" s="11">
        <f t="shared" si="5"/>
        <v>451.92881529531724</v>
      </c>
      <c r="K9" s="12" t="s">
        <v>30</v>
      </c>
      <c r="L9" s="11">
        <f>AVERAGE(H3:H36)</f>
        <v>1852.348780336112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409.88393481459968</v>
      </c>
      <c r="F10" s="11">
        <f t="shared" si="0"/>
        <v>1919.8568661106845</v>
      </c>
      <c r="G10" s="11">
        <f t="shared" si="1"/>
        <v>191.98568661106842</v>
      </c>
      <c r="H10" s="11">
        <f t="shared" si="2"/>
        <v>1626.1160651854002</v>
      </c>
      <c r="I10" s="11">
        <f t="shared" si="5"/>
        <v>150.01431338893144</v>
      </c>
      <c r="K10" s="12" t="s">
        <v>31</v>
      </c>
      <c r="L10" s="6">
        <f>STDEVP(H3:H36)</f>
        <v>915.31683938102208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708.53538503933942</v>
      </c>
      <c r="F11" s="11">
        <f t="shared" si="0"/>
        <v>2986.5145022473971</v>
      </c>
      <c r="G11" s="11">
        <f t="shared" si="1"/>
        <v>298.65145022473973</v>
      </c>
      <c r="H11" s="11">
        <f t="shared" si="2"/>
        <v>1793.4646149606606</v>
      </c>
      <c r="I11" s="11">
        <f t="shared" si="5"/>
        <v>167.34854977526038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1145.1369069180714</v>
      </c>
      <c r="F12" s="11">
        <f t="shared" si="0"/>
        <v>4366.01521878732</v>
      </c>
      <c r="G12" s="11">
        <f t="shared" si="1"/>
        <v>436.60152187873194</v>
      </c>
      <c r="H12" s="11">
        <f t="shared" si="2"/>
        <v>1943.8630930819286</v>
      </c>
      <c r="I12" s="11">
        <f t="shared" si="5"/>
        <v>150.398478121268</v>
      </c>
      <c r="K12" s="12" t="s">
        <v>41</v>
      </c>
      <c r="L12" s="11">
        <f>AVERAGE(I4:I39)</f>
        <v>-33.28270770130176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1752.1273250696286</v>
      </c>
      <c r="F13" s="11">
        <f t="shared" si="0"/>
        <v>6069.9041815155715</v>
      </c>
      <c r="G13" s="11">
        <f t="shared" si="1"/>
        <v>606.99041815155726</v>
      </c>
      <c r="H13" s="11">
        <f t="shared" si="2"/>
        <v>2105.8726749303714</v>
      </c>
      <c r="I13" s="11">
        <f t="shared" si="5"/>
        <v>162.00958184844285</v>
      </c>
      <c r="K13" s="12" t="s">
        <v>31</v>
      </c>
      <c r="L13" s="6">
        <f>STDEVP(I4:I39)</f>
        <v>602.31910554244769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2561.7036593811417</v>
      </c>
      <c r="F14" s="11">
        <f t="shared" si="0"/>
        <v>8095.7633431151316</v>
      </c>
      <c r="G14" s="11">
        <f t="shared" si="1"/>
        <v>809.57633431151305</v>
      </c>
      <c r="H14" s="11">
        <f t="shared" si="2"/>
        <v>2074.2963406188583</v>
      </c>
      <c r="I14" s="11">
        <f t="shared" si="5"/>
        <v>-31.576334311513165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3604.5048059928122</v>
      </c>
      <c r="F15" s="11">
        <f t="shared" si="0"/>
        <v>10428.011466116704</v>
      </c>
      <c r="G15" s="11">
        <f t="shared" si="1"/>
        <v>1042.8011466116702</v>
      </c>
      <c r="H15" s="11">
        <f t="shared" si="2"/>
        <v>2278.4951940071878</v>
      </c>
      <c r="I15" s="11">
        <f t="shared" si="5"/>
        <v>204.19885338832955</v>
      </c>
      <c r="K15" t="s">
        <v>32</v>
      </c>
      <c r="L15" s="14">
        <f>MATCH(MAX(G3:G67),G3:G67,0)</f>
        <v>34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4908.4462268849675</v>
      </c>
      <c r="F16" s="11">
        <f t="shared" si="0"/>
        <v>13039.414208921553</v>
      </c>
      <c r="G16" s="11">
        <f t="shared" si="1"/>
        <v>1303.9414208921553</v>
      </c>
      <c r="H16" s="11">
        <f t="shared" si="2"/>
        <v>2466.5537731150325</v>
      </c>
      <c r="I16" s="11">
        <f t="shared" si="5"/>
        <v>188.05857910784471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6497.7516401316816</v>
      </c>
      <c r="F17" s="11">
        <f t="shared" si="0"/>
        <v>15893.054132467141</v>
      </c>
      <c r="G17" s="11">
        <f t="shared" si="1"/>
        <v>1589.3054132467141</v>
      </c>
      <c r="H17" s="11">
        <f t="shared" si="2"/>
        <v>2674.2483598683184</v>
      </c>
      <c r="I17" s="11">
        <f t="shared" si="5"/>
        <v>207.69458675328588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8392.2059916696835</v>
      </c>
      <c r="F18" s="11">
        <f t="shared" si="0"/>
        <v>18944.543515380021</v>
      </c>
      <c r="G18" s="11">
        <f t="shared" si="1"/>
        <v>1894.4543515380026</v>
      </c>
      <c r="H18" s="11">
        <f t="shared" si="2"/>
        <v>1756.7940083303165</v>
      </c>
      <c r="I18" s="11">
        <f t="shared" si="5"/>
        <v>-917.4543515380019</v>
      </c>
      <c r="K18" t="s">
        <v>42</v>
      </c>
      <c r="L18" s="11">
        <f>MAX(E3:E117)</f>
        <v>225264.22886801412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10606.636229601212</v>
      </c>
      <c r="F19" s="11">
        <f t="shared" si="0"/>
        <v>22144.302379315286</v>
      </c>
      <c r="G19" s="11">
        <f t="shared" si="1"/>
        <v>2214.4302379315286</v>
      </c>
      <c r="H19" s="11">
        <f t="shared" si="2"/>
        <v>1855.3637703987879</v>
      </c>
      <c r="I19" s="11">
        <f t="shared" si="5"/>
        <v>98.569762068471391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13150.61267653323</v>
      </c>
      <c r="F20" s="11">
        <f t="shared" si="0"/>
        <v>25439.76446932018</v>
      </c>
      <c r="G20" s="11">
        <f t="shared" si="1"/>
        <v>2543.976446932018</v>
      </c>
      <c r="H20" s="11">
        <f t="shared" si="2"/>
        <v>1962.3873234667699</v>
      </c>
      <c r="I20" s="11">
        <f t="shared" si="5"/>
        <v>107.02355306798199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16028.353845199696</v>
      </c>
      <c r="F21" s="11">
        <f t="shared" si="0"/>
        <v>28777.411686664655</v>
      </c>
      <c r="G21" s="11">
        <f t="shared" si="1"/>
        <v>2877.7411686664655</v>
      </c>
      <c r="H21" s="11">
        <f t="shared" si="2"/>
        <v>1631.6461548003044</v>
      </c>
      <c r="I21" s="11">
        <f t="shared" si="5"/>
        <v>-330.74116866646546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19238.810921525168</v>
      </c>
      <c r="F22" s="11">
        <f t="shared" si="0"/>
        <v>32104.570763254724</v>
      </c>
      <c r="G22" s="11">
        <f t="shared" si="1"/>
        <v>3210.457076325471</v>
      </c>
      <c r="H22" s="11">
        <f t="shared" si="2"/>
        <v>1918.1890784748321</v>
      </c>
      <c r="I22" s="11">
        <f t="shared" si="5"/>
        <v>286.54292367452763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22775.904318934976</v>
      </c>
      <c r="F23" s="11">
        <f t="shared" si="0"/>
        <v>35370.933974098079</v>
      </c>
      <c r="G23" s="11">
        <f t="shared" si="1"/>
        <v>3537.0933974098098</v>
      </c>
      <c r="H23" s="11">
        <f t="shared" si="2"/>
        <v>1971.0956810650241</v>
      </c>
      <c r="I23" s="11">
        <f t="shared" si="5"/>
        <v>52.906602590192051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26628.883145612526</v>
      </c>
      <c r="F24" s="11">
        <f t="shared" si="0"/>
        <v>38529.788266775504</v>
      </c>
      <c r="G24" s="11">
        <f t="shared" si="1"/>
        <v>3852.9788266775504</v>
      </c>
      <c r="H24" s="11">
        <f t="shared" si="2"/>
        <v>1351.1168543874737</v>
      </c>
      <c r="I24" s="11">
        <f t="shared" si="5"/>
        <v>-619.97882667755039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30782.778608267508</v>
      </c>
      <c r="F25" s="11">
        <f t="shared" si="0"/>
        <v>41538.954626549821</v>
      </c>
      <c r="G25" s="11">
        <f t="shared" si="1"/>
        <v>4153.8954626549812</v>
      </c>
      <c r="H25" s="11">
        <f t="shared" si="2"/>
        <v>723.22139173249161</v>
      </c>
      <c r="I25" s="11">
        <f t="shared" si="5"/>
        <v>-627.89546265498211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35218.923839730487</v>
      </c>
      <c r="F26" s="11">
        <f t="shared" si="0"/>
        <v>44361.452314629787</v>
      </c>
      <c r="G26" s="11">
        <f t="shared" si="1"/>
        <v>4436.1452314629823</v>
      </c>
      <c r="H26" s="11">
        <f t="shared" si="2"/>
        <v>494.07616026951291</v>
      </c>
      <c r="I26" s="11">
        <f t="shared" si="5"/>
        <v>-229.1452314629787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39915.51498491149</v>
      </c>
      <c r="F27" s="11">
        <f t="shared" si="0"/>
        <v>46965.911451810025</v>
      </c>
      <c r="G27" s="11">
        <f t="shared" si="1"/>
        <v>4696.5911451810043</v>
      </c>
      <c r="H27" s="11">
        <f t="shared" si="2"/>
        <v>1119.4850150885104</v>
      </c>
      <c r="I27" s="11">
        <f t="shared" si="5"/>
        <v>625.4088548189975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44848.191278720544</v>
      </c>
      <c r="F28" s="11">
        <f t="shared" si="0"/>
        <v>49326.762938090542</v>
      </c>
      <c r="G28" s="11">
        <f t="shared" si="1"/>
        <v>4932.6762938090524</v>
      </c>
      <c r="H28" s="11">
        <f t="shared" si="2"/>
        <v>2172.8087212794562</v>
      </c>
      <c r="I28" s="11">
        <f t="shared" si="5"/>
        <v>1053.3237061909458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49990.615033416689</v>
      </c>
      <c r="F29" s="11">
        <f t="shared" si="0"/>
        <v>51424.237546961449</v>
      </c>
      <c r="G29" s="11">
        <f t="shared" si="1"/>
        <v>5142.4237546961485</v>
      </c>
      <c r="H29" s="11">
        <f t="shared" si="2"/>
        <v>3587.3849665833113</v>
      </c>
      <c r="I29" s="11">
        <f t="shared" si="5"/>
        <v>1414.5762453038551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55315.035713766832</v>
      </c>
      <c r="F30" s="11">
        <f t="shared" si="0"/>
        <v>53244.206803501438</v>
      </c>
      <c r="G30" s="11">
        <f t="shared" si="1"/>
        <v>5324.4206803501447</v>
      </c>
      <c r="H30" s="11">
        <f t="shared" si="2"/>
        <v>3822.9642862331675</v>
      </c>
      <c r="I30" s="11">
        <f t="shared" si="5"/>
        <v>235.57931964985619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60792.825460881031</v>
      </c>
      <c r="F31" s="11">
        <f t="shared" si="0"/>
        <v>54777.897471141987</v>
      </c>
      <c r="G31" s="11">
        <f t="shared" si="1"/>
        <v>5477.7897471141987</v>
      </c>
      <c r="H31" s="11">
        <f t="shared" si="2"/>
        <v>3134.1745391189688</v>
      </c>
      <c r="I31" s="11">
        <f t="shared" si="5"/>
        <v>-688.78974711419869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66394.976418847495</v>
      </c>
      <c r="F32" s="11">
        <f t="shared" si="0"/>
        <v>56021.509579664635</v>
      </c>
      <c r="G32" s="11">
        <f t="shared" si="1"/>
        <v>5602.1509579664626</v>
      </c>
      <c r="H32" s="11">
        <f t="shared" si="2"/>
        <v>2781.0235811525054</v>
      </c>
      <c r="I32" s="11">
        <f t="shared" si="5"/>
        <v>-353.15095796646347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72092.552948628334</v>
      </c>
      <c r="F33" s="11">
        <f t="shared" si="0"/>
        <v>56975.765297808393</v>
      </c>
      <c r="G33" s="11">
        <f t="shared" si="1"/>
        <v>5697.5765297808348</v>
      </c>
      <c r="H33" s="11">
        <f t="shared" si="2"/>
        <v>2293.447051371666</v>
      </c>
      <c r="I33" s="11">
        <f t="shared" si="5"/>
        <v>-487.57652978083934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77857.09423740377</v>
      </c>
      <c r="F34" s="11">
        <f t="shared" si="0"/>
        <v>57645.412887754355</v>
      </c>
      <c r="G34" s="11">
        <f t="shared" si="1"/>
        <v>5764.5412887754319</v>
      </c>
      <c r="H34" s="11">
        <f t="shared" si="2"/>
        <v>2681.9057625962305</v>
      </c>
      <c r="I34" s="11">
        <f t="shared" si="5"/>
        <v>388.45871122456447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83660.964908556678</v>
      </c>
      <c r="F35" s="11">
        <f t="shared" si="0"/>
        <v>58038.706711529085</v>
      </c>
      <c r="G35" s="11">
        <f t="shared" si="1"/>
        <v>5803.8706711529039</v>
      </c>
      <c r="H35" s="11">
        <f t="shared" si="2"/>
        <v>2837.035091443322</v>
      </c>
      <c r="I35" s="11">
        <f t="shared" si="5"/>
        <v>155.12932884709153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89477.653005623215</v>
      </c>
      <c r="F36" s="11">
        <f t="shared" si="0"/>
        <v>58166.88097066537</v>
      </c>
      <c r="G36" s="11">
        <f t="shared" ref="G36:G67" si="6">$L$4*B36^$L$5*EXP(-B36/$L$6)</f>
        <v>5816.6880970665397</v>
      </c>
      <c r="H36" s="11">
        <f t="shared" si="2"/>
        <v>2994.346994376785</v>
      </c>
      <c r="I36" s="11">
        <f t="shared" si="5"/>
        <v>157.31190293346299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95282.016173832933</v>
      </c>
      <c r="F37" s="11">
        <f t="shared" si="0"/>
        <v>58043.631682097184</v>
      </c>
      <c r="G37" s="11">
        <f t="shared" si="6"/>
        <v>5804.3631682097193</v>
      </c>
      <c r="H37" s="11">
        <f t="shared" si="2"/>
        <v>2406.9838261670666</v>
      </c>
      <c r="I37" s="11">
        <f t="shared" si="5"/>
        <v>-587.36316820971842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101050.47801555481</v>
      </c>
      <c r="F38" s="11">
        <f t="shared" si="0"/>
        <v>57684.618417218735</v>
      </c>
      <c r="G38" s="11">
        <f t="shared" si="6"/>
        <v>5768.4618417218662</v>
      </c>
      <c r="H38" s="11">
        <f t="shared" si="2"/>
        <v>688.52198444519308</v>
      </c>
      <c r="I38" s="11">
        <f t="shared" si="5"/>
        <v>-1718.4618417218735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106761.17747724686</v>
      </c>
      <c r="F39" s="11">
        <f t="shared" si="0"/>
        <v>57106.994616920565</v>
      </c>
      <c r="G39" s="11">
        <f t="shared" si="6"/>
        <v>5710.699461692052</v>
      </c>
      <c r="H39" s="11">
        <f t="shared" si="2"/>
        <v>-969.17747724686342</v>
      </c>
      <c r="I39" s="11">
        <f t="shared" si="5"/>
        <v>-1657.6994616920565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112394.0747649565</v>
      </c>
      <c r="F40" s="11">
        <f t="shared" si="0"/>
        <v>56328.972877096385</v>
      </c>
      <c r="G40" s="11">
        <f t="shared" si="6"/>
        <v>5632.8972877096439</v>
      </c>
      <c r="H40" s="11">
        <f t="shared" si="2"/>
        <v>-1820.0747649565019</v>
      </c>
      <c r="I40" s="11">
        <f t="shared" si="5"/>
        <v>-850.89728770963848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117931.01771400963</v>
      </c>
      <c r="F41" s="11">
        <f t="shared" si="0"/>
        <v>55369.429490531329</v>
      </c>
      <c r="G41" s="11">
        <f t="shared" si="6"/>
        <v>5536.942949053132</v>
      </c>
      <c r="H41" s="11">
        <f t="shared" si="2"/>
        <v>-2689.0177140096348</v>
      </c>
      <c r="I41" s="11">
        <f t="shared" si="5"/>
        <v>-868.94294905313291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123355.77278712978</v>
      </c>
      <c r="F42" s="11">
        <f t="shared" si="0"/>
        <v>54247.550731201482</v>
      </c>
      <c r="G42" s="11">
        <f t="shared" si="6"/>
        <v>5424.7550731201536</v>
      </c>
      <c r="H42" s="11">
        <f t="shared" si="2"/>
        <v>-3528.772787129783</v>
      </c>
      <c r="I42" s="11">
        <f t="shared" si="5"/>
        <v>-839.75507312014815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128654.02497352344</v>
      </c>
      <c r="F43" s="11">
        <f t="shared" si="0"/>
        <v>52982.521863936563</v>
      </c>
      <c r="G43" s="11">
        <f t="shared" si="6"/>
        <v>5298.2521863936581</v>
      </c>
      <c r="H43" s="11">
        <f t="shared" si="2"/>
        <v>-4022.0249735234393</v>
      </c>
      <c r="I43" s="11">
        <f t="shared" si="5"/>
        <v>-493.2521863936563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133813.35083719774</v>
      </c>
      <c r="F44" s="11">
        <f t="shared" si="0"/>
        <v>51593.258636742976</v>
      </c>
      <c r="G44" s="11">
        <f t="shared" si="6"/>
        <v>5159.3258636742858</v>
      </c>
      <c r="H44" s="11">
        <f t="shared" si="2"/>
        <v>-4865.3508371977368</v>
      </c>
      <c r="I44" s="11">
        <f t="shared" si="5"/>
        <v>-843.32586367429758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138823.16884127405</v>
      </c>
      <c r="F45" s="11">
        <f t="shared" si="0"/>
        <v>50098.180040763109</v>
      </c>
      <c r="G45" s="11">
        <f t="shared" si="6"/>
        <v>5009.8180040763018</v>
      </c>
      <c r="H45" s="11">
        <f t="shared" si="2"/>
        <v>-6276.1688412740477</v>
      </c>
      <c r="I45" s="11">
        <f t="shared" si="5"/>
        <v>-1410.8180040763109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143674.67087898275</v>
      </c>
      <c r="F46" s="11">
        <f t="shared" si="0"/>
        <v>48515.020377087058</v>
      </c>
      <c r="G46" s="11">
        <f t="shared" si="6"/>
        <v>4851.5020377087176</v>
      </c>
      <c r="H46" s="11">
        <f t="shared" si="2"/>
        <v>-8088.6708789827535</v>
      </c>
      <c r="I46" s="11">
        <f t="shared" si="5"/>
        <v>-1812.5020377087058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148360.73869125717</v>
      </c>
      <c r="F47" s="11">
        <f t="shared" si="0"/>
        <v>46860.678122744139</v>
      </c>
      <c r="G47" s="11">
        <f t="shared" si="6"/>
        <v>4686.0678122744021</v>
      </c>
      <c r="H47" s="11">
        <f t="shared" si="2"/>
        <v>-8938.7386912571674</v>
      </c>
      <c r="I47" s="11">
        <f t="shared" si="5"/>
        <v>-850.06781227441388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152875.84856252625</v>
      </c>
      <c r="F48" s="11">
        <f t="shared" si="0"/>
        <v>45151.098712690873</v>
      </c>
      <c r="G48" s="11">
        <f t="shared" si="6"/>
        <v>4515.1098712690891</v>
      </c>
      <c r="H48" s="11">
        <f t="shared" si="2"/>
        <v>-9249.8485625262547</v>
      </c>
      <c r="I48" s="11">
        <f t="shared" si="5"/>
        <v>-311.10987126908731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157215.96737494136</v>
      </c>
      <c r="F49" s="11">
        <f t="shared" si="0"/>
        <v>43401.188124151086</v>
      </c>
      <c r="G49" s="11">
        <f t="shared" si="6"/>
        <v>4340.1188124151013</v>
      </c>
      <c r="H49" s="11">
        <f t="shared" si="2"/>
        <v>-9638.9673749413632</v>
      </c>
      <c r="I49" s="11">
        <f t="shared" si="5"/>
        <v>-389.11881241510855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161378.44277889849</v>
      </c>
      <c r="F50" s="11">
        <f t="shared" si="0"/>
        <v>41624.754039571271</v>
      </c>
      <c r="G50" s="11">
        <f t="shared" si="6"/>
        <v>4162.4754039571317</v>
      </c>
      <c r="H50" s="11">
        <f t="shared" si="2"/>
        <v>-9107.4427788984904</v>
      </c>
      <c r="I50" s="11">
        <f t="shared" si="5"/>
        <v>531.52459604287287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165361.88991412453</v>
      </c>
      <c r="F51" s="11">
        <f t="shared" si="0"/>
        <v>39834.471352260443</v>
      </c>
      <c r="G51" s="11">
        <f t="shared" si="6"/>
        <v>3983.4471352260407</v>
      </c>
      <c r="H51" s="11">
        <f t="shared" si="2"/>
        <v>-8998.8899141245347</v>
      </c>
      <c r="I51" s="11">
        <f t="shared" si="5"/>
        <v>108.55286477395566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169166.07679854264</v>
      </c>
      <c r="F52" s="11">
        <f t="shared" si="0"/>
        <v>38041.868844181008</v>
      </c>
      <c r="G52" s="11">
        <f t="shared" si="6"/>
        <v>3804.1868844180958</v>
      </c>
      <c r="H52" s="11">
        <f t="shared" si="2"/>
        <v>-9650.0767985426355</v>
      </c>
      <c r="I52" s="11">
        <f t="shared" si="5"/>
        <v>-651.18688441810082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172791.81019759687</v>
      </c>
      <c r="F53" s="11">
        <f t="shared" si="0"/>
        <v>36257.333990542393</v>
      </c>
      <c r="G53" s="11">
        <f t="shared" si="6"/>
        <v>3625.7333990542306</v>
      </c>
      <c r="H53" s="11">
        <f t="shared" ref="H53" si="8">C53-E53</f>
        <v>-10303.810197596875</v>
      </c>
      <c r="I53" s="11">
        <f t="shared" ref="I53" si="9">H53-H52</f>
        <v>-653.73339905423927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176240.82349912281</v>
      </c>
      <c r="F54" s="11">
        <f t="shared" si="0"/>
        <v>34490.133015259344</v>
      </c>
      <c r="G54" s="11">
        <f t="shared" si="6"/>
        <v>3449.0133015259198</v>
      </c>
      <c r="H54" s="11">
        <f t="shared" ref="H54" si="11">C54-E54</f>
        <v>-11085.823499122809</v>
      </c>
      <c r="I54" s="11">
        <f t="shared" ref="I54" si="12">H54-H53</f>
        <v>-782.01330152593437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179515.6678512964</v>
      </c>
      <c r="F55" s="11">
        <f t="shared" si="0"/>
        <v>32748.443521735899</v>
      </c>
      <c r="G55" s="11">
        <f t="shared" si="6"/>
        <v>3274.844352173594</v>
      </c>
      <c r="H55" s="11">
        <f t="shared" ref="H55" si="14">C55-E55</f>
        <v>-10574.667851296399</v>
      </c>
      <c r="I55" s="11">
        <f t="shared" ref="I55" si="15">H55-H54</f>
        <v>511.15564782641013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182619.60757566051</v>
      </c>
      <c r="F56" s="11">
        <f t="shared" si="0"/>
        <v>31039.397243641142</v>
      </c>
      <c r="G56" s="11">
        <f t="shared" si="6"/>
        <v>3103.9397243641265</v>
      </c>
      <c r="H56" s="11">
        <f t="shared" ref="H56" si="17">C56-E56</f>
        <v>-10185.607575660513</v>
      </c>
      <c r="I56" s="11">
        <f t="shared" ref="I56" si="18">H56-H55</f>
        <v>389.06027563588577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185556.52064477332</v>
      </c>
      <c r="F57" s="11">
        <f t="shared" si="0"/>
        <v>29369.130691128084</v>
      </c>
      <c r="G57" s="11">
        <f t="shared" si="6"/>
        <v>2936.9130691127975</v>
      </c>
      <c r="H57" s="11">
        <f t="shared" ref="H57" si="20">C57-E57</f>
        <v>-9631.5206447733217</v>
      </c>
      <c r="I57" s="11">
        <f t="shared" ref="I57" si="21">H57-H56</f>
        <v>554.08693088719156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188330.8048149558</v>
      </c>
      <c r="F58" s="11">
        <f t="shared" si="0"/>
        <v>27742.8417018248</v>
      </c>
      <c r="G58" s="11">
        <f t="shared" si="6"/>
        <v>2774.2841701824882</v>
      </c>
      <c r="H58" s="11">
        <f t="shared" ref="H58" si="23">C58-E58</f>
        <v>-9358.8048149558017</v>
      </c>
      <c r="I58" s="11">
        <f t="shared" ref="I58" si="24">H58-H57</f>
        <v>272.71582981751999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190947.28982865042</v>
      </c>
      <c r="F59" s="11">
        <f t="shared" si="0"/>
        <v>26164.850136946188</v>
      </c>
      <c r="G59" s="11">
        <f t="shared" si="6"/>
        <v>2616.4850136946293</v>
      </c>
      <c r="H59" s="11">
        <f t="shared" ref="H59" si="26">C59-E59</f>
        <v>-9719.2898286504205</v>
      </c>
      <c r="I59" s="11">
        <f t="shared" ref="I59" si="27">H59-H58</f>
        <v>-360.48501369461883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193411.15594729249</v>
      </c>
      <c r="F60" s="11">
        <f t="shared" si="0"/>
        <v>24638.66118642065</v>
      </c>
      <c r="G60" s="11">
        <f t="shared" si="6"/>
        <v>2463.8661186420641</v>
      </c>
      <c r="H60" s="11">
        <f t="shared" ref="H60" si="29">C60-E60</f>
        <v>-9454.1559472924855</v>
      </c>
      <c r="I60" s="11">
        <f t="shared" ref="I60" si="30">H60-H59</f>
        <v>265.13388135793502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195727.85894325361</v>
      </c>
      <c r="F61" s="11">
        <f t="shared" ref="F61" si="33">(E61-E60)*10</f>
        <v>23167.029959611245</v>
      </c>
      <c r="G61" s="11">
        <f t="shared" ref="G61" si="34">$L$4*B61^$L$5*EXP(-B61/$L$6)</f>
        <v>2316.7029959611195</v>
      </c>
      <c r="H61" s="11">
        <f t="shared" ref="H61" si="35">C61-E61</f>
        <v>-8400.8589432536101</v>
      </c>
      <c r="I61" s="11">
        <f t="shared" ref="I61" si="36">H61-H60</f>
        <v>1053.2970040388755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197903.06156700719</v>
      </c>
      <c r="F62" s="11">
        <f t="shared" ref="F62" si="39">(E62-E61)*10</f>
        <v>21752.026237535756</v>
      </c>
      <c r="G62" s="11">
        <f t="shared" ref="G62" si="40">$L$4*B62^$L$5*EXP(-B62/$L$6)</f>
        <v>2175.2026237535752</v>
      </c>
      <c r="H62" s="11">
        <f t="shared" ref="H62" si="41">C62-E62</f>
        <v>-7930.0615670071857</v>
      </c>
      <c r="I62" s="11">
        <f t="shared" ref="I62" si="42">H62-H61</f>
        <v>470.79737624642439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199942.57141169568</v>
      </c>
      <c r="F63" s="11">
        <f t="shared" ref="F63" si="45">(E63-E62)*10</f>
        <v>20395.098446884949</v>
      </c>
      <c r="G63" s="11">
        <f t="shared" ref="G63" si="46">$L$4*B63^$L$5*EXP(-B63/$L$6)</f>
        <v>2039.5098446884831</v>
      </c>
      <c r="H63" s="11">
        <f t="shared" ref="H63" si="47">C63-E63</f>
        <v>-6948.5714116956806</v>
      </c>
      <c r="I63" s="11">
        <f t="shared" ref="I63" si="48">H63-H62</f>
        <v>981.49015531150508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201852.28502016107</v>
      </c>
      <c r="F64" s="11">
        <f t="shared" ref="F64" si="51">(E64-E63)*10</f>
        <v>19097.136084653903</v>
      </c>
      <c r="G64" s="11">
        <f t="shared" ref="G64" si="52">$L$4*B64^$L$5*EXP(-B64/$L$6)</f>
        <v>1909.7136084653928</v>
      </c>
      <c r="H64" s="11">
        <f t="shared" ref="H64" si="53">C64-E64</f>
        <v>-6501.2850201610709</v>
      </c>
      <c r="I64" s="11">
        <f t="shared" ref="I64" si="54">H64-H63</f>
        <v>447.28639153460972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203638.13801760887</v>
      </c>
      <c r="F65" s="11">
        <f t="shared" ref="F65" si="57">(E65-E64)*10</f>
        <v>17858.529974478006</v>
      </c>
      <c r="G65" s="11">
        <f t="shared" ref="G65" si="58">$L$4*B65^$L$5*EXP(-B65/$L$6)</f>
        <v>1785.8529974478026</v>
      </c>
      <c r="H65" s="11">
        <f t="shared" ref="H65" si="59">C65-E65</f>
        <v>-5963.1380176088715</v>
      </c>
      <c r="I65" s="11">
        <f t="shared" ref="I65" si="60">H65-H64</f>
        <v>538.14700255219941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205306.06100479374</v>
      </c>
      <c r="F66" s="11">
        <f t="shared" ref="F66" si="63">(E66-E65)*10</f>
        <v>16679.229871848656</v>
      </c>
      <c r="G66" s="11">
        <f t="shared" ref="G66" si="64">$L$4*B66^$L$5*EXP(-B66/$L$6)</f>
        <v>1667.9229871848622</v>
      </c>
      <c r="H66" s="11">
        <f t="shared" ref="H66" si="65">C66-E66</f>
        <v>-5892.0610047937371</v>
      </c>
      <c r="I66" s="11">
        <f t="shared" ref="I66" si="66">H66-H65</f>
        <v>71.077012815134367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206861.94091036578</v>
      </c>
      <c r="F67" s="11">
        <f t="shared" ref="F67" si="69">(E67-E66)*10</f>
        <v>15558.799055720447</v>
      </c>
      <c r="G67" s="11">
        <f t="shared" ref="G67" si="70">$L$4*B67^$L$5*EXP(-B67/$L$6)</f>
        <v>1555.8799055720481</v>
      </c>
      <c r="H67" s="11">
        <f t="shared" ref="H67" si="71">C67-E67</f>
        <v>-5356.9409103657817</v>
      </c>
      <c r="I67" s="11">
        <f t="shared" ref="I67" si="72">H67-H66</f>
        <v>535.12009442795534</v>
      </c>
    </row>
    <row r="68" spans="1:9">
      <c r="A68" s="2">
        <v>43950</v>
      </c>
      <c r="B68" s="10">
        <v>66</v>
      </c>
      <c r="C68" s="10"/>
      <c r="E68" s="11">
        <f t="shared" si="4"/>
        <v>208311.58747529032</v>
      </c>
      <c r="F68" s="11">
        <f t="shared" ref="F68:F117" si="73">(E68-E67)*10</f>
        <v>14496.465649245365</v>
      </c>
      <c r="G68" s="11">
        <f t="shared" ref="G68:G99" si="74">$L$4*B68^$L$5*EXP(-B68/$L$6)</f>
        <v>1449.6465649245238</v>
      </c>
      <c r="I68" s="11"/>
    </row>
    <row r="69" spans="1:9">
      <c r="A69" s="2">
        <v>43951</v>
      </c>
      <c r="B69" s="10">
        <v>67</v>
      </c>
      <c r="C69" s="10"/>
      <c r="E69" s="11">
        <f t="shared" ref="E69:E117" si="75">E68+G69</f>
        <v>209660.70452562574</v>
      </c>
      <c r="F69" s="11">
        <f t="shared" si="73"/>
        <v>13491.170503354224</v>
      </c>
      <c r="G69" s="11">
        <f t="shared" si="74"/>
        <v>1349.1170503354356</v>
      </c>
      <c r="I69" s="11"/>
    </row>
    <row r="70" spans="1:9">
      <c r="A70" s="2">
        <v>43952</v>
      </c>
      <c r="B70" s="10">
        <v>68</v>
      </c>
      <c r="C70" s="10"/>
      <c r="E70" s="11">
        <f t="shared" si="75"/>
        <v>210914.86568108961</v>
      </c>
      <c r="F70" s="11">
        <f t="shared" si="73"/>
        <v>12541.611554638657</v>
      </c>
      <c r="G70" s="11">
        <f t="shared" si="74"/>
        <v>1254.161155463861</v>
      </c>
      <c r="I70" s="11"/>
    </row>
    <row r="71" spans="1:9">
      <c r="A71" s="2">
        <v>43953</v>
      </c>
      <c r="B71" s="10">
        <v>69</v>
      </c>
      <c r="C71" s="10"/>
      <c r="E71" s="11">
        <f t="shared" si="75"/>
        <v>212079.4941445388</v>
      </c>
      <c r="F71" s="11">
        <f t="shared" si="73"/>
        <v>11646.284634491894</v>
      </c>
      <c r="G71" s="11">
        <f t="shared" si="74"/>
        <v>1164.6284634491976</v>
      </c>
      <c r="I71" s="11"/>
    </row>
    <row r="72" spans="1:9">
      <c r="A72" s="2">
        <v>43954</v>
      </c>
      <c r="B72" s="10">
        <v>70</v>
      </c>
      <c r="C72" s="10"/>
      <c r="E72" s="11">
        <f t="shared" si="75"/>
        <v>213159.84622062842</v>
      </c>
      <c r="F72" s="11">
        <f t="shared" si="73"/>
        <v>10803.520760896208</v>
      </c>
      <c r="G72" s="11">
        <f t="shared" si="74"/>
        <v>1080.3520760896256</v>
      </c>
      <c r="I72" s="11"/>
    </row>
    <row r="73" spans="1:9">
      <c r="A73" s="2">
        <v>43955</v>
      </c>
      <c r="B73" s="10">
        <v>71</v>
      </c>
      <c r="C73" s="10"/>
      <c r="E73" s="11">
        <f t="shared" si="75"/>
        <v>214160.99821949046</v>
      </c>
      <c r="F73" s="11">
        <f t="shared" si="73"/>
        <v>10011.519988620421</v>
      </c>
      <c r="G73" s="11">
        <f t="shared" si="74"/>
        <v>1001.1519988620305</v>
      </c>
      <c r="I73" s="11"/>
    </row>
    <row r="74" spans="1:9">
      <c r="A74" s="2">
        <v>43956</v>
      </c>
      <c r="B74" s="10">
        <v>72</v>
      </c>
      <c r="C74" s="10"/>
      <c r="E74" s="11">
        <f t="shared" si="75"/>
        <v>215087.83641239742</v>
      </c>
      <c r="F74" s="11">
        <f t="shared" si="73"/>
        <v>9268.3819290695828</v>
      </c>
      <c r="G74" s="11">
        <f t="shared" si="74"/>
        <v>926.83819290695089</v>
      </c>
      <c r="I74" s="11"/>
    </row>
    <row r="75" spans="1:9">
      <c r="A75" s="2">
        <v>43957</v>
      </c>
      <c r="B75" s="10">
        <v>73</v>
      </c>
      <c r="C75" s="10"/>
      <c r="E75" s="11">
        <f t="shared" si="75"/>
        <v>215945.04972025621</v>
      </c>
      <c r="F75" s="11">
        <f t="shared" si="73"/>
        <v>8572.13307858794</v>
      </c>
      <c r="G75" s="11">
        <f t="shared" si="74"/>
        <v>857.21330785880491</v>
      </c>
      <c r="I75" s="11"/>
    </row>
    <row r="76" spans="1:9">
      <c r="A76" s="2">
        <v>43958</v>
      </c>
      <c r="B76" s="10">
        <v>74</v>
      </c>
      <c r="C76" s="10"/>
      <c r="E76" s="11">
        <f t="shared" si="75"/>
        <v>216737.12483172337</v>
      </c>
      <c r="F76" s="11">
        <f t="shared" si="73"/>
        <v>7920.7511146715842</v>
      </c>
      <c r="G76" s="11">
        <f t="shared" si="74"/>
        <v>792.07511146716479</v>
      </c>
      <c r="I76" s="11"/>
    </row>
    <row r="77" spans="1:9">
      <c r="A77" s="2">
        <v>43959</v>
      </c>
      <c r="B77" s="10">
        <v>75</v>
      </c>
      <c r="C77" s="10"/>
      <c r="E77" s="11">
        <f t="shared" si="75"/>
        <v>217468.34346514504</v>
      </c>
      <c r="F77" s="11">
        <f t="shared" si="73"/>
        <v>7312.1863342166762</v>
      </c>
      <c r="G77" s="11">
        <f t="shared" si="74"/>
        <v>731.21863342166512</v>
      </c>
      <c r="I77" s="11"/>
    </row>
    <row r="78" spans="1:9">
      <c r="A78" s="2">
        <v>43960</v>
      </c>
      <c r="B78" s="10">
        <v>76</v>
      </c>
      <c r="C78" s="10"/>
      <c r="E78" s="11">
        <f t="shared" si="75"/>
        <v>218142.78150689171</v>
      </c>
      <c r="F78" s="11">
        <f t="shared" si="73"/>
        <v>6744.3804174667457</v>
      </c>
      <c r="G78" s="11">
        <f t="shared" si="74"/>
        <v>674.43804174666582</v>
      </c>
      <c r="I78" s="11"/>
    </row>
    <row r="79" spans="1:9">
      <c r="A79" s="2">
        <v>43961</v>
      </c>
      <c r="B79" s="10">
        <v>77</v>
      </c>
      <c r="C79" s="10"/>
      <c r="E79" s="11">
        <f t="shared" si="75"/>
        <v>218764.30977754187</v>
      </c>
      <c r="F79" s="11">
        <f t="shared" si="73"/>
        <v>6215.2827065016027</v>
      </c>
      <c r="G79" s="11">
        <f t="shared" si="74"/>
        <v>621.52827065016595</v>
      </c>
      <c r="I79" s="11"/>
    </row>
    <row r="80" spans="1:9">
      <c r="A80" s="2">
        <v>43962</v>
      </c>
      <c r="B80" s="10">
        <v>78</v>
      </c>
      <c r="C80" s="10"/>
      <c r="E80" s="11">
        <f t="shared" si="75"/>
        <v>219336.59619640771</v>
      </c>
      <c r="F80" s="11">
        <f t="shared" si="73"/>
        <v>5722.8641886584228</v>
      </c>
      <c r="G80" s="11">
        <f t="shared" si="74"/>
        <v>572.28641886583125</v>
      </c>
      <c r="I80" s="11"/>
    </row>
    <row r="81" spans="1:9">
      <c r="A81" s="2">
        <v>43963</v>
      </c>
      <c r="B81" s="10">
        <v>79</v>
      </c>
      <c r="C81" s="10"/>
      <c r="E81" s="11">
        <f t="shared" si="75"/>
        <v>219863.10913378882</v>
      </c>
      <c r="F81" s="11">
        <f t="shared" si="73"/>
        <v>5265.1293738110689</v>
      </c>
      <c r="G81" s="11">
        <f t="shared" si="74"/>
        <v>526.51293738110371</v>
      </c>
      <c r="I81" s="11"/>
    </row>
    <row r="82" spans="1:9">
      <c r="A82" s="2">
        <v>43964</v>
      </c>
      <c r="B82" s="10">
        <v>80</v>
      </c>
      <c r="C82" s="10"/>
      <c r="E82" s="11">
        <f t="shared" si="75"/>
        <v>220347.1217588438</v>
      </c>
      <c r="F82" s="11">
        <f t="shared" si="73"/>
        <v>4840.1262505498016</v>
      </c>
      <c r="G82" s="11">
        <f t="shared" si="74"/>
        <v>484.01262505498102</v>
      </c>
      <c r="I82" s="11"/>
    </row>
    <row r="83" spans="1:9">
      <c r="A83" s="2">
        <v>43965</v>
      </c>
      <c r="B83" s="10">
        <v>81</v>
      </c>
      <c r="C83" s="10"/>
      <c r="E83" s="11">
        <f t="shared" si="75"/>
        <v>220791.71720889027</v>
      </c>
      <c r="F83" s="11">
        <f t="shared" si="73"/>
        <v>4445.9545004647225</v>
      </c>
      <c r="G83" s="11">
        <f t="shared" si="74"/>
        <v>444.59545004647947</v>
      </c>
      <c r="I83" s="11"/>
    </row>
    <row r="84" spans="1:9">
      <c r="A84" s="2">
        <v>43966</v>
      </c>
      <c r="B84" s="10">
        <v>82</v>
      </c>
      <c r="C84" s="10"/>
      <c r="E84" s="11">
        <f t="shared" si="75"/>
        <v>221199.79442313313</v>
      </c>
      <c r="F84" s="11">
        <f t="shared" si="73"/>
        <v>4080.7721424286137</v>
      </c>
      <c r="G84" s="11">
        <f t="shared" si="74"/>
        <v>408.07721424287331</v>
      </c>
      <c r="I84" s="11"/>
    </row>
    <row r="85" spans="1:9">
      <c r="A85" s="2">
        <v>43967</v>
      </c>
      <c r="B85" s="10">
        <v>83</v>
      </c>
      <c r="C85" s="10"/>
      <c r="E85" s="11">
        <f t="shared" si="75"/>
        <v>221574.07450016687</v>
      </c>
      <c r="F85" s="11">
        <f t="shared" si="73"/>
        <v>3742.8007703373441</v>
      </c>
      <c r="G85" s="11">
        <f t="shared" si="74"/>
        <v>374.28007703371986</v>
      </c>
      <c r="I85" s="11"/>
    </row>
    <row r="86" spans="1:9">
      <c r="A86" s="2">
        <v>43968</v>
      </c>
      <c r="B86" s="10">
        <v>84</v>
      </c>
      <c r="C86" s="10"/>
      <c r="E86" s="11">
        <f t="shared" si="75"/>
        <v>221917.10745402196</v>
      </c>
      <c r="F86" s="11">
        <f t="shared" si="73"/>
        <v>3430.3295385508682</v>
      </c>
      <c r="G86" s="11">
        <f t="shared" si="74"/>
        <v>343.03295385509529</v>
      </c>
      <c r="I86" s="11"/>
    </row>
    <row r="87" spans="1:9">
      <c r="A87" s="2">
        <v>43969</v>
      </c>
      <c r="B87" s="10">
        <v>85</v>
      </c>
      <c r="C87" s="10"/>
      <c r="E87" s="11">
        <f t="shared" si="75"/>
        <v>222231.27925797825</v>
      </c>
      <c r="F87" s="11">
        <f t="shared" si="73"/>
        <v>3141.7180395629839</v>
      </c>
      <c r="G87" s="11">
        <f t="shared" si="74"/>
        <v>314.17180395629379</v>
      </c>
      <c r="I87" s="11"/>
    </row>
    <row r="88" spans="1:9">
      <c r="A88" s="2">
        <v>43970</v>
      </c>
      <c r="B88" s="10">
        <v>86</v>
      </c>
      <c r="C88" s="10"/>
      <c r="E88" s="11">
        <f t="shared" si="75"/>
        <v>222518.81907882018</v>
      </c>
      <c r="F88" s="11">
        <f t="shared" si="73"/>
        <v>2875.3982084192103</v>
      </c>
      <c r="G88" s="11">
        <f t="shared" si="74"/>
        <v>287.53982084192842</v>
      </c>
      <c r="I88" s="11"/>
    </row>
    <row r="89" spans="1:9">
      <c r="A89" s="2">
        <v>43971</v>
      </c>
      <c r="B89" s="10">
        <v>87</v>
      </c>
      <c r="C89" s="10"/>
      <c r="E89" s="11">
        <f t="shared" si="75"/>
        <v>222781.80661665546</v>
      </c>
      <c r="F89" s="11">
        <f t="shared" si="73"/>
        <v>2629.8753783528809</v>
      </c>
      <c r="G89" s="11">
        <f t="shared" si="74"/>
        <v>262.98753783529355</v>
      </c>
      <c r="I89" s="11"/>
    </row>
    <row r="90" spans="1:9">
      <c r="A90" s="2">
        <v>43972</v>
      </c>
      <c r="B90" s="10">
        <v>88</v>
      </c>
      <c r="C90" s="10"/>
      <c r="E90" s="11">
        <f t="shared" si="75"/>
        <v>223022.17947686554</v>
      </c>
      <c r="F90" s="11">
        <f t="shared" si="73"/>
        <v>2403.7286021007458</v>
      </c>
      <c r="G90" s="11">
        <f t="shared" si="74"/>
        <v>240.37286021006102</v>
      </c>
      <c r="I90" s="11"/>
    </row>
    <row r="91" spans="1:9">
      <c r="A91" s="2">
        <v>43973</v>
      </c>
      <c r="B91" s="10">
        <v>89</v>
      </c>
      <c r="C91" s="10"/>
      <c r="E91" s="11">
        <f t="shared" si="75"/>
        <v>223241.74051122516</v>
      </c>
      <c r="F91" s="11">
        <f t="shared" si="73"/>
        <v>2195.6103435961995</v>
      </c>
      <c r="G91" s="11">
        <f t="shared" si="74"/>
        <v>219.56103435962319</v>
      </c>
      <c r="I91" s="11"/>
    </row>
    <row r="92" spans="1:9">
      <c r="A92" s="2">
        <v>43974</v>
      </c>
      <c r="B92" s="10">
        <v>90</v>
      </c>
      <c r="C92" s="10"/>
      <c r="E92" s="11">
        <f t="shared" si="75"/>
        <v>223442.165074752</v>
      </c>
      <c r="F92" s="11">
        <f t="shared" si="73"/>
        <v>2004.245635268453</v>
      </c>
      <c r="G92" s="11">
        <f t="shared" si="74"/>
        <v>200.4245635268463</v>
      </c>
      <c r="I92" s="11"/>
    </row>
    <row r="93" spans="1:9">
      <c r="A93" s="2">
        <v>43975</v>
      </c>
      <c r="B93" s="10">
        <v>91</v>
      </c>
      <c r="C93" s="10"/>
      <c r="E93" s="11">
        <f t="shared" si="75"/>
        <v>223625.00815346136</v>
      </c>
      <c r="F93" s="11">
        <f t="shared" si="73"/>
        <v>1828.4307870935299</v>
      </c>
      <c r="G93" s="11">
        <f t="shared" si="74"/>
        <v>182.84307870934182</v>
      </c>
      <c r="I93" s="11"/>
    </row>
    <row r="94" spans="1:9">
      <c r="A94" s="2">
        <v>43976</v>
      </c>
      <c r="B94" s="10">
        <v>92</v>
      </c>
      <c r="C94" s="10"/>
      <c r="E94" s="11">
        <f t="shared" si="75"/>
        <v>223791.71132595371</v>
      </c>
      <c r="F94" s="11">
        <f t="shared" si="73"/>
        <v>1667.0317249235814</v>
      </c>
      <c r="G94" s="11">
        <f t="shared" si="74"/>
        <v>166.70317249236564</v>
      </c>
      <c r="I94" s="11"/>
    </row>
    <row r="95" spans="1:9">
      <c r="A95" s="2">
        <v>43977</v>
      </c>
      <c r="B95" s="10">
        <v>93</v>
      </c>
      <c r="C95" s="10"/>
      <c r="E95" s="11">
        <f t="shared" si="75"/>
        <v>223943.60952870079</v>
      </c>
      <c r="F95" s="11">
        <f t="shared" si="73"/>
        <v>1518.9820274707745</v>
      </c>
      <c r="G95" s="11">
        <f t="shared" si="74"/>
        <v>151.89820274708234</v>
      </c>
      <c r="I95" s="11"/>
    </row>
    <row r="96" spans="1:9">
      <c r="A96" s="2">
        <v>43978</v>
      </c>
      <c r="B96" s="10">
        <v>94</v>
      </c>
      <c r="C96" s="10"/>
      <c r="E96" s="11">
        <f t="shared" si="75"/>
        <v>224081.93760106948</v>
      </c>
      <c r="F96" s="11">
        <f t="shared" si="73"/>
        <v>1383.2807236869121</v>
      </c>
      <c r="G96" s="11">
        <f t="shared" si="74"/>
        <v>138.3280723686814</v>
      </c>
      <c r="I96" s="11"/>
    </row>
    <row r="97" spans="1:9">
      <c r="A97" s="2">
        <v>43979</v>
      </c>
      <c r="B97" s="10">
        <v>95</v>
      </c>
      <c r="C97" s="10"/>
      <c r="E97" s="11">
        <f t="shared" si="75"/>
        <v>224207.83659158752</v>
      </c>
      <c r="F97" s="11">
        <f t="shared" si="73"/>
        <v>1258.9899051803513</v>
      </c>
      <c r="G97" s="11">
        <f t="shared" si="74"/>
        <v>125.89899051802897</v>
      </c>
      <c r="I97" s="11"/>
    </row>
    <row r="98" spans="1:9">
      <c r="A98" s="2">
        <v>43980</v>
      </c>
      <c r="B98" s="10">
        <v>96</v>
      </c>
      <c r="C98" s="10"/>
      <c r="E98" s="11">
        <f t="shared" si="75"/>
        <v>224322.35981175999</v>
      </c>
      <c r="F98" s="11">
        <f t="shared" si="73"/>
        <v>1145.2322017247207</v>
      </c>
      <c r="G98" s="11">
        <f t="shared" si="74"/>
        <v>114.52322017246208</v>
      </c>
      <c r="I98" s="11"/>
    </row>
    <row r="99" spans="1:9">
      <c r="A99" s="2">
        <v>43981</v>
      </c>
      <c r="B99" s="10">
        <v>97</v>
      </c>
      <c r="C99" s="10"/>
      <c r="E99" s="11">
        <f t="shared" si="75"/>
        <v>224426.47862794541</v>
      </c>
      <c r="F99" s="11">
        <f t="shared" si="73"/>
        <v>1041.1881618542247</v>
      </c>
      <c r="G99" s="11">
        <f t="shared" si="74"/>
        <v>104.11881618543521</v>
      </c>
      <c r="I99" s="11"/>
    </row>
    <row r="100" spans="1:9">
      <c r="A100" s="2">
        <v>43982</v>
      </c>
      <c r="B100" s="10">
        <v>98</v>
      </c>
      <c r="C100" s="10"/>
      <c r="E100" s="11">
        <f t="shared" si="75"/>
        <v>224521.08798544525</v>
      </c>
      <c r="F100" s="11">
        <f t="shared" si="73"/>
        <v>946.09357499837643</v>
      </c>
      <c r="G100" s="11">
        <f t="shared" ref="G100:G117" si="76">$L$4*B100^$L$5*EXP(-B100/$L$6)</f>
        <v>94.60935749984904</v>
      </c>
      <c r="I100" s="11"/>
    </row>
    <row r="101" spans="1:9">
      <c r="A101" s="2">
        <v>43983</v>
      </c>
      <c r="B101" s="10">
        <v>99</v>
      </c>
      <c r="C101" s="10"/>
      <c r="E101" s="11">
        <f t="shared" si="75"/>
        <v>224607.01166209957</v>
      </c>
      <c r="F101" s="11">
        <f t="shared" si="73"/>
        <v>859.23676654318115</v>
      </c>
      <c r="G101" s="11">
        <f t="shared" si="76"/>
        <v>85.923676654312246</v>
      </c>
      <c r="I101" s="11"/>
    </row>
    <row r="102" spans="1:9">
      <c r="A102" s="2">
        <v>43984</v>
      </c>
      <c r="B102" s="10">
        <v>100</v>
      </c>
      <c r="C102" s="10"/>
      <c r="E102" s="11">
        <f t="shared" si="75"/>
        <v>224685.00725136281</v>
      </c>
      <c r="F102" s="11">
        <f t="shared" si="73"/>
        <v>779.95589263242437</v>
      </c>
      <c r="G102" s="11">
        <f t="shared" si="76"/>
        <v>77.995589263244966</v>
      </c>
      <c r="I102" s="11"/>
    </row>
    <row r="103" spans="1:9">
      <c r="A103" s="2">
        <v>43985</v>
      </c>
      <c r="B103" s="10">
        <v>101</v>
      </c>
      <c r="C103" s="10"/>
      <c r="E103" s="11">
        <f t="shared" si="75"/>
        <v>224755.77087710105</v>
      </c>
      <c r="F103" s="11">
        <f t="shared" si="73"/>
        <v>707.6362573824008</v>
      </c>
      <c r="G103" s="11">
        <f t="shared" si="76"/>
        <v>70.76362573823566</v>
      </c>
      <c r="I103" s="11"/>
    </row>
    <row r="104" spans="1:9">
      <c r="A104" s="2">
        <v>43986</v>
      </c>
      <c r="B104" s="10">
        <v>102</v>
      </c>
      <c r="C104" s="10"/>
      <c r="E104" s="11">
        <f t="shared" si="75"/>
        <v>224819.94164424794</v>
      </c>
      <c r="F104" s="11">
        <f t="shared" si="73"/>
        <v>641.70767146890284</v>
      </c>
      <c r="G104" s="11">
        <f t="shared" si="76"/>
        <v>64.170767146875932</v>
      </c>
      <c r="I104" s="11"/>
    </row>
    <row r="105" spans="1:9">
      <c r="A105" s="2">
        <v>43987</v>
      </c>
      <c r="B105" s="10">
        <v>103</v>
      </c>
      <c r="C105" s="10"/>
      <c r="E105" s="11">
        <f t="shared" si="75"/>
        <v>224878.10583102168</v>
      </c>
      <c r="F105" s="11">
        <f t="shared" si="73"/>
        <v>581.641867737344</v>
      </c>
      <c r="G105" s="11">
        <f t="shared" si="76"/>
        <v>58.164186773734919</v>
      </c>
      <c r="I105" s="11"/>
    </row>
    <row r="106" spans="1:9">
      <c r="A106" s="2">
        <v>43988</v>
      </c>
      <c r="B106" s="10">
        <v>104</v>
      </c>
      <c r="C106" s="10"/>
      <c r="E106" s="11">
        <f t="shared" si="75"/>
        <v>224930.80082967514</v>
      </c>
      <c r="F106" s="11">
        <f t="shared" si="73"/>
        <v>526.94998653460061</v>
      </c>
      <c r="G106" s="11">
        <f t="shared" si="76"/>
        <v>52.694998653455301</v>
      </c>
      <c r="I106" s="11"/>
    </row>
    <row r="107" spans="1:9">
      <c r="A107" s="2">
        <v>43989</v>
      </c>
      <c r="B107" s="10">
        <v>105</v>
      </c>
      <c r="C107" s="10"/>
      <c r="E107" s="11">
        <f t="shared" si="75"/>
        <v>224978.51884376057</v>
      </c>
      <c r="F107" s="11">
        <f t="shared" si="73"/>
        <v>477.18014085432515</v>
      </c>
      <c r="G107" s="11">
        <f t="shared" si="76"/>
        <v>47.718014085431456</v>
      </c>
      <c r="I107" s="11"/>
    </row>
    <row r="108" spans="1:9">
      <c r="A108" s="2">
        <v>43990</v>
      </c>
      <c r="B108" s="10">
        <v>106</v>
      </c>
      <c r="C108" s="10"/>
      <c r="E108" s="11">
        <f t="shared" si="75"/>
        <v>225021.71035067103</v>
      </c>
      <c r="F108" s="11">
        <f t="shared" si="73"/>
        <v>431.91506910457974</v>
      </c>
      <c r="G108" s="11">
        <f t="shared" si="76"/>
        <v>43.191506910460426</v>
      </c>
      <c r="I108" s="11"/>
    </row>
    <row r="109" spans="1:9">
      <c r="A109" s="2">
        <v>43991</v>
      </c>
      <c r="B109" s="10">
        <v>107</v>
      </c>
      <c r="C109" s="10"/>
      <c r="E109" s="11">
        <f t="shared" si="75"/>
        <v>225060.78733880052</v>
      </c>
      <c r="F109" s="11">
        <f t="shared" si="73"/>
        <v>390.76988129498204</v>
      </c>
      <c r="G109" s="11">
        <f t="shared" si="76"/>
        <v>39.076988129496712</v>
      </c>
      <c r="I109" s="11"/>
    </row>
    <row r="110" spans="1:9">
      <c r="A110" s="2">
        <v>43992</v>
      </c>
      <c r="B110" s="10">
        <v>108</v>
      </c>
      <c r="C110" s="10"/>
      <c r="E110" s="11">
        <f t="shared" si="75"/>
        <v>225096.12632907118</v>
      </c>
      <c r="F110" s="11">
        <f t="shared" si="73"/>
        <v>353.38990270654904</v>
      </c>
      <c r="G110" s="11">
        <f t="shared" si="76"/>
        <v>35.338990270664219</v>
      </c>
      <c r="I110" s="11"/>
    </row>
    <row r="111" spans="1:9">
      <c r="A111" s="2">
        <v>43993</v>
      </c>
      <c r="B111" s="10">
        <v>109</v>
      </c>
      <c r="C111" s="10"/>
      <c r="E111" s="11">
        <f t="shared" si="75"/>
        <v>225128.07119083172</v>
      </c>
      <c r="F111" s="11">
        <f t="shared" si="73"/>
        <v>319.44861760537606</v>
      </c>
      <c r="G111" s="11">
        <f t="shared" si="76"/>
        <v>31.94486176054237</v>
      </c>
      <c r="I111" s="11"/>
    </row>
    <row r="112" spans="1:9">
      <c r="A112" s="2">
        <v>43994</v>
      </c>
      <c r="B112" s="10">
        <v>110</v>
      </c>
      <c r="C112" s="10"/>
      <c r="E112" s="11">
        <f t="shared" si="75"/>
        <v>225156.93576225889</v>
      </c>
      <c r="F112" s="11">
        <f t="shared" si="73"/>
        <v>288.64571427169722</v>
      </c>
      <c r="G112" s="11">
        <f t="shared" si="76"/>
        <v>28.864571427155521</v>
      </c>
      <c r="I112" s="11"/>
    </row>
    <row r="113" spans="1:9">
      <c r="A113" s="2">
        <v>43995</v>
      </c>
      <c r="B113" s="10">
        <v>111</v>
      </c>
      <c r="C113" s="10"/>
      <c r="E113" s="11">
        <f t="shared" si="75"/>
        <v>225183.00628541177</v>
      </c>
      <c r="F113" s="11">
        <f t="shared" si="73"/>
        <v>260.70523152884562</v>
      </c>
      <c r="G113" s="11">
        <f t="shared" si="76"/>
        <v>26.070523152873843</v>
      </c>
      <c r="I113" s="11"/>
    </row>
    <row r="114" spans="1:9">
      <c r="A114" s="2">
        <v>43996</v>
      </c>
      <c r="B114" s="10">
        <v>112</v>
      </c>
      <c r="C114" s="10"/>
      <c r="E114" s="11">
        <f t="shared" si="75"/>
        <v>225206.54366601535</v>
      </c>
      <c r="F114" s="11">
        <f t="shared" si="73"/>
        <v>235.3738060357864</v>
      </c>
      <c r="G114" s="11">
        <f t="shared" si="76"/>
        <v>23.53738060356573</v>
      </c>
      <c r="I114" s="11"/>
    </row>
    <row r="115" spans="1:9">
      <c r="A115" s="2">
        <v>43997</v>
      </c>
      <c r="B115" s="10">
        <v>113</v>
      </c>
      <c r="C115" s="10"/>
      <c r="E115" s="11">
        <f t="shared" si="75"/>
        <v>225227.78556789926</v>
      </c>
      <c r="F115" s="11">
        <f t="shared" si="73"/>
        <v>212.4190188391367</v>
      </c>
      <c r="G115" s="11">
        <f t="shared" si="76"/>
        <v>21.241901883919912</v>
      </c>
      <c r="I115" s="11"/>
    </row>
    <row r="116" spans="1:9">
      <c r="B116" s="10">
        <v>114</v>
      </c>
      <c r="C116" s="10"/>
      <c r="E116" s="11">
        <f t="shared" si="75"/>
        <v>225246.94835180542</v>
      </c>
      <c r="F116" s="11">
        <f t="shared" si="73"/>
        <v>191.627839061548</v>
      </c>
      <c r="G116" s="11">
        <f t="shared" si="76"/>
        <v>19.162783906151294</v>
      </c>
      <c r="I116" s="11"/>
    </row>
    <row r="117" spans="1:9">
      <c r="B117" s="10">
        <v>115</v>
      </c>
      <c r="C117" s="10"/>
      <c r="E117" s="11">
        <f t="shared" si="75"/>
        <v>225264.22886801412</v>
      </c>
      <c r="F117" s="11">
        <f t="shared" si="73"/>
        <v>172.80516208702466</v>
      </c>
      <c r="G117" s="11">
        <f t="shared" si="76"/>
        <v>17.280516208697001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topLeftCell="A16" workbookViewId="0">
      <selection activeCell="C70" sqref="C70:J71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1.3628956418562003E-11</v>
      </c>
    </row>
    <row r="5" spans="1:13">
      <c r="A5" s="2">
        <v>43883</v>
      </c>
      <c r="B5" s="10">
        <v>2</v>
      </c>
      <c r="H5" s="11">
        <f t="shared" si="0"/>
        <v>1.4725272425497344E-9</v>
      </c>
    </row>
    <row r="6" spans="1:13">
      <c r="A6" s="2">
        <v>43884</v>
      </c>
      <c r="B6" s="10">
        <v>3</v>
      </c>
      <c r="H6" s="11">
        <f t="shared" si="0"/>
        <v>2.1236987791455287E-8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1.3429345260459004E-7</v>
      </c>
      <c r="G7" s="11"/>
      <c r="H7" s="11">
        <f t="shared" si="0"/>
        <v>1.3429345260459004E-7</v>
      </c>
      <c r="I7" s="11">
        <f>C7-F7</f>
        <v>6.9999998657065472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6.7481834159396726E-7</v>
      </c>
      <c r="G8" s="11">
        <f t="shared" ref="G8:G71" si="1">(F8-F7)*10</f>
        <v>5.4052488898937732E-6</v>
      </c>
      <c r="H8" s="11">
        <f t="shared" si="0"/>
        <v>5.4052488898937717E-7</v>
      </c>
      <c r="I8" s="11">
        <f>C8-F8</f>
        <v>9.9999993251816583</v>
      </c>
      <c r="J8" s="11">
        <f>D8-H8</f>
        <v>2.9999994594751112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72" si="4">F8+H9</f>
        <v>0.40685530785388307</v>
      </c>
      <c r="G9" s="11">
        <f t="shared" si="1"/>
        <v>4.0685463303554146</v>
      </c>
      <c r="H9" s="11">
        <f t="shared" ref="H9:H40" si="5">$M$10*B9^$M$8*EXP(-B9/$M$9)</f>
        <v>0.40685463303554148</v>
      </c>
      <c r="I9" s="11">
        <f t="shared" ref="I9:I56" si="6">C9-F9</f>
        <v>11.593144692146117</v>
      </c>
      <c r="J9" s="11">
        <f t="shared" ref="J9:J56" si="7">D9-H9</f>
        <v>1.5931453669644586</v>
      </c>
      <c r="K9" s="11"/>
      <c r="L9" s="4" t="s">
        <v>40</v>
      </c>
      <c r="M9" s="9">
        <v>5.9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1.4171720714844387</v>
      </c>
      <c r="G10" s="11">
        <f t="shared" si="1"/>
        <v>10.103167636305557</v>
      </c>
      <c r="H10" s="11">
        <f t="shared" si="5"/>
        <v>1.0103167636305557</v>
      </c>
      <c r="I10" s="11">
        <f t="shared" si="6"/>
        <v>15.582827928515561</v>
      </c>
      <c r="J10" s="11">
        <f t="shared" si="7"/>
        <v>3.9896832363694443</v>
      </c>
      <c r="K10" s="11"/>
      <c r="L10" s="4" t="s">
        <v>51</v>
      </c>
      <c r="M10" s="23">
        <f>(1/M9)^M8</f>
        <v>4.0182404249855415E-6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3.5888326793802627</v>
      </c>
      <c r="G11" s="11">
        <f t="shared" si="1"/>
        <v>21.71660607895824</v>
      </c>
      <c r="H11" s="11">
        <f t="shared" si="5"/>
        <v>2.171660607895824</v>
      </c>
      <c r="I11" s="11">
        <f t="shared" si="6"/>
        <v>17.411167320619736</v>
      </c>
      <c r="J11" s="11">
        <f t="shared" si="7"/>
        <v>1.828339392104176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7.7695458884369639</v>
      </c>
      <c r="G12" s="11">
        <f t="shared" si="1"/>
        <v>41.807132090567016</v>
      </c>
      <c r="H12" s="11">
        <f t="shared" si="5"/>
        <v>4.1807132090567007</v>
      </c>
      <c r="I12" s="11">
        <f t="shared" si="6"/>
        <v>21.230454111563034</v>
      </c>
      <c r="J12" s="11">
        <f t="shared" si="7"/>
        <v>3.8192867909432993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15.147629564025578</v>
      </c>
      <c r="G13" s="11">
        <f t="shared" si="1"/>
        <v>73.780836755886142</v>
      </c>
      <c r="H13" s="11">
        <f t="shared" si="5"/>
        <v>7.3780836755886137</v>
      </c>
      <c r="I13" s="11">
        <f t="shared" si="6"/>
        <v>18.852370435974422</v>
      </c>
      <c r="J13" s="11">
        <f t="shared" si="7"/>
        <v>-2.3780836755886137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27.283841114548892</v>
      </c>
      <c r="G14" s="11">
        <f t="shared" si="1"/>
        <v>121.36211550523313</v>
      </c>
      <c r="H14" s="11">
        <f t="shared" si="5"/>
        <v>12.136211550523315</v>
      </c>
      <c r="I14" s="11">
        <f t="shared" si="6"/>
        <v>24.716158885451108</v>
      </c>
      <c r="J14" s="11">
        <f t="shared" si="7"/>
        <v>5.8637884494766848</v>
      </c>
      <c r="K14" s="11"/>
      <c r="L14" s="12" t="s">
        <v>30</v>
      </c>
      <c r="M14" s="11">
        <f>AVERAGE(I7:I40)</f>
        <v>136.70642570021641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46.120064410403252</v>
      </c>
      <c r="G15" s="11">
        <f t="shared" si="1"/>
        <v>188.36223295854359</v>
      </c>
      <c r="H15" s="11">
        <f t="shared" si="5"/>
        <v>18.83622329585436</v>
      </c>
      <c r="I15" s="11">
        <f t="shared" si="6"/>
        <v>32.879935589596748</v>
      </c>
      <c r="J15" s="11">
        <f t="shared" si="7"/>
        <v>8.1637767041456399</v>
      </c>
      <c r="K15" s="11"/>
      <c r="L15" s="12" t="s">
        <v>31</v>
      </c>
      <c r="M15" s="6">
        <f>STDEVP(I7:I40)</f>
        <v>237.56103012690943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73.963276771422414</v>
      </c>
      <c r="G16" s="11">
        <f t="shared" si="1"/>
        <v>278.43212361019164</v>
      </c>
      <c r="H16" s="11">
        <f t="shared" si="5"/>
        <v>27.84321236101917</v>
      </c>
      <c r="I16" s="11">
        <f t="shared" si="6"/>
        <v>33.036723228577586</v>
      </c>
      <c r="J16" s="11">
        <f t="shared" si="7"/>
        <v>0.15678763898083048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113.44561723207551</v>
      </c>
      <c r="G17" s="11">
        <f t="shared" si="1"/>
        <v>394.82340460653091</v>
      </c>
      <c r="H17" s="11">
        <f t="shared" si="5"/>
        <v>39.482340460653091</v>
      </c>
      <c r="I17" s="11">
        <f t="shared" si="6"/>
        <v>34.554382767924494</v>
      </c>
      <c r="J17" s="11">
        <f t="shared" si="7"/>
        <v>1.5176595393469086</v>
      </c>
      <c r="K17" s="11"/>
      <c r="L17" s="12" t="s">
        <v>41</v>
      </c>
      <c r="M17" s="11">
        <f>AVERAGE(J8:J43)</f>
        <v>30.254067196230508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167.46333340190745</v>
      </c>
      <c r="G18" s="11">
        <f t="shared" si="1"/>
        <v>540.17716169831942</v>
      </c>
      <c r="H18" s="11">
        <f t="shared" si="5"/>
        <v>54.017716169831957</v>
      </c>
      <c r="I18" s="11">
        <f t="shared" si="6"/>
        <v>29.536666598092552</v>
      </c>
      <c r="J18" s="11">
        <f t="shared" si="7"/>
        <v>-5.0177161698319566</v>
      </c>
      <c r="K18" s="11"/>
      <c r="L18" s="12" t="s">
        <v>31</v>
      </c>
      <c r="M18" s="5">
        <f>STDEVP(J8:J43)</f>
        <v>73.799993670604636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239.09879266766836</v>
      </c>
      <c r="G19" s="11">
        <f t="shared" si="1"/>
        <v>716.35459265760915</v>
      </c>
      <c r="H19" s="11">
        <f t="shared" si="5"/>
        <v>71.635459265760929</v>
      </c>
      <c r="I19" s="11">
        <f t="shared" si="6"/>
        <v>-6.0987926676683628</v>
      </c>
      <c r="J19" s="11">
        <f t="shared" si="7"/>
        <v>-35.635459265760929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331.53058753998209</v>
      </c>
      <c r="G20" s="11">
        <f t="shared" si="1"/>
        <v>924.31794872313731</v>
      </c>
      <c r="H20" s="11">
        <f t="shared" si="5"/>
        <v>92.431794872313716</v>
      </c>
      <c r="I20" s="11">
        <f t="shared" si="6"/>
        <v>34.469412460017907</v>
      </c>
      <c r="J20" s="11">
        <f t="shared" si="7"/>
        <v>40.568205127686284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447.93708935611954</v>
      </c>
      <c r="G21" s="11">
        <f t="shared" si="1"/>
        <v>1164.0650181613746</v>
      </c>
      <c r="H21" s="11">
        <f t="shared" si="5"/>
        <v>116.40650181613744</v>
      </c>
      <c r="I21" s="11">
        <f t="shared" si="6"/>
        <v>15.062910643880457</v>
      </c>
      <c r="J21" s="11">
        <f t="shared" si="7"/>
        <v>-19.406501816137435</v>
      </c>
      <c r="K21" s="11"/>
      <c r="L21" t="s">
        <v>32</v>
      </c>
      <c r="M21" s="13">
        <f>MATCH(MAX(H7:H71),H7:H71,0)</f>
        <v>38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591.39869095741051</v>
      </c>
      <c r="G22" s="11">
        <f t="shared" si="1"/>
        <v>1434.6160160129098</v>
      </c>
      <c r="H22" s="11">
        <f t="shared" si="5"/>
        <v>143.46160160129091</v>
      </c>
      <c r="I22" s="11">
        <f t="shared" si="6"/>
        <v>39.601309042589492</v>
      </c>
      <c r="J22" s="11">
        <f t="shared" si="7"/>
        <v>24.538398398709091</v>
      </c>
      <c r="K22" s="11"/>
      <c r="L22" t="s">
        <v>33</v>
      </c>
      <c r="M22" s="11">
        <f>M21-'Analisi-nuovi-pos (2)'!L15</f>
        <v>4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764.80352640091019</v>
      </c>
      <c r="G23" s="11">
        <f t="shared" si="1"/>
        <v>1734.0483544349968</v>
      </c>
      <c r="H23" s="11">
        <f t="shared" si="5"/>
        <v>173.40483544349965</v>
      </c>
      <c r="I23" s="11">
        <f t="shared" si="6"/>
        <v>62.196473599089813</v>
      </c>
      <c r="J23" s="11">
        <f t="shared" si="7"/>
        <v>22.59516455650035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970.76076626829649</v>
      </c>
      <c r="G24" s="11">
        <f t="shared" si="1"/>
        <v>2059.5723986738631</v>
      </c>
      <c r="H24" s="11">
        <f t="shared" si="5"/>
        <v>205.95723986738636</v>
      </c>
      <c r="I24" s="11">
        <f t="shared" si="6"/>
        <v>45.239233731703507</v>
      </c>
      <c r="J24" s="11">
        <f t="shared" si="7"/>
        <v>-16.957239867386363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1211.5247559653819</v>
      </c>
      <c r="G25" s="11">
        <f t="shared" si="1"/>
        <v>2407.6398969708544</v>
      </c>
      <c r="H25" s="11">
        <f t="shared" si="5"/>
        <v>240.76398969708544</v>
      </c>
      <c r="I25" s="11">
        <f t="shared" si="6"/>
        <v>54.475244034618072</v>
      </c>
      <c r="J25" s="11">
        <f t="shared" si="7"/>
        <v>9.2360103029145648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1488.9323741663343</v>
      </c>
      <c r="G26" s="11">
        <f t="shared" si="1"/>
        <v>2774.0761820095236</v>
      </c>
      <c r="H26" s="11">
        <f t="shared" si="5"/>
        <v>277.40761820095224</v>
      </c>
      <c r="I26" s="11">
        <f t="shared" si="6"/>
        <v>-47.932374166334284</v>
      </c>
      <c r="J26" s="11">
        <f t="shared" si="7"/>
        <v>-102.40761820095224</v>
      </c>
      <c r="K26" s="11"/>
      <c r="L26" t="s">
        <v>42</v>
      </c>
      <c r="M26" s="11">
        <f>MAX(F7:F119)</f>
        <v>29410.217624665918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1804.3551062910083</v>
      </c>
      <c r="G27" s="11">
        <f t="shared" si="1"/>
        <v>3154.2273212467398</v>
      </c>
      <c r="H27" s="11">
        <f t="shared" si="5"/>
        <v>315.42273212467398</v>
      </c>
      <c r="I27" s="11">
        <f t="shared" si="6"/>
        <v>4.6448937089917308</v>
      </c>
      <c r="J27" s="11">
        <f t="shared" si="7"/>
        <v>52.577267875326015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2158.6665043872054</v>
      </c>
      <c r="G28" s="11">
        <f t="shared" si="1"/>
        <v>3543.1139809619708</v>
      </c>
      <c r="H28" s="11">
        <f t="shared" si="5"/>
        <v>354.31139809619714</v>
      </c>
      <c r="I28" s="11">
        <f t="shared" si="6"/>
        <v>-0.66650438720535021</v>
      </c>
      <c r="J28" s="11">
        <f t="shared" si="7"/>
        <v>-5.3113980961971379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2552.2249753128167</v>
      </c>
      <c r="G29" s="11">
        <f t="shared" si="1"/>
        <v>3935.5847092561135</v>
      </c>
      <c r="H29" s="11">
        <f t="shared" si="5"/>
        <v>393.55847092561135</v>
      </c>
      <c r="I29" s="11">
        <f t="shared" si="6"/>
        <v>-49.224975312816696</v>
      </c>
      <c r="J29" s="11">
        <f t="shared" si="7"/>
        <v>-48.558470925611346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2984.8712251860002</v>
      </c>
      <c r="G30" s="11">
        <f t="shared" si="1"/>
        <v>4326.4624987318348</v>
      </c>
      <c r="H30" s="11">
        <f t="shared" si="5"/>
        <v>432.64624987318354</v>
      </c>
      <c r="I30" s="11">
        <f t="shared" si="6"/>
        <v>-6.8712251860001743</v>
      </c>
      <c r="J30" s="11">
        <f t="shared" si="7"/>
        <v>42.353750126816465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3455.9391996125323</v>
      </c>
      <c r="G31" s="11">
        <f t="shared" si="1"/>
        <v>4710.6797442653215</v>
      </c>
      <c r="H31" s="11">
        <f t="shared" si="5"/>
        <v>471.06797442653209</v>
      </c>
      <c r="I31" s="11">
        <f t="shared" si="6"/>
        <v>-50.93919961253232</v>
      </c>
      <c r="J31" s="11">
        <f t="shared" si="7"/>
        <v>-44.067974426532089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3964.2789968835123</v>
      </c>
      <c r="G32" s="11">
        <f t="shared" si="1"/>
        <v>5083.3979727097994</v>
      </c>
      <c r="H32" s="11">
        <f t="shared" si="5"/>
        <v>508.33979727097989</v>
      </c>
      <c r="I32" s="11">
        <f t="shared" si="6"/>
        <v>67.721003116487736</v>
      </c>
      <c r="J32" s="11">
        <f t="shared" si="7"/>
        <v>118.66020272902011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4508.289988887509</v>
      </c>
      <c r="G33" s="11">
        <f t="shared" si="1"/>
        <v>5440.1099200399676</v>
      </c>
      <c r="H33" s="11">
        <f t="shared" si="5"/>
        <v>544.01099200399699</v>
      </c>
      <c r="I33" s="11">
        <f t="shared" si="6"/>
        <v>316.71001111249097</v>
      </c>
      <c r="J33" s="11">
        <f t="shared" si="7"/>
        <v>248.98900799600301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5085.9622507631066</v>
      </c>
      <c r="G34" s="11">
        <f t="shared" si="1"/>
        <v>5776.7226187559754</v>
      </c>
      <c r="H34" s="11">
        <f t="shared" si="5"/>
        <v>577.67226187559743</v>
      </c>
      <c r="I34" s="11">
        <f t="shared" si="6"/>
        <v>390.03774923689343</v>
      </c>
      <c r="J34" s="11">
        <f t="shared" si="7"/>
        <v>73.327738124402572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5694.9243611476422</v>
      </c>
      <c r="G35" s="11">
        <f t="shared" si="1"/>
        <v>6089.6211038453566</v>
      </c>
      <c r="H35" s="11">
        <f t="shared" si="5"/>
        <v>608.96211038453578</v>
      </c>
      <c r="I35" s="11">
        <f t="shared" si="6"/>
        <v>382.07563885235777</v>
      </c>
      <c r="J35" s="11">
        <f t="shared" si="7"/>
        <v>-7.9621103845357766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6332.4956745269083</v>
      </c>
      <c r="G36" s="11">
        <f t="shared" si="1"/>
        <v>6375.7131337926603</v>
      </c>
      <c r="H36" s="11">
        <f t="shared" si="5"/>
        <v>637.57131337926569</v>
      </c>
      <c r="I36" s="11">
        <f t="shared" si="6"/>
        <v>487.50432547309174</v>
      </c>
      <c r="J36" s="11">
        <f t="shared" si="7"/>
        <v>105.42868662073431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6995.741269571161</v>
      </c>
      <c r="G37" s="11">
        <f t="shared" si="1"/>
        <v>6632.455950442527</v>
      </c>
      <c r="H37" s="11">
        <f t="shared" si="5"/>
        <v>663.2455950442527</v>
      </c>
      <c r="I37" s="11">
        <f t="shared" si="6"/>
        <v>507.25873042883904</v>
      </c>
      <c r="J37" s="11">
        <f t="shared" si="7"/>
        <v>19.754404955747304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7681.5279269029288</v>
      </c>
      <c r="G38" s="11">
        <f t="shared" si="1"/>
        <v>6857.8665733176786</v>
      </c>
      <c r="H38" s="11">
        <f t="shared" si="5"/>
        <v>685.78665733176774</v>
      </c>
      <c r="I38" s="11">
        <f t="shared" si="6"/>
        <v>483.47207309707119</v>
      </c>
      <c r="J38" s="11">
        <f t="shared" si="7"/>
        <v>-23.786657331767742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8386.5796720967246</v>
      </c>
      <c r="G39" s="11">
        <f t="shared" si="1"/>
        <v>7050.517451937958</v>
      </c>
      <c r="H39" s="11">
        <f t="shared" si="5"/>
        <v>705.05174519379568</v>
      </c>
      <c r="I39" s="11">
        <f t="shared" si="6"/>
        <v>747.42032790327539</v>
      </c>
      <c r="J39" s="11">
        <f t="shared" si="7"/>
        <v>263.94825480620432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9107.5316220508321</v>
      </c>
      <c r="G40" s="11">
        <f t="shared" si="1"/>
        <v>7209.5194995410748</v>
      </c>
      <c r="H40" s="11">
        <f t="shared" si="5"/>
        <v>720.95194995410725</v>
      </c>
      <c r="I40" s="11">
        <f t="shared" si="6"/>
        <v>915.46837794916792</v>
      </c>
      <c r="J40" s="11">
        <f t="shared" si="7"/>
        <v>168.04805004589275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9840.9810841883191</v>
      </c>
      <c r="G41" s="11">
        <f t="shared" si="1"/>
        <v>7334.4946213748699</v>
      </c>
      <c r="H41" s="11">
        <f t="shared" ref="H41:H72" si="8">$M$10*B41^$M$8*EXP(-B41/$M$9)</f>
        <v>733.44946213748779</v>
      </c>
      <c r="I41" s="11">
        <f t="shared" si="6"/>
        <v>938.01891581168093</v>
      </c>
      <c r="J41" s="11">
        <f t="shared" si="7"/>
        <v>22.550537862512215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10583.535069110985</v>
      </c>
      <c r="G42" s="11">
        <f t="shared" si="1"/>
        <v>7425.5398492266613</v>
      </c>
      <c r="H42" s="11">
        <f t="shared" si="8"/>
        <v>742.55398492266636</v>
      </c>
      <c r="I42" s="11">
        <f t="shared" si="6"/>
        <v>1007.4649308890148</v>
      </c>
      <c r="J42" s="11">
        <f t="shared" si="7"/>
        <v>69.446015077333641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11331.853581069994</v>
      </c>
      <c r="G43" s="11">
        <f t="shared" si="1"/>
        <v>7483.185119590089</v>
      </c>
      <c r="H43" s="11">
        <f t="shared" si="8"/>
        <v>748.3185119590097</v>
      </c>
      <c r="I43" s="11">
        <f t="shared" si="6"/>
        <v>1096.1464189300059</v>
      </c>
      <c r="J43" s="11">
        <f t="shared" si="7"/>
        <v>88.681488040990303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12082.688241398182</v>
      </c>
      <c r="G44" s="11">
        <f t="shared" si="1"/>
        <v>7508.3466032818797</v>
      </c>
      <c r="H44" s="11">
        <f t="shared" si="8"/>
        <v>750.83466032818751</v>
      </c>
      <c r="I44" s="11">
        <f t="shared" si="6"/>
        <v>1072.3117586018179</v>
      </c>
      <c r="J44" s="11">
        <f t="shared" si="7"/>
        <v>-23.83466032818751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12832.915973922092</v>
      </c>
      <c r="G45" s="11">
        <f t="shared" si="1"/>
        <v>7502.2773252391016</v>
      </c>
      <c r="H45" s="11">
        <f t="shared" si="8"/>
        <v>750.22773252390925</v>
      </c>
      <c r="I45" s="11">
        <f t="shared" si="6"/>
        <v>1082.0840260779078</v>
      </c>
      <c r="J45" s="11">
        <f t="shared" si="7"/>
        <v>9.7722674760907466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13579.567635779884</v>
      </c>
      <c r="G46" s="11">
        <f t="shared" si="1"/>
        <v>7466.5166185779162</v>
      </c>
      <c r="H46" s="11">
        <f t="shared" si="8"/>
        <v>746.65166185779162</v>
      </c>
      <c r="I46" s="11">
        <f t="shared" si="6"/>
        <v>1101.4323642201161</v>
      </c>
      <c r="J46" s="11">
        <f t="shared" si="7"/>
        <v>19.348338142208377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14319.851610644433</v>
      </c>
      <c r="G47" s="11">
        <f t="shared" si="1"/>
        <v>7402.8397486454924</v>
      </c>
      <c r="H47" s="11">
        <f t="shared" si="8"/>
        <v>740.28397486454844</v>
      </c>
      <c r="I47" s="11">
        <f t="shared" si="6"/>
        <v>1042.1483893555669</v>
      </c>
      <c r="J47" s="11">
        <f t="shared" si="7"/>
        <v>-59.283974864548441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15051.172493701011</v>
      </c>
      <c r="G48" s="11">
        <f t="shared" si="1"/>
        <v>7313.2088305657817</v>
      </c>
      <c r="H48" s="11">
        <f t="shared" si="8"/>
        <v>731.32088305657783</v>
      </c>
      <c r="I48" s="11">
        <f t="shared" si="6"/>
        <v>835.82750629898874</v>
      </c>
      <c r="J48" s="11">
        <f t="shared" si="7"/>
        <v>-206.32088305657783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15771.145089251588</v>
      </c>
      <c r="G49" s="11">
        <f t="shared" si="1"/>
        <v>7199.7259555057644</v>
      </c>
      <c r="H49" s="11">
        <f t="shared" si="8"/>
        <v>719.97259555057565</v>
      </c>
      <c r="I49" s="11">
        <f t="shared" si="6"/>
        <v>751.85491074841229</v>
      </c>
      <c r="J49" s="11">
        <f t="shared" si="7"/>
        <v>-83.972595550575647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16477.60401351047</v>
      </c>
      <c r="G50" s="11">
        <f t="shared" si="1"/>
        <v>7064.5892425888269</v>
      </c>
      <c r="H50" s="11">
        <f t="shared" si="8"/>
        <v>706.45892425888121</v>
      </c>
      <c r="I50" s="11">
        <f t="shared" si="6"/>
        <v>649.39598648952961</v>
      </c>
      <c r="J50" s="11">
        <f t="shared" si="7"/>
        <v>-102.45892425888121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17168.609248454304</v>
      </c>
      <c r="G51" s="11">
        <f t="shared" si="1"/>
        <v>6910.0523494383378</v>
      </c>
      <c r="H51" s="11">
        <f t="shared" si="8"/>
        <v>691.00523494383492</v>
      </c>
      <c r="I51" s="11">
        <f t="shared" si="6"/>
        <v>500.39075154569582</v>
      </c>
      <c r="J51" s="11">
        <f t="shared" si="7"/>
        <v>-149.00523494383492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17842.44802922471</v>
      </c>
      <c r="G52" s="11">
        <f t="shared" si="1"/>
        <v>6738.3878077040572</v>
      </c>
      <c r="H52" s="11">
        <f t="shared" si="8"/>
        <v>673.83878077040447</v>
      </c>
      <c r="I52" s="11">
        <f t="shared" si="6"/>
        <v>436.5519707752901</v>
      </c>
      <c r="J52" s="11">
        <f t="shared" si="7"/>
        <v>-63.838780770404469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18497.633469460015</v>
      </c>
      <c r="G53" s="11">
        <f t="shared" si="1"/>
        <v>6551.8544023530558</v>
      </c>
      <c r="H53" s="11">
        <f t="shared" si="8"/>
        <v>655.1854402353074</v>
      </c>
      <c r="I53" s="11">
        <f t="shared" si="6"/>
        <v>351.36653053998452</v>
      </c>
      <c r="J53" s="11">
        <f t="shared" si="7"/>
        <v>-85.185440235307397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19132.900338035055</v>
      </c>
      <c r="G54" s="11">
        <f t="shared" si="1"/>
        <v>6352.6686857503955</v>
      </c>
      <c r="H54" s="11">
        <f t="shared" si="8"/>
        <v>635.2668685750383</v>
      </c>
      <c r="I54" s="11">
        <f t="shared" si="6"/>
        <v>335.09966196494497</v>
      </c>
      <c r="J54" s="11">
        <f t="shared" si="7"/>
        <v>-16.266868575038302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19747.19839899064</v>
      </c>
      <c r="G55" s="11">
        <f t="shared" si="1"/>
        <v>6142.9806095558524</v>
      </c>
      <c r="H55" s="11">
        <f t="shared" si="8"/>
        <v>614.29806095558581</v>
      </c>
      <c r="I55" s="11">
        <f t="shared" si="6"/>
        <v>151.80160100935973</v>
      </c>
      <c r="J55" s="11">
        <f t="shared" si="7"/>
        <v>-183.29806095558581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20339.683715847194</v>
      </c>
      <c r="G56" s="11">
        <f t="shared" si="1"/>
        <v>5924.8531685655325</v>
      </c>
      <c r="H56" s="11">
        <f t="shared" si="8"/>
        <v>592.485316856552</v>
      </c>
      <c r="I56" s="11">
        <f t="shared" si="6"/>
        <v>125.31628415280647</v>
      </c>
      <c r="J56" s="11">
        <f t="shared" si="7"/>
        <v>-26.485316856552004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20909.708303816707</v>
      </c>
      <c r="G57" s="11">
        <f t="shared" si="1"/>
        <v>5700.2458796951396</v>
      </c>
      <c r="H57" s="11">
        <f t="shared" si="8"/>
        <v>570.02458796951237</v>
      </c>
      <c r="I57" s="11">
        <f t="shared" ref="I57" si="11">C57-F57</f>
        <v>157.29169618329252</v>
      </c>
      <c r="J57" s="11">
        <f t="shared" ref="J57" si="12">D57-H57</f>
        <v>31.975412030487632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21456.808490307107</v>
      </c>
      <c r="G58" s="11">
        <f t="shared" si="1"/>
        <v>5471.0018649039921</v>
      </c>
      <c r="H58" s="11">
        <f t="shared" si="8"/>
        <v>547.10018649039978</v>
      </c>
      <c r="I58" s="11">
        <f t="shared" ref="I58" si="15">C58-F58</f>
        <v>188.19150969289331</v>
      </c>
      <c r="J58" s="11">
        <f t="shared" ref="J58" si="16">D58-H58</f>
        <v>30.899813509600222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21980.692317041474</v>
      </c>
      <c r="G59" s="11">
        <f t="shared" si="1"/>
        <v>5238.8382673436718</v>
      </c>
      <c r="H59" s="11">
        <f t="shared" si="8"/>
        <v>523.88382673436729</v>
      </c>
      <c r="I59" s="11">
        <f t="shared" ref="I59" si="19">C59-F59</f>
        <v>189.30768295852613</v>
      </c>
      <c r="J59" s="11">
        <f t="shared" ref="J59" si="20">D59-H59</f>
        <v>1.1161732656327104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22481.226287405691</v>
      </c>
      <c r="G60" s="11">
        <f t="shared" si="1"/>
        <v>5005.3397036421666</v>
      </c>
      <c r="H60" s="11">
        <f t="shared" si="8"/>
        <v>500.53397036421569</v>
      </c>
      <c r="I60" s="11">
        <f t="shared" ref="I60" si="23">C60-F60</f>
        <v>263.77371259430947</v>
      </c>
      <c r="J60" s="11">
        <f t="shared" ref="J60" si="24">D60-H60</f>
        <v>74.466029635784309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22958.421731428767</v>
      </c>
      <c r="G61" s="11">
        <f t="shared" si="1"/>
        <v>4771.9544402307656</v>
      </c>
      <c r="H61" s="11">
        <f t="shared" si="8"/>
        <v>477.19544402307804</v>
      </c>
      <c r="I61" s="11">
        <f t="shared" ref="I61" si="27">C61-F61</f>
        <v>268.57826857123291</v>
      </c>
      <c r="J61" s="11">
        <f t="shared" ref="J61" si="28">D61-H61</f>
        <v>4.8045559769219608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23412.421029053614</v>
      </c>
      <c r="G62" s="11">
        <f t="shared" si="1"/>
        <v>4539.992976248468</v>
      </c>
      <c r="H62" s="11">
        <f t="shared" si="8"/>
        <v>453.99929762484845</v>
      </c>
      <c r="I62" s="11">
        <f t="shared" ref="I62" si="31">C62-F62</f>
        <v>247.57897094638611</v>
      </c>
      <c r="J62" s="11">
        <f t="shared" ref="J62" si="32">D62-H62</f>
        <v>-20.999297624848452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23843.483900870073</v>
      </c>
      <c r="G63" s="11">
        <f t="shared" si="1"/>
        <v>4310.6287181645894</v>
      </c>
      <c r="H63" s="11">
        <f t="shared" si="8"/>
        <v>431.06287181646036</v>
      </c>
      <c r="I63" s="11">
        <f t="shared" ref="I63" si="35">C63-F63</f>
        <v>270.51609912992717</v>
      </c>
      <c r="J63" s="11">
        <f t="shared" ref="J63" si="36">D63-H63</f>
        <v>22.937128183539642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24251.973944900292</v>
      </c>
      <c r="G64" s="11">
        <f t="shared" si="1"/>
        <v>4084.90044030219</v>
      </c>
      <c r="H64" s="11">
        <f t="shared" si="8"/>
        <v>408.4900440302182</v>
      </c>
      <c r="I64" s="11">
        <f t="shared" ref="I64" si="39">C64-F64</f>
        <v>396.02605509970817</v>
      </c>
      <c r="J64" s="11">
        <f t="shared" ref="J64" si="40">D64-H64</f>
        <v>125.5099559697818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24638.345568851608</v>
      </c>
      <c r="G65" s="11">
        <f t="shared" ref="G65" si="44">(F65-F64)*10</f>
        <v>3863.71623951316</v>
      </c>
      <c r="H65" s="11">
        <f t="shared" ref="H65" si="45">$M$10*B65^$M$8*EXP(-B65/$M$9)</f>
        <v>386.37162395131566</v>
      </c>
      <c r="I65" s="11">
        <f t="shared" ref="I65" si="46">C65-F65</f>
        <v>446.65443114839218</v>
      </c>
      <c r="J65" s="11">
        <f t="shared" ref="J65" si="47">D65-H65</f>
        <v>50.628376048684345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25003.131439860867</v>
      </c>
      <c r="G66" s="11">
        <f t="shared" ref="G66" si="51">(F66-F65)*10</f>
        <v>3647.858710092587</v>
      </c>
      <c r="H66" s="11">
        <f t="shared" ref="H66" si="52">$M$10*B66^$M$8*EXP(-B66/$M$9)</f>
        <v>364.78587100925876</v>
      </c>
      <c r="I66" s="11">
        <f t="shared" ref="I66" si="53">C66-F66</f>
        <v>545.86856013913348</v>
      </c>
      <c r="J66" s="11">
        <f t="shared" ref="J66" si="54">D66-H66</f>
        <v>99.214128990741244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25346.930548412205</v>
      </c>
      <c r="G67" s="11">
        <f t="shared" ref="G67" si="58">(F67-F66)*10</f>
        <v>3437.9910855133858</v>
      </c>
      <c r="H67" s="11">
        <f t="shared" ref="H67" si="59">$M$10*B67^$M$8*EXP(-B67/$M$9)</f>
        <v>343.79910855133835</v>
      </c>
      <c r="I67" s="11">
        <f t="shared" ref="I67" si="60">C67-F67</f>
        <v>622.0694515877949</v>
      </c>
      <c r="J67" s="11">
        <f t="shared" ref="J67" si="61">D67-H67</f>
        <v>76.20089144866165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25670.396959987866</v>
      </c>
      <c r="G68" s="11">
        <f t="shared" ref="G68" si="65">(F68-F67)*10</f>
        <v>3234.6641157566046</v>
      </c>
      <c r="H68" s="11">
        <f t="shared" ref="H68" si="66">$M$10*B68^$M$8*EXP(-B68/$M$9)</f>
        <v>323.46641157566211</v>
      </c>
      <c r="I68" s="11">
        <f t="shared" ref="I68" si="67">C68-F68</f>
        <v>713.60304001213444</v>
      </c>
      <c r="J68" s="11">
        <f t="shared" ref="J68" si="68">D68-H68</f>
        <v>91.533588424337893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25974.229307197245</v>
      </c>
      <c r="G69" s="11">
        <f t="shared" ref="G69" si="72">(F69-F68)*10</f>
        <v>3038.323472093798</v>
      </c>
      <c r="H69" s="11">
        <f t="shared" ref="H69" si="73">$M$10*B69^$M$8*EXP(-B69/$M$9)</f>
        <v>303.83234720938157</v>
      </c>
      <c r="I69" s="11">
        <f t="shared" ref="I69" si="74">C69-F69</f>
        <v>669.77069280275464</v>
      </c>
      <c r="J69" s="11">
        <f t="shared" ref="J69" si="75">D69-H69</f>
        <v>-43.832347209381567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26259.161056644243</v>
      </c>
      <c r="G70" s="11">
        <f t="shared" ref="G70" si="79">(F70-F69)*10</f>
        <v>2849.3174944699786</v>
      </c>
      <c r="H70" s="11">
        <f t="shared" ref="H70" si="80">$M$10*B70^$M$8*EXP(-B70/$M$9)</f>
        <v>284.9317494469978</v>
      </c>
      <c r="I70" s="11">
        <f t="shared" ref="I70" si="81">C70-F70</f>
        <v>717.83894335575678</v>
      </c>
      <c r="J70" s="11">
        <f t="shared" ref="J70" si="82">D70-H70</f>
        <v>48.068250553002201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26525.95156860349</v>
      </c>
      <c r="G71" s="11">
        <f t="shared" ref="G71" si="86">(F71-F70)*10</f>
        <v>2667.9051195924694</v>
      </c>
      <c r="H71" s="11">
        <f t="shared" ref="H71" si="87">$M$10*B71^$M$8*EXP(-B71/$M$9)</f>
        <v>266.79051195924615</v>
      </c>
      <c r="I71" s="11">
        <f t="shared" ref="I71" si="88">C71-F71</f>
        <v>833.04843139650984</v>
      </c>
      <c r="J71" s="11">
        <f t="shared" ref="J71" si="89">D71-H71</f>
        <v>115.20948804075385</v>
      </c>
      <c r="K71" s="11"/>
    </row>
    <row r="72" spans="1:11">
      <c r="A72" s="2">
        <v>43950</v>
      </c>
      <c r="B72" s="10">
        <v>69</v>
      </c>
      <c r="F72" s="11">
        <f t="shared" si="4"/>
        <v>26775.377953605057</v>
      </c>
      <c r="H72" s="11">
        <f t="shared" si="8"/>
        <v>249.42638500156727</v>
      </c>
    </row>
    <row r="73" spans="1:11">
      <c r="A73" s="2">
        <v>43951</v>
      </c>
      <c r="B73" s="10">
        <v>70</v>
      </c>
      <c r="F73" s="11">
        <f t="shared" ref="F73:F96" si="90">F72+H73</f>
        <v>27008.22771816458</v>
      </c>
      <c r="H73" s="11">
        <f t="shared" ref="H73:H96" si="91">$M$10*B73^$M$8*EXP(-B73/$M$9)</f>
        <v>232.84976455952179</v>
      </c>
    </row>
    <row r="74" spans="1:11">
      <c r="A74" s="2">
        <v>43952</v>
      </c>
      <c r="B74" s="10">
        <v>71</v>
      </c>
      <c r="F74" s="11">
        <f t="shared" si="90"/>
        <v>27225.292182007026</v>
      </c>
      <c r="H74" s="11">
        <f t="shared" si="91"/>
        <v>217.06446384244543</v>
      </c>
    </row>
    <row r="75" spans="1:11">
      <c r="A75" s="2">
        <v>43953</v>
      </c>
      <c r="B75" s="10">
        <v>72</v>
      </c>
      <c r="F75" s="11">
        <f t="shared" si="90"/>
        <v>27427.360641066847</v>
      </c>
      <c r="H75" s="11">
        <f t="shared" si="91"/>
        <v>202.06845905982118</v>
      </c>
    </row>
    <row r="76" spans="1:11">
      <c r="A76" s="2">
        <v>43954</v>
      </c>
      <c r="B76" s="10">
        <v>73</v>
      </c>
      <c r="F76" s="11">
        <f t="shared" si="90"/>
        <v>27615.215244144198</v>
      </c>
      <c r="H76" s="11">
        <f t="shared" si="91"/>
        <v>187.85460307735039</v>
      </c>
    </row>
    <row r="77" spans="1:11">
      <c r="A77" s="2">
        <v>43955</v>
      </c>
      <c r="B77" s="10">
        <v>74</v>
      </c>
      <c r="F77" s="11">
        <f t="shared" si="90"/>
        <v>27789.626546191383</v>
      </c>
      <c r="H77" s="11">
        <f t="shared" si="91"/>
        <v>174.41130204718633</v>
      </c>
    </row>
    <row r="78" spans="1:11">
      <c r="A78" s="2">
        <v>43956</v>
      </c>
      <c r="B78" s="10">
        <v>75</v>
      </c>
      <c r="F78" s="11">
        <f t="shared" si="90"/>
        <v>27951.349697630656</v>
      </c>
      <c r="H78" s="11">
        <f t="shared" si="91"/>
        <v>161.72315143927253</v>
      </c>
    </row>
    <row r="79" spans="1:11">
      <c r="A79" s="2">
        <v>43957</v>
      </c>
      <c r="B79" s="10">
        <v>76</v>
      </c>
      <c r="F79" s="11">
        <f t="shared" si="90"/>
        <v>28101.121226702533</v>
      </c>
      <c r="H79" s="11">
        <f t="shared" si="91"/>
        <v>149.77152907187613</v>
      </c>
    </row>
    <row r="80" spans="1:11">
      <c r="A80" s="2">
        <v>43958</v>
      </c>
      <c r="B80" s="10">
        <v>77</v>
      </c>
      <c r="F80" s="11">
        <f t="shared" si="90"/>
        <v>28239.656370458095</v>
      </c>
      <c r="H80" s="11">
        <f t="shared" si="91"/>
        <v>138.53514375556026</v>
      </c>
    </row>
    <row r="81" spans="1:8">
      <c r="A81" s="2">
        <v>43959</v>
      </c>
      <c r="B81" s="10">
        <v>78</v>
      </c>
      <c r="F81" s="11">
        <f t="shared" si="90"/>
        <v>28367.646909492556</v>
      </c>
      <c r="H81" s="11">
        <f t="shared" si="91"/>
        <v>127.99053903446034</v>
      </c>
    </row>
    <row r="82" spans="1:8">
      <c r="A82" s="2">
        <v>43960</v>
      </c>
      <c r="B82" s="10">
        <v>79</v>
      </c>
      <c r="F82" s="11">
        <f t="shared" si="90"/>
        <v>28485.759461734211</v>
      </c>
      <c r="H82" s="11">
        <f t="shared" si="91"/>
        <v>118.11255224165615</v>
      </c>
    </row>
    <row r="83" spans="1:8">
      <c r="A83" s="2">
        <v>43961</v>
      </c>
      <c r="B83" s="10">
        <v>80</v>
      </c>
      <c r="F83" s="11">
        <f t="shared" si="90"/>
        <v>28594.634191426718</v>
      </c>
      <c r="H83" s="11">
        <f t="shared" si="91"/>
        <v>108.87472969250618</v>
      </c>
    </row>
    <row r="84" spans="1:8">
      <c r="A84" s="2">
        <v>43962</v>
      </c>
      <c r="B84" s="10">
        <v>81</v>
      </c>
      <c r="F84" s="11">
        <f t="shared" si="90"/>
        <v>28694.883890759036</v>
      </c>
      <c r="H84" s="11">
        <f t="shared" si="91"/>
        <v>100.24969933231937</v>
      </c>
    </row>
    <row r="85" spans="1:8">
      <c r="A85" s="2">
        <v>43963</v>
      </c>
      <c r="B85" s="10">
        <v>82</v>
      </c>
      <c r="F85" s="11">
        <f t="shared" si="90"/>
        <v>28787.093393303217</v>
      </c>
      <c r="H85" s="11">
        <f t="shared" si="91"/>
        <v>92.209502544182257</v>
      </c>
    </row>
    <row r="86" spans="1:8">
      <c r="A86" s="2">
        <v>43964</v>
      </c>
      <c r="B86" s="10">
        <v>83</v>
      </c>
      <c r="F86" s="11">
        <f t="shared" si="90"/>
        <v>28871.819280423675</v>
      </c>
      <c r="H86" s="11">
        <f t="shared" si="91"/>
        <v>84.725887120456335</v>
      </c>
    </row>
    <row r="87" spans="1:8">
      <c r="A87" s="2">
        <v>43965</v>
      </c>
      <c r="B87" s="10">
        <v>84</v>
      </c>
      <c r="F87" s="11">
        <f t="shared" si="90"/>
        <v>28949.589844042126</v>
      </c>
      <c r="H87" s="11">
        <f t="shared" si="91"/>
        <v>77.770563618451149</v>
      </c>
    </row>
    <row r="88" spans="1:8">
      <c r="A88" s="2">
        <v>43966</v>
      </c>
      <c r="B88" s="10">
        <v>85</v>
      </c>
      <c r="F88" s="11">
        <f t="shared" si="90"/>
        <v>29020.905271509666</v>
      </c>
      <c r="H88" s="11">
        <f t="shared" si="91"/>
        <v>71.315427467539166</v>
      </c>
    </row>
    <row r="89" spans="1:8">
      <c r="A89" s="2">
        <v>43967</v>
      </c>
      <c r="B89" s="10">
        <v>86</v>
      </c>
      <c r="F89" s="11">
        <f t="shared" si="90"/>
        <v>29086.238020791076</v>
      </c>
      <c r="H89" s="11">
        <f t="shared" si="91"/>
        <v>65.332749281407828</v>
      </c>
    </row>
    <row r="90" spans="1:8">
      <c r="A90" s="2">
        <v>43968</v>
      </c>
      <c r="B90" s="10">
        <v>87</v>
      </c>
      <c r="F90" s="11">
        <f t="shared" si="90"/>
        <v>29146.033356655462</v>
      </c>
      <c r="H90" s="11">
        <f t="shared" si="91"/>
        <v>59.79533586438717</v>
      </c>
    </row>
    <row r="91" spans="1:8">
      <c r="A91" s="2">
        <v>43969</v>
      </c>
      <c r="B91" s="10">
        <v>88</v>
      </c>
      <c r="F91" s="11">
        <f t="shared" si="90"/>
        <v>29200.710021048744</v>
      </c>
      <c r="H91" s="11">
        <f t="shared" si="91"/>
        <v>54.676664393282486</v>
      </c>
    </row>
    <row r="92" spans="1:8">
      <c r="A92" s="2">
        <v>43970</v>
      </c>
      <c r="B92" s="10">
        <v>89</v>
      </c>
      <c r="F92" s="11">
        <f t="shared" si="90"/>
        <v>29250.661013262245</v>
      </c>
      <c r="H92" s="11">
        <f t="shared" si="91"/>
        <v>49.950992213499575</v>
      </c>
    </row>
    <row r="93" spans="1:8">
      <c r="A93" s="2">
        <v>43971</v>
      </c>
      <c r="B93" s="10">
        <v>90</v>
      </c>
      <c r="F93" s="11">
        <f t="shared" si="90"/>
        <v>29296.25445787959</v>
      </c>
      <c r="H93" s="11">
        <f t="shared" si="91"/>
        <v>45.59344461734463</v>
      </c>
    </row>
    <row r="94" spans="1:8">
      <c r="A94" s="2">
        <v>43972</v>
      </c>
      <c r="B94" s="10">
        <v>91</v>
      </c>
      <c r="F94" s="11">
        <f t="shared" si="90"/>
        <v>29337.834540758886</v>
      </c>
      <c r="H94" s="11">
        <f t="shared" si="91"/>
        <v>41.580082879294729</v>
      </c>
    </row>
    <row r="95" spans="1:8">
      <c r="A95" s="2">
        <v>43973</v>
      </c>
      <c r="B95" s="10">
        <v>92</v>
      </c>
      <c r="F95" s="11">
        <f t="shared" si="90"/>
        <v>29375.72249547203</v>
      </c>
      <c r="H95" s="11">
        <f t="shared" si="91"/>
        <v>37.887954713143806</v>
      </c>
    </row>
    <row r="96" spans="1:8">
      <c r="A96" s="2">
        <v>43974</v>
      </c>
      <c r="B96" s="10">
        <v>93</v>
      </c>
      <c r="F96" s="11">
        <f t="shared" si="90"/>
        <v>29410.217624665918</v>
      </c>
      <c r="H96" s="11">
        <f t="shared" si="91"/>
        <v>34.495129193890243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67"/>
  <sheetViews>
    <sheetView topLeftCell="A55" workbookViewId="0">
      <selection activeCell="B67" sqref="B67"/>
    </sheetView>
  </sheetViews>
  <sheetFormatPr defaultRowHeight="13.8"/>
  <cols>
    <col min="2" max="3" width="10.69921875" customWidth="1"/>
    <col min="4" max="5" width="10.5" bestFit="1" customWidth="1"/>
  </cols>
  <sheetData>
    <row r="1" spans="2:5">
      <c r="B1" s="1" t="s">
        <v>10</v>
      </c>
      <c r="C1" t="s">
        <v>63</v>
      </c>
      <c r="D1" t="s">
        <v>64</v>
      </c>
      <c r="E1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tabSelected="1" topLeftCell="N13" workbookViewId="0">
      <selection activeCell="AB72" sqref="AB72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 t="shared" ref="L5:L64" si="9">-K5</f>
        <v>-16.206930820413497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10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1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si="9"/>
        <v>-15.370329253763495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10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1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9"/>
        <v>-14.576913049541258</v>
      </c>
      <c r="M7" s="21"/>
      <c r="N7" s="12" t="s">
        <v>30</v>
      </c>
      <c r="O7" s="19">
        <f>AVERAGE(I22:I57)</f>
        <v>3.695484754746365E-2</v>
      </c>
      <c r="P7" s="19">
        <f>AVERAGE(L22:L57)</f>
        <v>-3.0166749423819312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10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1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9"/>
        <v>-13.824452979877314</v>
      </c>
      <c r="M8" s="21"/>
      <c r="N8" s="12" t="s">
        <v>31</v>
      </c>
      <c r="O8" s="19">
        <f>STDEVP(I22:I57)</f>
        <v>0.10735906035382746</v>
      </c>
      <c r="P8" s="19">
        <f>STDEVP(L22:L57)</f>
        <v>1.6136434375060933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10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1"/>
        <v>0.05</v>
      </c>
      <c r="AG8">
        <f>'Nuovi positivi'!C8*$AJ$5</f>
        <v>12</v>
      </c>
      <c r="AI8">
        <f>SUM(AG4:AG94)</f>
        <v>10063.799999999997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9"/>
        <v>-13.11083488961699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10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1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9"/>
        <v>-12.434053756268312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10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1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9"/>
        <v>-11.792208056575308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10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1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9"/>
        <v>-11.183494423888748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10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1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9"/>
        <v>-10.606202581323323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10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1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9"/>
        <v>-10.058710536465197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10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1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9"/>
        <v>-9.5394800241286895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10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1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9"/>
        <v>-9.0470521843577991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10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1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9"/>
        <v>-8.580043463529254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10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1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9"/>
        <v>-8.1371417270405342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10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1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9"/>
        <v>-7.7171025726609308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10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1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9"/>
        <v>-7.3187458341873493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10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1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9"/>
        <v>-6.940952265581366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10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1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9"/>
        <v>-6.5826603962710903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10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1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86" si="13">$P$3*EXP($P$4*B23)</f>
        <v>6.2428635487823074</v>
      </c>
      <c r="L23" s="21">
        <f t="shared" si="9"/>
        <v>-6.2428635487823074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10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1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9"/>
        <v>-5.9206070103194497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10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1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9"/>
        <v>-5.6149853503495422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10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1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9"/>
        <v>-5.3251398766524201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10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1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9"/>
        <v>-5.0502562226896055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10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1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9"/>
        <v>-4.7895620595131723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10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1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9"/>
        <v>-4.5423249257858433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10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1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9"/>
        <v>-4.307850169815433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10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1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9"/>
        <v>-4.085478997821431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10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1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9"/>
        <v>-3.8745866229500558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10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1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9"/>
        <v>-3.6745805098371189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10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1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9"/>
        <v>-3.4848987097865369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10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1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9"/>
        <v>-3.3050082818869009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10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1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9"/>
        <v>-3.1344037956299973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10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1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9"/>
        <v>-2.9726059108241403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10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9"/>
        <v>-2.8191600308123514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10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9"/>
        <v>-2.6736350252114138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10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9"/>
        <v>-2.5356220185831106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10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9"/>
        <v>-2.4047332416342408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10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9"/>
        <v>-2.2806009417176778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10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9"/>
        <v>-2.1628763495733523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10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9"/>
        <v>-2.0512286994060434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10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9"/>
        <v>-1.945344299546752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10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9"/>
        <v>-1.8449256510865164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10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9"/>
        <v>-1.7496906120063427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10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9"/>
        <v>-1.6593716044547353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10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9"/>
        <v>-1.5737148629455524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10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9"/>
        <v>-1.4924797213638812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10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9"/>
        <v>-1.4154379367766547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10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9"/>
        <v>-1.3423730481481624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10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9"/>
        <v>-1.273079768158655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10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9"/>
        <v>-1.2073634064172665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10"/>
        <v>58830.550000000017</v>
      </c>
      <c r="AC54" s="11">
        <f t="shared" si="7"/>
        <v>75277.550000000017</v>
      </c>
      <c r="AD54">
        <f t="shared" si="18"/>
        <v>38091</v>
      </c>
      <c r="AE54" s="5">
        <v>14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9"/>
        <v>-1.1450393224486772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10"/>
        <v>61563.900000000016</v>
      </c>
      <c r="AC55" s="11">
        <f t="shared" si="7"/>
        <v>79557.900000000023</v>
      </c>
      <c r="AD55">
        <f t="shared" si="18"/>
        <v>40163</v>
      </c>
      <c r="AE55" s="5">
        <v>13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9"/>
        <v>-1.0859324069165985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10"/>
        <v>63774.000000000015</v>
      </c>
      <c r="AC56" s="11">
        <f t="shared" si="7"/>
        <v>83756.000000000015</v>
      </c>
      <c r="AD56">
        <f t="shared" si="18"/>
        <v>42726</v>
      </c>
      <c r="AE56" s="5">
        <v>12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9"/>
        <v>-1.0298765896264959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10"/>
        <v>66480.550000000017</v>
      </c>
      <c r="AC57" s="11">
        <f t="shared" si="7"/>
        <v>88180.550000000017</v>
      </c>
      <c r="AD57">
        <f t="shared" si="18"/>
        <v>44926</v>
      </c>
      <c r="AE57" s="5">
        <v>11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9"/>
        <v>-0.9767143729252028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10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10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9"/>
        <v>-0.92629638918644397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9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9"/>
        <v>-0.87848098113894746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8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9"/>
        <v>-0.83313380385801661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7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9"/>
        <v>-0.79012744730229045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6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9"/>
        <v>-0.7493410783351524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5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9"/>
        <v>-0.71066010122499057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E64" s="11"/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ref="L65" si="81">-K65</f>
        <v>-0.67397583567042785</v>
      </c>
      <c r="M65" s="21"/>
      <c r="Y65">
        <f>Quarantena!B65</f>
        <v>82722</v>
      </c>
      <c r="Z65" s="25">
        <f t="shared" ref="Z65" si="82">(E65+F65-E64-F64)/(D65)</f>
        <v>1.9490495084964608E-2</v>
      </c>
      <c r="AA65" s="11">
        <f t="shared" ref="AA65" si="83">$AJ$5*(D65)-(F65-F64+E65-E64)</f>
        <v>3237.1500000000005</v>
      </c>
      <c r="AB65" s="11">
        <f t="shared" ref="AB65" si="84">AB64+AA65</f>
        <v>85923.900000000023</v>
      </c>
      <c r="AC65" s="11">
        <f t="shared" ref="AC65" si="85">AB65-E65+F65</f>
        <v>124207.90000000002</v>
      </c>
      <c r="AD65" s="11">
        <f t="shared" ref="AD65" si="86">F65-F64+AD64</f>
        <v>64927</v>
      </c>
      <c r="AE65" s="11"/>
      <c r="AF65" s="5">
        <f t="shared" ref="AF65" si="87">(E65-E64+F65-F64+AA65)/D65</f>
        <v>0.05</v>
      </c>
      <c r="AG65">
        <f>'Nuovi positivi'!C65*$AJ$5</f>
        <v>116.2</v>
      </c>
      <c r="AL65" s="11">
        <f t="shared" ref="AL65" si="88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9">C66/(E66+F66)</f>
        <v>2.130468691573808</v>
      </c>
      <c r="H66" s="21">
        <f t="shared" ref="H66" si="90">$O$3*EXP($O$4*B66)</f>
        <v>1.9059586169237006</v>
      </c>
      <c r="I66" s="21">
        <f t="shared" ref="I66" si="91">G66-H66</f>
        <v>0.22451007465010742</v>
      </c>
      <c r="J66" s="31">
        <f t="shared" ref="J66" si="92">(C66-C65)/(E66-E65+F66-F65)</f>
        <v>0.85707244948250372</v>
      </c>
      <c r="K66" s="21">
        <f t="shared" ref="K66" si="93">$P$3*EXP($P$4*B66)</f>
        <v>0.6391852114458878</v>
      </c>
      <c r="L66" s="21">
        <f t="shared" ref="L66" si="94">-K66</f>
        <v>-0.6391852114458878</v>
      </c>
      <c r="M66" s="21"/>
      <c r="Y66">
        <f>Quarantena!B66</f>
        <v>83504</v>
      </c>
      <c r="Z66" s="25">
        <f t="shared" ref="Z66" si="95">(E66+F66-E65-F65)/(D66)</f>
        <v>1.9175337623921446E-2</v>
      </c>
      <c r="AA66" s="11">
        <f t="shared" ref="AA66" si="96">$AJ$5*(D66)-(F66-F65+E66-E65)</f>
        <v>3261.6500000000005</v>
      </c>
      <c r="AB66" s="11">
        <f t="shared" ref="AB66" si="97">AB65+AA66</f>
        <v>89185.550000000017</v>
      </c>
      <c r="AC66" s="11">
        <f t="shared" ref="AC66" si="98">AB66-E66+F66</f>
        <v>128832.55000000002</v>
      </c>
      <c r="AD66" s="11">
        <f t="shared" ref="AD66" si="99">F66-F65+AD65</f>
        <v>66623</v>
      </c>
      <c r="AE66" s="11"/>
      <c r="AF66" s="5">
        <f t="shared" ref="AF66" si="100">(E66-E65+F66-F65+AA66)/D66</f>
        <v>0.05</v>
      </c>
      <c r="AG66">
        <f>'Nuovi positivi'!C66*$AJ$5</f>
        <v>86.95</v>
      </c>
      <c r="AL66" s="11">
        <f t="shared" ref="AL66" si="101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2">C67/(E67+F67)</f>
        <v>2.0924714434060228</v>
      </c>
      <c r="H67" s="21">
        <f t="shared" ref="H67" si="103">$O$3*EXP($O$4*B67)</f>
        <v>1.8572280733324242</v>
      </c>
      <c r="I67" s="21">
        <f t="shared" ref="I67" si="104">G67-H67</f>
        <v>0.23524337007359852</v>
      </c>
      <c r="J67" s="31">
        <f t="shared" ref="J67" si="105">(C67-C66)/(E67-E66+F67-F66)</f>
        <v>0.77473138199333091</v>
      </c>
      <c r="K67" s="21">
        <f t="shared" ref="K67" si="106">$P$3*EXP($P$4*B67)</f>
        <v>0.60619047880955157</v>
      </c>
      <c r="L67" s="21">
        <f t="shared" ref="L67" si="107">-K67</f>
        <v>-0.60619047880955157</v>
      </c>
      <c r="M67" s="21"/>
      <c r="Y67">
        <f>Quarantena!B67</f>
        <v>83619</v>
      </c>
      <c r="Z67" s="25">
        <f t="shared" ref="Z67" si="108">(E67+F67-E66-F66)/(D67)</f>
        <v>2.5654674207499645E-2</v>
      </c>
      <c r="AA67" s="11">
        <f t="shared" ref="AA67" si="109">$AJ$5*(D67)-(F67-F66+E67-E66)</f>
        <v>2561.25</v>
      </c>
      <c r="AB67" s="11">
        <f t="shared" ref="AB67" si="110">AB66+AA67</f>
        <v>91746.800000000017</v>
      </c>
      <c r="AC67" s="11">
        <f t="shared" ref="AC67" si="111">AB67-E67+F67</f>
        <v>133328.80000000002</v>
      </c>
      <c r="AD67" s="11">
        <f t="shared" ref="AD67" si="112">F67-F66+AD66</f>
        <v>68940</v>
      </c>
      <c r="AE67" s="11"/>
      <c r="AF67" s="5">
        <f t="shared" ref="AF67" si="113">(E67-E66+F67-F66+AA67)/D67</f>
        <v>0.05</v>
      </c>
      <c r="AG67">
        <f>'Nuovi positivi'!C67*$AJ$5</f>
        <v>104.55000000000001</v>
      </c>
      <c r="AL67" s="11">
        <f t="shared" ref="AL67" si="114">AB67+$AI$60</f>
        <v>91746.800000000017</v>
      </c>
    </row>
    <row r="68" spans="1:38">
      <c r="A68" s="2">
        <v>43950</v>
      </c>
      <c r="B68" s="3">
        <v>66</v>
      </c>
      <c r="G68" s="30"/>
      <c r="H68" s="21">
        <f t="shared" ref="H68:H76" si="115">$O$3*EXP($O$4*B68)</f>
        <v>1.8097434465504716</v>
      </c>
      <c r="J68" s="31"/>
      <c r="K68" s="21">
        <f t="shared" si="13"/>
        <v>0.57489893386005286</v>
      </c>
      <c r="L68" s="21"/>
      <c r="M68" s="21"/>
    </row>
    <row r="69" spans="1:38">
      <c r="A69" s="2">
        <v>43951</v>
      </c>
      <c r="B69" s="3">
        <v>67</v>
      </c>
      <c r="G69" s="30"/>
      <c r="H69" s="21">
        <f t="shared" si="115"/>
        <v>1.7634728816346936</v>
      </c>
      <c r="J69" s="31"/>
      <c r="K69" s="21">
        <f t="shared" si="13"/>
        <v>0.54522265807025683</v>
      </c>
      <c r="L69" s="21"/>
      <c r="M69" s="21"/>
    </row>
    <row r="70" spans="1:38">
      <c r="A70" s="2">
        <v>43952</v>
      </c>
      <c r="B70" s="3">
        <v>68</v>
      </c>
      <c r="G70" s="30"/>
      <c r="H70" s="21">
        <f t="shared" si="115"/>
        <v>1.7183853380923078</v>
      </c>
      <c r="J70" s="31"/>
      <c r="K70" s="21">
        <f t="shared" si="13"/>
        <v>0.51707827126630179</v>
      </c>
      <c r="L70" s="21"/>
      <c r="M70" s="21"/>
    </row>
    <row r="71" spans="1:38">
      <c r="A71" s="2">
        <v>43953</v>
      </c>
      <c r="B71" s="3">
        <v>69</v>
      </c>
      <c r="G71" s="30"/>
      <c r="H71" s="21">
        <f t="shared" si="115"/>
        <v>1.6744505690574616</v>
      </c>
      <c r="J71" s="31"/>
      <c r="K71" s="21">
        <f t="shared" si="13"/>
        <v>0.4903866973578605</v>
      </c>
      <c r="L71" s="21"/>
      <c r="M71" s="21"/>
    </row>
    <row r="72" spans="1:38">
      <c r="A72" s="2">
        <v>43954</v>
      </c>
      <c r="B72" s="3">
        <v>70</v>
      </c>
      <c r="G72" s="30"/>
      <c r="H72" s="21">
        <f t="shared" si="115"/>
        <v>1.6316391010001996</v>
      </c>
      <c r="J72" s="31"/>
      <c r="K72" s="21">
        <f t="shared" si="13"/>
        <v>0.46507294216140072</v>
      </c>
      <c r="L72" s="21"/>
      <c r="M72" s="21"/>
    </row>
    <row r="73" spans="1:38">
      <c r="A73" s="2">
        <v>43955</v>
      </c>
      <c r="B73" s="3">
        <v>71</v>
      </c>
      <c r="G73" s="30"/>
      <c r="H73" s="21">
        <f t="shared" si="115"/>
        <v>1.589922213954218</v>
      </c>
      <c r="J73" s="31"/>
      <c r="K73" s="21">
        <f t="shared" si="13"/>
        <v>0.44106588269220842</v>
      </c>
      <c r="L73" s="21"/>
      <c r="M73" s="21"/>
    </row>
    <row r="74" spans="1:38">
      <c r="A74" s="2">
        <v>43956</v>
      </c>
      <c r="B74" s="3">
        <v>72</v>
      </c>
      <c r="G74" s="30"/>
      <c r="H74" s="21">
        <f t="shared" si="115"/>
        <v>1.5492719222501479</v>
      </c>
      <c r="J74" s="31"/>
      <c r="K74" s="21">
        <f t="shared" si="13"/>
        <v>0.41829806733315256</v>
      </c>
      <c r="L74" s="21"/>
      <c r="M74" s="21"/>
    </row>
    <row r="75" spans="1:38">
      <c r="A75" s="2">
        <v>43957</v>
      </c>
      <c r="B75" s="3">
        <v>73</v>
      </c>
      <c r="G75" s="30"/>
      <c r="H75" s="21">
        <f t="shared" si="115"/>
        <v>1.5096609557414378</v>
      </c>
      <c r="J75" s="31"/>
      <c r="K75" s="21">
        <f t="shared" si="13"/>
        <v>0.3967055263187364</v>
      </c>
      <c r="L75" s="21"/>
      <c r="M75" s="21"/>
    </row>
    <row r="76" spans="1:38">
      <c r="A76" s="2">
        <v>43958</v>
      </c>
      <c r="B76" s="3">
        <v>74</v>
      </c>
      <c r="G76" s="30"/>
      <c r="H76" s="21">
        <f t="shared" si="115"/>
        <v>1.4710627415102469</v>
      </c>
      <c r="J76" s="31"/>
      <c r="K76" s="21">
        <f t="shared" si="13"/>
        <v>0.37622759200195993</v>
      </c>
      <c r="L76" s="21"/>
      <c r="M76" s="21"/>
    </row>
    <row r="77" spans="1:38">
      <c r="A77" s="2">
        <v>43959</v>
      </c>
      <c r="B77" s="3">
        <v>75</v>
      </c>
      <c r="G77" s="30"/>
      <c r="H77" s="21">
        <f t="shared" ref="H77:H94" si="116">$O$3*EXP($O$4*B77)</f>
        <v>1.4334513860410647</v>
      </c>
      <c r="J77" s="31"/>
      <c r="K77" s="21">
        <f t="shared" si="13"/>
        <v>0.35680672839900357</v>
      </c>
      <c r="L77" s="21"/>
      <c r="M77" s="21"/>
    </row>
    <row r="78" spans="1:38">
      <c r="A78" s="2">
        <v>43960</v>
      </c>
      <c r="B78" s="3">
        <v>76</v>
      </c>
      <c r="G78" s="30"/>
      <c r="H78" s="21">
        <f t="shared" si="116"/>
        <v>1.3968016578501163</v>
      </c>
      <c r="J78" s="31"/>
      <c r="K78" s="21">
        <f t="shared" si="13"/>
        <v>0.33838836953281515</v>
      </c>
      <c r="L78" s="21"/>
      <c r="M78" s="21"/>
    </row>
    <row r="79" spans="1:38">
      <c r="A79" s="2">
        <v>43961</v>
      </c>
      <c r="B79" s="3">
        <v>77</v>
      </c>
      <c r="G79" s="30"/>
      <c r="H79" s="21">
        <f t="shared" si="116"/>
        <v>1.3610889705588805</v>
      </c>
      <c r="J79" s="31"/>
      <c r="K79" s="21">
        <f t="shared" si="13"/>
        <v>0.32092076612139586</v>
      </c>
      <c r="L79" s="21"/>
      <c r="M79" s="21"/>
    </row>
    <row r="80" spans="1:38">
      <c r="A80" s="2">
        <v>43962</v>
      </c>
      <c r="B80" s="3">
        <v>78</v>
      </c>
      <c r="G80" s="30"/>
      <c r="H80" s="21">
        <f t="shared" si="116"/>
        <v>1.3262893664003814</v>
      </c>
      <c r="J80" s="31"/>
      <c r="K80" s="21">
        <f t="shared" si="13"/>
        <v>0.30435484018003806</v>
      </c>
      <c r="L80" s="21"/>
      <c r="M80" s="21"/>
    </row>
    <row r="81" spans="1:13">
      <c r="A81" s="2">
        <v>43963</v>
      </c>
      <c r="B81" s="3">
        <v>79</v>
      </c>
      <c r="G81" s="30"/>
      <c r="H81" s="21">
        <f t="shared" si="116"/>
        <v>1.2923795001471794</v>
      </c>
      <c r="J81" s="31"/>
      <c r="K81" s="21">
        <f t="shared" si="13"/>
        <v>0.28864404712899216</v>
      </c>
      <c r="L81" s="21"/>
      <c r="M81" s="21"/>
    </row>
    <row r="82" spans="1:13">
      <c r="A82" s="2">
        <v>43964</v>
      </c>
      <c r="B82" s="3">
        <v>80</v>
      </c>
      <c r="G82" s="30"/>
      <c r="H82" s="21">
        <f t="shared" si="116"/>
        <v>1.2593366234502845</v>
      </c>
      <c r="J82" s="31"/>
      <c r="K82" s="21">
        <f t="shared" si="13"/>
        <v>0.27374424501913464</v>
      </c>
      <c r="L82" s="21"/>
      <c r="M82" s="21"/>
    </row>
    <row r="83" spans="1:13">
      <c r="A83" s="2">
        <v>43965</v>
      </c>
      <c r="B83" s="3">
        <v>81</v>
      </c>
      <c r="G83" s="30"/>
      <c r="H83" s="21">
        <f t="shared" si="116"/>
        <v>1.2271385695784822</v>
      </c>
      <c r="J83" s="31"/>
      <c r="K83" s="21">
        <f t="shared" si="13"/>
        <v>0.25961357050820427</v>
      </c>
      <c r="L83" s="21"/>
      <c r="M83" s="21"/>
    </row>
    <row r="84" spans="1:13">
      <c r="A84" s="2">
        <v>43966</v>
      </c>
      <c r="B84" s="3">
        <v>82</v>
      </c>
      <c r="G84" s="30"/>
      <c r="H84" s="21">
        <f t="shared" si="116"/>
        <v>1.1957637385478384</v>
      </c>
      <c r="J84" s="31"/>
      <c r="K84" s="21">
        <f t="shared" si="13"/>
        <v>0.24621232123914474</v>
      </c>
      <c r="L84" s="21"/>
      <c r="M84" s="21"/>
    </row>
    <row r="85" spans="1:13">
      <c r="A85" s="2">
        <v>43967</v>
      </c>
      <c r="B85" s="3">
        <v>83</v>
      </c>
      <c r="G85" s="30"/>
      <c r="H85" s="21">
        <f t="shared" si="116"/>
        <v>1.1651910826314031</v>
      </c>
      <c r="J85" s="31"/>
      <c r="K85" s="21">
        <f t="shared" si="13"/>
        <v>0.2335028442900757</v>
      </c>
      <c r="L85" s="21"/>
      <c r="M85" s="21"/>
    </row>
    <row r="86" spans="1:13">
      <c r="A86" s="2">
        <v>43968</v>
      </c>
      <c r="B86" s="3">
        <v>84</v>
      </c>
      <c r="G86" s="30"/>
      <c r="H86" s="21">
        <f t="shared" si="116"/>
        <v>1.135400092239397</v>
      </c>
      <c r="J86" s="31"/>
      <c r="K86" s="21">
        <f t="shared" si="13"/>
        <v>0.22144943038247414</v>
      </c>
      <c r="L86" s="21"/>
      <c r="M86" s="21"/>
    </row>
    <row r="87" spans="1:13">
      <c r="A87" s="2">
        <v>43969</v>
      </c>
      <c r="B87" s="3">
        <v>85</v>
      </c>
      <c r="G87" s="30"/>
      <c r="H87" s="21">
        <f t="shared" si="116"/>
        <v>1.1063707821604016</v>
      </c>
      <c r="J87" s="31"/>
      <c r="K87" s="21">
        <f t="shared" ref="K87:K94" si="117">$P$3*EXP($P$4*B87)</f>
        <v>0.21001821355032865</v>
      </c>
      <c r="L87" s="21"/>
      <c r="M87" s="21"/>
    </row>
    <row r="88" spans="1:13">
      <c r="A88" s="2">
        <v>43970</v>
      </c>
      <c r="B88" s="3">
        <v>86</v>
      </c>
      <c r="G88" s="30"/>
      <c r="H88" s="21">
        <f t="shared" si="116"/>
        <v>1.0780836781543337</v>
      </c>
      <c r="J88" s="31"/>
      <c r="K88" s="21">
        <f t="shared" si="117"/>
        <v>0.1991770759883707</v>
      </c>
      <c r="L88" s="21"/>
      <c r="M88" s="21"/>
    </row>
    <row r="89" spans="1:13">
      <c r="A89" s="2">
        <v>43971</v>
      </c>
      <c r="B89" s="3">
        <v>87</v>
      </c>
      <c r="G89" s="30"/>
      <c r="H89" s="21">
        <f t="shared" si="116"/>
        <v>1.0505198038881975</v>
      </c>
      <c r="J89" s="31"/>
      <c r="K89" s="21">
        <f t="shared" si="117"/>
        <v>0.18889555781203865</v>
      </c>
      <c r="L89" s="21"/>
      <c r="M89" s="21"/>
    </row>
    <row r="90" spans="1:13">
      <c r="A90" s="2">
        <v>43972</v>
      </c>
      <c r="B90" s="3">
        <v>88</v>
      </c>
      <c r="G90" s="30"/>
      <c r="H90" s="21">
        <f t="shared" si="116"/>
        <v>1.0236606682058604</v>
      </c>
      <c r="J90" s="31"/>
      <c r="K90" s="21">
        <f t="shared" si="117"/>
        <v>0.1791447714756319</v>
      </c>
      <c r="L90" s="21"/>
      <c r="M90" s="21"/>
    </row>
    <row r="91" spans="1:13">
      <c r="A91" s="2">
        <v>43973</v>
      </c>
      <c r="B91" s="3">
        <v>89</v>
      </c>
      <c r="G91" s="30"/>
      <c r="H91" s="21">
        <f t="shared" si="116"/>
        <v>0.99748825272330655</v>
      </c>
      <c r="J91" s="31"/>
      <c r="K91" s="21">
        <f t="shared" si="117"/>
        <v>0.16989732060819829</v>
      </c>
      <c r="L91" s="21"/>
      <c r="M91" s="21"/>
    </row>
    <row r="92" spans="1:13">
      <c r="A92" s="2">
        <v>43974</v>
      </c>
      <c r="B92" s="3">
        <v>90</v>
      </c>
      <c r="G92" s="30"/>
      <c r="H92" s="21">
        <f t="shared" si="116"/>
        <v>0.97198499974104879</v>
      </c>
      <c r="J92" s="31"/>
      <c r="K92" s="21">
        <f t="shared" si="117"/>
        <v>0.16112722303911209</v>
      </c>
      <c r="L92" s="21"/>
      <c r="M92" s="21"/>
    </row>
    <row r="93" spans="1:13">
      <c r="A93" s="2">
        <v>43975</v>
      </c>
      <c r="B93" s="3">
        <v>91</v>
      </c>
      <c r="G93" s="30"/>
      <c r="H93" s="21">
        <f t="shared" si="116"/>
        <v>0.94713380046559037</v>
      </c>
      <c r="J93" s="31"/>
      <c r="K93" s="21">
        <f t="shared" si="117"/>
        <v>0.15280983779707119</v>
      </c>
      <c r="L93" s="21"/>
      <c r="M93" s="21"/>
    </row>
    <row r="94" spans="1:13">
      <c r="A94" s="2">
        <v>43976</v>
      </c>
      <c r="B94" s="3">
        <v>92</v>
      </c>
      <c r="G94" s="30"/>
      <c r="H94" s="21">
        <f t="shared" si="116"/>
        <v>0.92291798353203336</v>
      </c>
      <c r="J94" s="31"/>
      <c r="K94" s="21">
        <f t="shared" si="117"/>
        <v>0.14492179587740434</v>
      </c>
      <c r="L94" s="21"/>
      <c r="M94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K20"/>
  <sheetViews>
    <sheetView workbookViewId="0">
      <selection activeCell="K8" sqref="K8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1" width="9.8984375" bestFit="1" customWidth="1"/>
  </cols>
  <sheetData>
    <row r="1" spans="1:11">
      <c r="A1" s="32" t="s">
        <v>34</v>
      </c>
      <c r="B1" s="32"/>
    </row>
    <row r="4" spans="1:11">
      <c r="G4" s="27" t="s">
        <v>34</v>
      </c>
      <c r="H4" s="27"/>
    </row>
    <row r="6" spans="1:11">
      <c r="B6" s="16">
        <v>43918</v>
      </c>
      <c r="C6" s="16">
        <v>43919</v>
      </c>
      <c r="D6" s="16">
        <v>43932</v>
      </c>
    </row>
    <row r="7" spans="1:11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</row>
    <row r="8" spans="1:11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</row>
    <row r="9" spans="1:11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</row>
    <row r="10" spans="1:11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</row>
    <row r="12" spans="1:11">
      <c r="A12" s="32" t="s">
        <v>35</v>
      </c>
      <c r="B12" s="32"/>
    </row>
    <row r="15" spans="1:11">
      <c r="G15" t="s">
        <v>35</v>
      </c>
    </row>
    <row r="17" spans="1:9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</row>
    <row r="18" spans="1:9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</row>
    <row r="19" spans="1:9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</row>
    <row r="20" spans="1:9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"/>
  <sheetViews>
    <sheetView topLeftCell="A58" workbookViewId="0">
      <selection activeCell="A67" sqref="A67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7"/>
  <sheetViews>
    <sheetView topLeftCell="A52" workbookViewId="0">
      <selection activeCell="A67" sqref="A67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6"/>
  <sheetViews>
    <sheetView topLeftCell="A44" workbookViewId="0">
      <selection activeCell="R67" sqref="R67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67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76" spans="1:28">
      <c r="T76">
        <f>SUM(T4:T74)</f>
        <v>27</v>
      </c>
      <c r="U76">
        <f t="shared" ref="U76:AB76" si="109">SUM(U4:U74)</f>
        <v>14</v>
      </c>
      <c r="V76">
        <f t="shared" si="109"/>
        <v>4</v>
      </c>
      <c r="W76">
        <f t="shared" si="109"/>
        <v>6</v>
      </c>
      <c r="X76">
        <f t="shared" si="109"/>
        <v>2</v>
      </c>
      <c r="Y76">
        <f t="shared" si="109"/>
        <v>4</v>
      </c>
      <c r="Z76">
        <f t="shared" si="109"/>
        <v>0</v>
      </c>
      <c r="AA76">
        <f t="shared" si="109"/>
        <v>2</v>
      </c>
      <c r="AB76">
        <f t="shared" si="109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76"/>
  <sheetViews>
    <sheetView topLeftCell="A49" workbookViewId="0">
      <selection activeCell="B71" sqref="B7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67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76" spans="1:28">
      <c r="T76">
        <f t="shared" ref="T76:U76" si="106">SUM(T4:T74)</f>
        <v>6</v>
      </c>
      <c r="U76">
        <f t="shared" si="106"/>
        <v>4</v>
      </c>
      <c r="V76">
        <f>SUM(V4:V74)</f>
        <v>6</v>
      </c>
      <c r="W76">
        <f t="shared" ref="W76:AB76" si="107">SUM(W4:W74)</f>
        <v>12</v>
      </c>
      <c r="X76">
        <f t="shared" si="107"/>
        <v>8</v>
      </c>
      <c r="Y76">
        <f t="shared" si="107"/>
        <v>11</v>
      </c>
      <c r="Z76">
        <f t="shared" si="107"/>
        <v>6</v>
      </c>
      <c r="AA76">
        <f t="shared" si="107"/>
        <v>3</v>
      </c>
      <c r="AB76">
        <f t="shared" si="107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7"/>
  <sheetViews>
    <sheetView topLeftCell="A40" workbookViewId="0">
      <selection activeCell="A67" sqref="A67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7"/>
  <sheetViews>
    <sheetView topLeftCell="A58" workbookViewId="0">
      <selection activeCell="A67" sqref="A67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7"/>
  <sheetViews>
    <sheetView topLeftCell="A55" workbookViewId="0">
      <selection activeCell="A67" sqref="A67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76"/>
  <sheetViews>
    <sheetView topLeftCell="A49" workbookViewId="0">
      <selection activeCell="A67" sqref="A67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67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76" spans="1:28">
      <c r="T76">
        <f>SUM(T4:T74)</f>
        <v>4</v>
      </c>
      <c r="U76">
        <f t="shared" ref="U76:AB76" si="46">SUM(U4:U74)</f>
        <v>14</v>
      </c>
      <c r="V76">
        <f t="shared" si="46"/>
        <v>16</v>
      </c>
      <c r="W76">
        <f t="shared" si="46"/>
        <v>13</v>
      </c>
      <c r="X76">
        <f t="shared" si="46"/>
        <v>10</v>
      </c>
      <c r="Y76">
        <f t="shared" si="46"/>
        <v>2</v>
      </c>
      <c r="Z76">
        <f t="shared" si="46"/>
        <v>3</v>
      </c>
      <c r="AA76">
        <f t="shared" si="46"/>
        <v>0</v>
      </c>
      <c r="AB76">
        <f t="shared" si="46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2020-04-28T16:46:09Z</dcterms:modified>
</cp:coreProperties>
</file>