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4FB9137E-58E4-4814-89EF-703C8BA064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1" i="11" l="1"/>
  <c r="J51" i="11"/>
  <c r="C51" i="11"/>
  <c r="D51" i="11" s="1"/>
  <c r="E51" i="11"/>
  <c r="H51" i="10"/>
  <c r="C51" i="10"/>
  <c r="D51" i="10" s="1"/>
  <c r="C51" i="9"/>
  <c r="D51" i="9" s="1"/>
  <c r="E51" i="9" s="1"/>
  <c r="I51" i="9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H51" i="9" l="1"/>
  <c r="J51" i="9" s="1"/>
  <c r="C50" i="11" l="1"/>
  <c r="D50" i="11" s="1"/>
  <c r="E50" i="11"/>
  <c r="C50" i="10"/>
  <c r="D50" i="10" s="1"/>
  <c r="C50" i="9"/>
  <c r="D50" i="9" s="1"/>
  <c r="E50" i="9" s="1"/>
  <c r="H50" i="9"/>
  <c r="J50" i="9" s="1"/>
  <c r="I50" i="9"/>
  <c r="K50" i="9" s="1"/>
  <c r="B50" i="7"/>
  <c r="C50" i="7"/>
  <c r="D50" i="7"/>
  <c r="E50" i="7"/>
  <c r="B50" i="8"/>
  <c r="C50" i="8"/>
  <c r="D50" i="8" s="1"/>
  <c r="E50" i="8" s="1"/>
  <c r="B50" i="6"/>
  <c r="C50" i="6" s="1"/>
  <c r="D50" i="6" s="1"/>
  <c r="E50" i="6" s="1"/>
  <c r="B50" i="5"/>
  <c r="C50" i="5"/>
  <c r="D50" i="5"/>
  <c r="E50" i="5"/>
  <c r="B50" i="4"/>
  <c r="C50" i="4" s="1"/>
  <c r="D50" i="4" s="1"/>
  <c r="E50" i="4" s="1"/>
  <c r="B50" i="3"/>
  <c r="C50" i="3" s="1"/>
  <c r="D50" i="3" s="1"/>
  <c r="E50" i="3" s="1"/>
  <c r="B50" i="2"/>
  <c r="C50" i="2" s="1"/>
  <c r="D50" i="2" s="1"/>
  <c r="E50" i="2" s="1"/>
  <c r="C49" i="11" l="1"/>
  <c r="D49" i="11" s="1"/>
  <c r="C49" i="10"/>
  <c r="D49" i="10"/>
  <c r="C49" i="9"/>
  <c r="D49" i="9"/>
  <c r="E49" i="9"/>
  <c r="H49" i="9"/>
  <c r="J49" i="9" s="1"/>
  <c r="I49" i="9"/>
  <c r="K49" i="9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E49" i="11" l="1"/>
  <c r="C48" i="11"/>
  <c r="D48" i="11" s="1"/>
  <c r="E48" i="11"/>
  <c r="C48" i="10"/>
  <c r="D48" i="10"/>
  <c r="C48" i="9"/>
  <c r="D48" i="9" s="1"/>
  <c r="E48" i="9" s="1"/>
  <c r="H48" i="9"/>
  <c r="J48" i="9" s="1"/>
  <c r="I48" i="9"/>
  <c r="K48" i="9" s="1"/>
  <c r="B48" i="7"/>
  <c r="C48" i="7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C47" i="11" l="1"/>
  <c r="D47" i="11" s="1"/>
  <c r="C47" i="10"/>
  <c r="D47" i="10" s="1"/>
  <c r="C47" i="9"/>
  <c r="D47" i="9" s="1"/>
  <c r="E47" i="9" s="1"/>
  <c r="H47" i="9"/>
  <c r="J47" i="9" s="1"/>
  <c r="I47" i="9"/>
  <c r="K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5"/>
  <c r="C47" i="5" s="1"/>
  <c r="D47" i="5" s="1"/>
  <c r="E47" i="5" s="1"/>
  <c r="B47" i="4"/>
  <c r="C47" i="4" s="1"/>
  <c r="D47" i="4" s="1"/>
  <c r="E47" i="4" s="1"/>
  <c r="B47" i="3"/>
  <c r="C47" i="3"/>
  <c r="D47" i="3" s="1"/>
  <c r="E47" i="3" s="1"/>
  <c r="B47" i="2"/>
  <c r="C47" i="2" s="1"/>
  <c r="D47" i="2" s="1"/>
  <c r="E47" i="2" s="1"/>
  <c r="E47" i="11" l="1"/>
  <c r="C46" i="11" l="1"/>
  <c r="D46" i="11" s="1"/>
  <c r="E46" i="11"/>
  <c r="C46" i="10"/>
  <c r="D46" i="10"/>
  <c r="C46" i="9"/>
  <c r="D46" i="9" s="1"/>
  <c r="E46" i="9" s="1"/>
  <c r="I46" i="9"/>
  <c r="K46" i="9" s="1"/>
  <c r="B46" i="7"/>
  <c r="C46" i="7" s="1"/>
  <c r="D46" i="7" s="1"/>
  <c r="E46" i="7" s="1"/>
  <c r="B46" i="8"/>
  <c r="C46" i="8" s="1"/>
  <c r="D46" i="8" s="1"/>
  <c r="E46" i="8" s="1"/>
  <c r="B46" i="6"/>
  <c r="C46" i="6"/>
  <c r="D46" i="6" s="1"/>
  <c r="E46" i="6" s="1"/>
  <c r="B46" i="5"/>
  <c r="C46" i="5" s="1"/>
  <c r="D46" i="5" s="1"/>
  <c r="E46" i="5" s="1"/>
  <c r="B46" i="4"/>
  <c r="C46" i="4" s="1"/>
  <c r="D46" i="4" s="1"/>
  <c r="E46" i="4" s="1"/>
  <c r="B46" i="3"/>
  <c r="C46" i="3"/>
  <c r="D46" i="3" s="1"/>
  <c r="E46" i="3" s="1"/>
  <c r="B46" i="2"/>
  <c r="C46" i="2" s="1"/>
  <c r="D46" i="2" s="1"/>
  <c r="E46" i="2" s="1"/>
  <c r="H46" i="9" l="1"/>
  <c r="J46" i="9" s="1"/>
  <c r="C45" i="11"/>
  <c r="D45" i="11" s="1"/>
  <c r="E45" i="11"/>
  <c r="C45" i="10"/>
  <c r="D45" i="10" s="1"/>
  <c r="C45" i="9"/>
  <c r="D45" i="9" s="1"/>
  <c r="E45" i="9" s="1"/>
  <c r="B45" i="7"/>
  <c r="C45" i="7" s="1"/>
  <c r="D45" i="7" s="1"/>
  <c r="E45" i="7" s="1"/>
  <c r="B45" i="8"/>
  <c r="C45" i="8" s="1"/>
  <c r="D45" i="8" s="1"/>
  <c r="E45" i="8" s="1"/>
  <c r="B45" i="6"/>
  <c r="C45" i="6" s="1"/>
  <c r="D45" i="6" s="1"/>
  <c r="E45" i="6" s="1"/>
  <c r="B45" i="5"/>
  <c r="C45" i="5" s="1"/>
  <c r="D45" i="5" s="1"/>
  <c r="E45" i="5" s="1"/>
  <c r="B45" i="4"/>
  <c r="C45" i="4" s="1"/>
  <c r="D45" i="4" s="1"/>
  <c r="E45" i="4" s="1"/>
  <c r="B45" i="3"/>
  <c r="C45" i="3" s="1"/>
  <c r="D45" i="3" s="1"/>
  <c r="E45" i="3" s="1"/>
  <c r="B45" i="2"/>
  <c r="C45" i="2" s="1"/>
  <c r="D45" i="2" s="1"/>
  <c r="E45" i="2" s="1"/>
  <c r="H45" i="9" l="1"/>
  <c r="J45" i="9" s="1"/>
  <c r="I45" i="9"/>
  <c r="K45" i="9" s="1"/>
  <c r="C44" i="11"/>
  <c r="D44" i="11" s="1"/>
  <c r="E44" i="11"/>
  <c r="C44" i="10"/>
  <c r="D44" i="10" s="1"/>
  <c r="C44" i="9"/>
  <c r="D44" i="9" s="1"/>
  <c r="E44" i="9" s="1"/>
  <c r="H44" i="9"/>
  <c r="J44" i="9" s="1"/>
  <c r="I44" i="9"/>
  <c r="K44" i="9" s="1"/>
  <c r="B44" i="7"/>
  <c r="C44" i="7" s="1"/>
  <c r="D44" i="7" s="1"/>
  <c r="E44" i="7" s="1"/>
  <c r="B44" i="8"/>
  <c r="C44" i="8" s="1"/>
  <c r="D44" i="8" s="1"/>
  <c r="E44" i="8" s="1"/>
  <c r="B44" i="6"/>
  <c r="C44" i="6" s="1"/>
  <c r="D44" i="6" s="1"/>
  <c r="E44" i="6" s="1"/>
  <c r="B44" i="5"/>
  <c r="C44" i="5" s="1"/>
  <c r="D44" i="5" s="1"/>
  <c r="E44" i="5" s="1"/>
  <c r="B44" i="4"/>
  <c r="C44" i="4" s="1"/>
  <c r="D44" i="4" s="1"/>
  <c r="E44" i="4" s="1"/>
  <c r="B44" i="3"/>
  <c r="C44" i="3" s="1"/>
  <c r="D44" i="3" s="1"/>
  <c r="E44" i="3" s="1"/>
  <c r="B44" i="2"/>
  <c r="C44" i="2" s="1"/>
  <c r="D44" i="2" s="1"/>
  <c r="E44" i="2" s="1"/>
  <c r="C43" i="11" l="1"/>
  <c r="D43" i="11" s="1"/>
  <c r="C43" i="10"/>
  <c r="C43" i="9"/>
  <c r="D43" i="9" s="1"/>
  <c r="E43" i="9" s="1"/>
  <c r="I43" i="9"/>
  <c r="K43" i="9" s="1"/>
  <c r="B43" i="7"/>
  <c r="C43" i="7" s="1"/>
  <c r="D43" i="7" s="1"/>
  <c r="E43" i="7" s="1"/>
  <c r="B43" i="8"/>
  <c r="C43" i="8" s="1"/>
  <c r="D43" i="8" s="1"/>
  <c r="E43" i="8" s="1"/>
  <c r="B43" i="6"/>
  <c r="C43" i="6" s="1"/>
  <c r="D43" i="6" s="1"/>
  <c r="E43" i="6" s="1"/>
  <c r="B43" i="5"/>
  <c r="C43" i="5" s="1"/>
  <c r="D43" i="5" s="1"/>
  <c r="E43" i="5" s="1"/>
  <c r="B43" i="4"/>
  <c r="C43" i="4" s="1"/>
  <c r="D43" i="4" s="1"/>
  <c r="E43" i="4" s="1"/>
  <c r="B43" i="3"/>
  <c r="C43" i="3" s="1"/>
  <c r="D43" i="3" s="1"/>
  <c r="E43" i="3" s="1"/>
  <c r="B43" i="2"/>
  <c r="C43" i="2" s="1"/>
  <c r="D43" i="2" s="1"/>
  <c r="E43" i="2" s="1"/>
  <c r="E43" i="11" l="1"/>
  <c r="D43" i="10"/>
  <c r="H43" i="9"/>
  <c r="J43" i="9" s="1"/>
  <c r="C42" i="11"/>
  <c r="C42" i="10"/>
  <c r="D42" i="10" s="1"/>
  <c r="C42" i="9"/>
  <c r="D42" i="9" s="1"/>
  <c r="E42" i="9" s="1"/>
  <c r="B42" i="7"/>
  <c r="C42" i="7" s="1"/>
  <c r="D42" i="7" s="1"/>
  <c r="E42" i="7" s="1"/>
  <c r="B42" i="8"/>
  <c r="C42" i="8" s="1"/>
  <c r="D42" i="8" s="1"/>
  <c r="E42" i="8" s="1"/>
  <c r="B42" i="6"/>
  <c r="C42" i="6" s="1"/>
  <c r="D42" i="6" s="1"/>
  <c r="E42" i="6" s="1"/>
  <c r="B42" i="5"/>
  <c r="C42" i="5" s="1"/>
  <c r="D42" i="5" s="1"/>
  <c r="E42" i="5" s="1"/>
  <c r="B42" i="4"/>
  <c r="C42" i="4" s="1"/>
  <c r="D42" i="4" s="1"/>
  <c r="E42" i="4" s="1"/>
  <c r="B42" i="3"/>
  <c r="C42" i="3" s="1"/>
  <c r="D42" i="3" s="1"/>
  <c r="E42" i="3" s="1"/>
  <c r="B42" i="2"/>
  <c r="C42" i="2" s="1"/>
  <c r="D42" i="2" s="1"/>
  <c r="E42" i="2" s="1"/>
  <c r="H42" i="9" l="1"/>
  <c r="J42" i="9" s="1"/>
  <c r="I42" i="9"/>
  <c r="K42" i="9" s="1"/>
  <c r="C41" i="11"/>
  <c r="C41" i="10"/>
  <c r="D41" i="10" s="1"/>
  <c r="C41" i="9"/>
  <c r="D41" i="9"/>
  <c r="E41" i="9"/>
  <c r="H41" i="9"/>
  <c r="J41" i="9" s="1"/>
  <c r="I41" i="9"/>
  <c r="K41" i="9"/>
  <c r="B41" i="7"/>
  <c r="C41" i="7" s="1"/>
  <c r="D41" i="7" s="1"/>
  <c r="E41" i="7" s="1"/>
  <c r="B41" i="8"/>
  <c r="C41" i="8" s="1"/>
  <c r="D41" i="8" s="1"/>
  <c r="E41" i="8" s="1"/>
  <c r="B41" i="6"/>
  <c r="C41" i="6" s="1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E42" i="11" l="1"/>
  <c r="D42" i="11"/>
  <c r="C40" i="11"/>
  <c r="C40" i="10"/>
  <c r="D40" i="10" s="1"/>
  <c r="C40" i="9"/>
  <c r="D40" i="9" s="1"/>
  <c r="E40" i="9" s="1"/>
  <c r="B40" i="7"/>
  <c r="C40" i="7" s="1"/>
  <c r="D40" i="7" s="1"/>
  <c r="E40" i="7" s="1"/>
  <c r="B40" i="8"/>
  <c r="C40" i="8" s="1"/>
  <c r="D40" i="8" s="1"/>
  <c r="E40" i="8" s="1"/>
  <c r="B40" i="6"/>
  <c r="C40" i="6" s="1"/>
  <c r="D40" i="6" s="1"/>
  <c r="E40" i="6" s="1"/>
  <c r="B40" i="5"/>
  <c r="C40" i="5" s="1"/>
  <c r="D40" i="5" s="1"/>
  <c r="E40" i="5" s="1"/>
  <c r="B40" i="4"/>
  <c r="C40" i="4" s="1"/>
  <c r="D40" i="4" s="1"/>
  <c r="E40" i="4" s="1"/>
  <c r="B40" i="2"/>
  <c r="C40" i="2" s="1"/>
  <c r="D40" i="2" s="1"/>
  <c r="E40" i="2" s="1"/>
  <c r="B40" i="3"/>
  <c r="C40" i="3" s="1"/>
  <c r="D40" i="3" s="1"/>
  <c r="E40" i="3" s="1"/>
  <c r="E41" i="11" l="1"/>
  <c r="D41" i="11"/>
  <c r="I40" i="9"/>
  <c r="K40" i="9" s="1"/>
  <c r="H40" i="9"/>
  <c r="J40" i="9" s="1"/>
  <c r="C39" i="11" l="1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/>
  <c r="D39" i="5"/>
  <c r="E39" i="5"/>
  <c r="B39" i="4"/>
  <c r="C39" i="4" s="1"/>
  <c r="D39" i="4" s="1"/>
  <c r="E39" i="4" s="1"/>
  <c r="B39" i="3"/>
  <c r="C39" i="3" s="1"/>
  <c r="D39" i="3" s="1"/>
  <c r="E39" i="3" s="1"/>
  <c r="B39" i="2"/>
  <c r="C39" i="2" s="1"/>
  <c r="D39" i="2" s="1"/>
  <c r="E39" i="2" s="1"/>
  <c r="D40" i="11" l="1"/>
  <c r="E40" i="11"/>
  <c r="C38" i="11"/>
  <c r="E39" i="11" s="1"/>
  <c r="C38" i="10"/>
  <c r="C38" i="9"/>
  <c r="B38" i="7"/>
  <c r="B38" i="8"/>
  <c r="B38" i="6"/>
  <c r="B38" i="5"/>
  <c r="B38" i="4"/>
  <c r="B38" i="3"/>
  <c r="B38" i="2"/>
  <c r="D39" i="11" l="1"/>
  <c r="H38" i="9"/>
  <c r="J38" i="9" s="1"/>
  <c r="I38" i="9"/>
  <c r="K38" i="9" s="1"/>
  <c r="C37" i="11"/>
  <c r="C37" i="10"/>
  <c r="C37" i="9"/>
  <c r="H37" i="9"/>
  <c r="J37" i="9" s="1"/>
  <c r="B37" i="7"/>
  <c r="B37" i="8"/>
  <c r="B37" i="6"/>
  <c r="B37" i="5"/>
  <c r="C38" i="5" s="1"/>
  <c r="B37" i="4"/>
  <c r="C38" i="4" s="1"/>
  <c r="B37" i="3"/>
  <c r="C38" i="3" s="1"/>
  <c r="B37" i="2"/>
  <c r="E38" i="11" l="1"/>
  <c r="D38" i="11"/>
  <c r="D38" i="10"/>
  <c r="D38" i="9"/>
  <c r="C38" i="6"/>
  <c r="I37" i="9"/>
  <c r="K37" i="9" s="1"/>
  <c r="C38" i="7"/>
  <c r="C38" i="8"/>
  <c r="C38" i="2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M5" i="11" l="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E38" i="9" s="1"/>
  <c r="C35" i="9"/>
  <c r="C34" i="9"/>
  <c r="C33" i="9"/>
  <c r="C32" i="9"/>
  <c r="C31" i="9"/>
  <c r="C30" i="9"/>
  <c r="C29" i="9"/>
  <c r="C28" i="9"/>
  <c r="C27" i="9"/>
  <c r="C26" i="9"/>
  <c r="C25" i="9"/>
  <c r="D25" i="9" s="1"/>
  <c r="C24" i="9"/>
  <c r="C23" i="9"/>
  <c r="C22" i="9"/>
  <c r="C21" i="9"/>
  <c r="C20" i="9"/>
  <c r="C19" i="9"/>
  <c r="C18" i="9"/>
  <c r="C17" i="9"/>
  <c r="D17" i="9" s="1"/>
  <c r="B36" i="8"/>
  <c r="C37" i="8" s="1"/>
  <c r="D38" i="8" s="1"/>
  <c r="B35" i="8"/>
  <c r="B34" i="8"/>
  <c r="B33" i="8"/>
  <c r="I33" i="9" s="1"/>
  <c r="K33" i="9" s="1"/>
  <c r="B32" i="8"/>
  <c r="B31" i="8"/>
  <c r="B30" i="8"/>
  <c r="C31" i="8" s="1"/>
  <c r="B29" i="8"/>
  <c r="C29" i="8" s="1"/>
  <c r="B28" i="8"/>
  <c r="B27" i="8"/>
  <c r="B26" i="8"/>
  <c r="C27" i="8" s="1"/>
  <c r="B25" i="8"/>
  <c r="C25" i="8" s="1"/>
  <c r="B24" i="8"/>
  <c r="B23" i="8"/>
  <c r="B22" i="8"/>
  <c r="C23" i="8" s="1"/>
  <c r="B21" i="8"/>
  <c r="I21" i="9" s="1"/>
  <c r="K21" i="9" s="1"/>
  <c r="B20" i="8"/>
  <c r="B19" i="8"/>
  <c r="B18" i="8"/>
  <c r="C19" i="8" s="1"/>
  <c r="B17" i="8"/>
  <c r="I17" i="9" s="1"/>
  <c r="K17" i="9" s="1"/>
  <c r="B16" i="8"/>
  <c r="I16" i="9" s="1"/>
  <c r="K16" i="9" s="1"/>
  <c r="B15" i="8"/>
  <c r="I15" i="9" s="1"/>
  <c r="B14" i="8"/>
  <c r="I14" i="9" s="1"/>
  <c r="K14" i="9" s="1"/>
  <c r="B13" i="8"/>
  <c r="I13" i="9" s="1"/>
  <c r="K13" i="9" s="1"/>
  <c r="B12" i="8"/>
  <c r="I12" i="9" s="1"/>
  <c r="B11" i="8"/>
  <c r="I11" i="9" s="1"/>
  <c r="K11" i="9" s="1"/>
  <c r="B10" i="8"/>
  <c r="I10" i="9" s="1"/>
  <c r="K10" i="9" s="1"/>
  <c r="B9" i="8"/>
  <c r="I9" i="9" s="1"/>
  <c r="K9" i="9" s="1"/>
  <c r="B8" i="8"/>
  <c r="I8" i="9" s="1"/>
  <c r="K8" i="9" s="1"/>
  <c r="B7" i="8"/>
  <c r="I7" i="9" s="1"/>
  <c r="B6" i="8"/>
  <c r="I6" i="9" s="1"/>
  <c r="K6" i="9" s="1"/>
  <c r="B5" i="8"/>
  <c r="I5" i="9" s="1"/>
  <c r="K5" i="9" s="1"/>
  <c r="B4" i="8"/>
  <c r="I4" i="9" s="1"/>
  <c r="B3" i="8"/>
  <c r="I3" i="9" s="1"/>
  <c r="K3" i="9" s="1"/>
  <c r="B1" i="8"/>
  <c r="B36" i="7"/>
  <c r="C37" i="7" s="1"/>
  <c r="B35" i="7"/>
  <c r="B34" i="7"/>
  <c r="B33" i="7"/>
  <c r="B32" i="7"/>
  <c r="C32" i="7" s="1"/>
  <c r="B31" i="7"/>
  <c r="B30" i="7"/>
  <c r="B29" i="7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B4" i="7"/>
  <c r="C4" i="7" s="1"/>
  <c r="B3" i="7"/>
  <c r="B36" i="6"/>
  <c r="C37" i="6" s="1"/>
  <c r="B35" i="6"/>
  <c r="B34" i="6"/>
  <c r="C34" i="6" s="1"/>
  <c r="B33" i="6"/>
  <c r="B32" i="6"/>
  <c r="B31" i="6"/>
  <c r="B30" i="6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B17" i="6"/>
  <c r="B16" i="6"/>
  <c r="B15" i="6"/>
  <c r="C16" i="6" s="1"/>
  <c r="B14" i="6"/>
  <c r="C14" i="6" s="1"/>
  <c r="D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D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H16" i="9" s="1"/>
  <c r="B15" i="2"/>
  <c r="H15" i="9" s="1"/>
  <c r="J15" i="9" s="1"/>
  <c r="B14" i="2"/>
  <c r="H14" i="9" s="1"/>
  <c r="J14" i="9" s="1"/>
  <c r="B13" i="2"/>
  <c r="H13" i="9" s="1"/>
  <c r="J13" i="9" s="1"/>
  <c r="B12" i="2"/>
  <c r="H12" i="9" s="1"/>
  <c r="B11" i="2"/>
  <c r="H11" i="9" s="1"/>
  <c r="J11" i="9" s="1"/>
  <c r="B10" i="2"/>
  <c r="H10" i="9" s="1"/>
  <c r="J10" i="9" s="1"/>
  <c r="B9" i="2"/>
  <c r="H9" i="9" s="1"/>
  <c r="B8" i="2"/>
  <c r="H8" i="9" s="1"/>
  <c r="B7" i="2"/>
  <c r="H7" i="9" s="1"/>
  <c r="J7" i="9" s="1"/>
  <c r="B6" i="2"/>
  <c r="H6" i="9" s="1"/>
  <c r="J6" i="9" s="1"/>
  <c r="B5" i="2"/>
  <c r="H5" i="9" s="1"/>
  <c r="B4" i="2"/>
  <c r="H4" i="9" s="1"/>
  <c r="B3" i="2"/>
  <c r="H3" i="9" s="1"/>
  <c r="J3" i="9" s="1"/>
  <c r="E149" i="10"/>
  <c r="J16" i="9"/>
  <c r="D16" i="9"/>
  <c r="K15" i="9"/>
  <c r="D15" i="9"/>
  <c r="E15" i="9" s="1"/>
  <c r="E14" i="9"/>
  <c r="D14" i="9"/>
  <c r="E13" i="9"/>
  <c r="D13" i="9"/>
  <c r="K12" i="9"/>
  <c r="J12" i="9"/>
  <c r="E12" i="9"/>
  <c r="D12" i="9"/>
  <c r="E11" i="9"/>
  <c r="D11" i="9"/>
  <c r="E10" i="9"/>
  <c r="D10" i="9"/>
  <c r="J9" i="9"/>
  <c r="E9" i="9"/>
  <c r="D9" i="9"/>
  <c r="J8" i="9"/>
  <c r="E8" i="9"/>
  <c r="D8" i="9"/>
  <c r="K7" i="9"/>
  <c r="E7" i="9"/>
  <c r="D7" i="9"/>
  <c r="D6" i="9"/>
  <c r="J5" i="9"/>
  <c r="D5" i="9"/>
  <c r="E6" i="9" s="1"/>
  <c r="K4" i="9"/>
  <c r="J4" i="9"/>
  <c r="D4" i="9"/>
  <c r="E5" i="9" s="1"/>
  <c r="C36" i="8"/>
  <c r="C32" i="8"/>
  <c r="C28" i="8"/>
  <c r="C24" i="8"/>
  <c r="C20" i="8"/>
  <c r="C16" i="8"/>
  <c r="C15" i="8"/>
  <c r="C12" i="8"/>
  <c r="C11" i="8"/>
  <c r="D12" i="8" s="1"/>
  <c r="C8" i="8"/>
  <c r="C7" i="8"/>
  <c r="C5" i="8"/>
  <c r="D5" i="8" s="1"/>
  <c r="C4" i="8"/>
  <c r="C35" i="7"/>
  <c r="C34" i="7"/>
  <c r="C31" i="7"/>
  <c r="C30" i="7"/>
  <c r="C27" i="7"/>
  <c r="C23" i="7"/>
  <c r="C19" i="7"/>
  <c r="C15" i="7"/>
  <c r="C11" i="7"/>
  <c r="C10" i="7"/>
  <c r="C7" i="7"/>
  <c r="C6" i="7"/>
  <c r="C36" i="6"/>
  <c r="C33" i="6"/>
  <c r="C32" i="6"/>
  <c r="C30" i="6"/>
  <c r="C29" i="6"/>
  <c r="C25" i="6"/>
  <c r="C21" i="6"/>
  <c r="C18" i="6"/>
  <c r="C17" i="6"/>
  <c r="C13" i="6"/>
  <c r="C9" i="6"/>
  <c r="C7" i="6"/>
  <c r="D8" i="6" s="1"/>
  <c r="C5" i="6"/>
  <c r="C4" i="6"/>
  <c r="C35" i="5"/>
  <c r="C31" i="5"/>
  <c r="C27" i="5"/>
  <c r="C23" i="5"/>
  <c r="C19" i="5"/>
  <c r="C15" i="5"/>
  <c r="C11" i="5"/>
  <c r="C7" i="5"/>
  <c r="D7" i="5" s="1"/>
  <c r="C33" i="4"/>
  <c r="D33" i="4" s="1"/>
  <c r="C29" i="4"/>
  <c r="C25" i="4"/>
  <c r="D25" i="4" s="1"/>
  <c r="C21" i="4"/>
  <c r="C17" i="4"/>
  <c r="D17" i="4" s="1"/>
  <c r="C13" i="4"/>
  <c r="C9" i="4"/>
  <c r="D9" i="4" s="1"/>
  <c r="C5" i="4"/>
  <c r="D5" i="4" s="1"/>
  <c r="C35" i="3"/>
  <c r="C31" i="3"/>
  <c r="D31" i="3" s="1"/>
  <c r="C27" i="3"/>
  <c r="C23" i="3"/>
  <c r="D23" i="3" s="1"/>
  <c r="C20" i="3"/>
  <c r="C19" i="3"/>
  <c r="C15" i="3"/>
  <c r="C11" i="3"/>
  <c r="C7" i="3"/>
  <c r="D7" i="3" s="1"/>
  <c r="C33" i="2"/>
  <c r="D33" i="2" s="1"/>
  <c r="C30" i="2"/>
  <c r="D30" i="2" s="1"/>
  <c r="C29" i="2"/>
  <c r="C25" i="2"/>
  <c r="C21" i="2"/>
  <c r="C17" i="2"/>
  <c r="C13" i="2"/>
  <c r="C9" i="2"/>
  <c r="C5" i="2"/>
  <c r="C20" i="5" l="1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E34" i="5" s="1"/>
  <c r="C35" i="6"/>
  <c r="D36" i="6" s="1"/>
  <c r="C10" i="8"/>
  <c r="D16" i="8"/>
  <c r="H17" i="9"/>
  <c r="J17" i="9" s="1"/>
  <c r="H21" i="9"/>
  <c r="J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E38" i="4" s="1"/>
  <c r="D37" i="6"/>
  <c r="D4" i="10"/>
  <c r="D8" i="10"/>
  <c r="D12" i="10"/>
  <c r="D16" i="10"/>
  <c r="D20" i="10"/>
  <c r="D24" i="10"/>
  <c r="D28" i="10"/>
  <c r="D32" i="10"/>
  <c r="D37" i="10"/>
  <c r="D36" i="10"/>
  <c r="D38" i="6"/>
  <c r="D37" i="3"/>
  <c r="D38" i="3"/>
  <c r="D37" i="5"/>
  <c r="D38" i="5"/>
  <c r="D37" i="7"/>
  <c r="I29" i="9"/>
  <c r="K29" i="9" s="1"/>
  <c r="E37" i="11"/>
  <c r="D37" i="11"/>
  <c r="D38" i="7"/>
  <c r="E38" i="7" s="1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H33" i="9"/>
  <c r="J33" i="9" s="1"/>
  <c r="D37" i="8"/>
  <c r="E37" i="8" s="1"/>
  <c r="I24" i="9"/>
  <c r="K24" i="9" s="1"/>
  <c r="I32" i="9"/>
  <c r="K32" i="9" s="1"/>
  <c r="D29" i="10"/>
  <c r="D33" i="10"/>
  <c r="D38" i="2"/>
  <c r="E38" i="2" s="1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E19" i="2" s="1"/>
  <c r="D34" i="2"/>
  <c r="E34" i="2" s="1"/>
  <c r="D18" i="6"/>
  <c r="D9" i="5"/>
  <c r="E9" i="5" s="1"/>
  <c r="D24" i="6"/>
  <c r="D23" i="6"/>
  <c r="D24" i="8"/>
  <c r="E25" i="8" s="1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6" i="2"/>
  <c r="E22" i="2"/>
  <c r="D25" i="6"/>
  <c r="E25" i="6" s="1"/>
  <c r="D13" i="7"/>
  <c r="D25" i="8"/>
  <c r="E26" i="11"/>
  <c r="D26" i="11"/>
  <c r="C4" i="2"/>
  <c r="D5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F49" i="11"/>
  <c r="I49" i="11" s="1"/>
  <c r="F45" i="11"/>
  <c r="I45" i="11" s="1"/>
  <c r="F41" i="11"/>
  <c r="I41" i="11" s="1"/>
  <c r="F37" i="11"/>
  <c r="I37" i="11" s="1"/>
  <c r="F61" i="11"/>
  <c r="F55" i="11"/>
  <c r="F51" i="11"/>
  <c r="F48" i="11"/>
  <c r="I48" i="11" s="1"/>
  <c r="F44" i="1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H18" i="9"/>
  <c r="J18" i="9" s="1"/>
  <c r="D19" i="9"/>
  <c r="D18" i="9"/>
  <c r="E18" i="9" s="1"/>
  <c r="I18" i="9"/>
  <c r="K18" i="9" s="1"/>
  <c r="D11" i="3"/>
  <c r="D15" i="3"/>
  <c r="D19" i="3"/>
  <c r="E6" i="5"/>
  <c r="D12" i="5"/>
  <c r="D16" i="5"/>
  <c r="D20" i="5"/>
  <c r="D24" i="5"/>
  <c r="D32" i="5"/>
  <c r="D36" i="5"/>
  <c r="E33" i="7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09" i="10"/>
  <c r="E120" i="10"/>
  <c r="E141" i="10"/>
  <c r="E16" i="10"/>
  <c r="E37" i="10"/>
  <c r="H37" i="10" s="1"/>
  <c r="E48" i="10"/>
  <c r="H48" i="10" s="1"/>
  <c r="E69" i="10"/>
  <c r="E80" i="10"/>
  <c r="E101" i="10"/>
  <c r="E112" i="10"/>
  <c r="E133" i="10"/>
  <c r="E144" i="10"/>
  <c r="D21" i="9"/>
  <c r="D20" i="9"/>
  <c r="I20" i="9"/>
  <c r="K20" i="9" s="1"/>
  <c r="H20" i="9"/>
  <c r="J20" i="9" s="1"/>
  <c r="D29" i="9"/>
  <c r="D28" i="9"/>
  <c r="E28" i="9" s="1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E104" i="10"/>
  <c r="E125" i="10"/>
  <c r="E136" i="10"/>
  <c r="I23" i="9"/>
  <c r="K23" i="9" s="1"/>
  <c r="D24" i="9"/>
  <c r="D23" i="9"/>
  <c r="E23" i="9" s="1"/>
  <c r="H23" i="9"/>
  <c r="J23" i="9" s="1"/>
  <c r="I31" i="9"/>
  <c r="K31" i="9" s="1"/>
  <c r="D32" i="9"/>
  <c r="D31" i="9"/>
  <c r="E31" i="9" s="1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G45" i="11" l="1"/>
  <c r="I44" i="11"/>
  <c r="E17" i="6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J32" i="11" s="1"/>
  <c r="G67" i="11"/>
  <c r="G52" i="11"/>
  <c r="G38" i="11"/>
  <c r="H66" i="11"/>
  <c r="I32" i="11"/>
  <c r="M9" i="11" s="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J10" i="11" s="1"/>
  <c r="H25" i="11"/>
  <c r="J25" i="11" s="1"/>
  <c r="G4" i="11"/>
  <c r="H4" i="11"/>
  <c r="J4" i="11" s="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H38" i="11"/>
  <c r="J38" i="11" s="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H41" i="11"/>
  <c r="J41" i="11" s="1"/>
  <c r="H56" i="11"/>
  <c r="H42" i="11"/>
  <c r="J42" i="11" s="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J16" i="11" s="1"/>
  <c r="H13" i="11"/>
  <c r="J13" i="11" s="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K12" i="10" l="1"/>
  <c r="E23" i="8"/>
  <c r="E19" i="5"/>
  <c r="E29" i="4"/>
  <c r="E11" i="3"/>
  <c r="E13" i="2"/>
  <c r="E17" i="2"/>
  <c r="E23" i="7"/>
  <c r="E31" i="7"/>
  <c r="E15" i="8"/>
  <c r="E18" i="7"/>
  <c r="E17" i="7"/>
  <c r="E35" i="7"/>
  <c r="M12" i="11"/>
  <c r="M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M13" i="11" l="1"/>
</calcChain>
</file>

<file path=xl/sharedStrings.xml><?xml version="1.0" encoding="utf-8"?>
<sst xmlns="http://schemas.openxmlformats.org/spreadsheetml/2006/main" count="153" uniqueCount="40">
  <si>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</si>
  <si>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</si>
  <si>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</si>
  <si>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</si>
  <si>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</si>
  <si>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</si>
  <si>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</si>
  <si>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</si>
  <si>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</si>
  <si>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</si>
  <si>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</si>
  <si>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</si>
  <si>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</si>
  <si>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</si>
  <si>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</si>
  <si>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</si>
  <si>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</si>
  <si>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</si>
  <si>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</si>
  <si>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</si>
  <si>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</si>
  <si>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</si>
  <si>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</si>
  <si>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</si>
  <si>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</si>
  <si>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</si>
  <si>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</si>
  <si>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</si>
  <si>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</si>
  <si>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</si>
  <si>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</si>
  <si>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</si>
  <si>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</si>
  <si>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</si>
  <si>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</si>
  <si>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</si>
  <si>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</si>
  <si>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</si>
  <si>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</si>
  <si>
    <t>err stima'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</si>
</sst>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9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Casi_totali!$B$3:$B$52</c:f>
              <c:numCache>
                <c:formatCode>General</c:formatCode>
                <c:ptCount val="50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Casi_totali!$C$3:$C$52</c:f>
              <c:numCache>
                <c:formatCode>General</c:formatCode>
                <c:ptCount val="50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Casi_totali!$D$3:$D$52</c:f>
              <c:numCache>
                <c:formatCode>General</c:formatCode>
                <c:ptCount val="50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Casi_totali!$E$3:$E$52</c:f>
              <c:numCache>
                <c:formatCode>General</c:formatCode>
                <c:ptCount val="50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  <c:pt idx="33">
                  <c:v>209</c:v>
                </c:pt>
                <c:pt idx="34">
                  <c:v>-772</c:v>
                </c:pt>
                <c:pt idx="35">
                  <c:v>-410</c:v>
                </c:pt>
                <c:pt idx="36">
                  <c:v>1170</c:v>
                </c:pt>
                <c:pt idx="37">
                  <c:v>726</c:v>
                </c:pt>
                <c:pt idx="38">
                  <c:v>-843</c:v>
                </c:pt>
                <c:pt idx="39">
                  <c:v>31</c:v>
                </c:pt>
                <c:pt idx="40">
                  <c:v>303</c:v>
                </c:pt>
                <c:pt idx="41">
                  <c:v>-709</c:v>
                </c:pt>
                <c:pt idx="42">
                  <c:v>-228</c:v>
                </c:pt>
                <c:pt idx="43">
                  <c:v>157</c:v>
                </c:pt>
                <c:pt idx="44">
                  <c:v>1357</c:v>
                </c:pt>
                <c:pt idx="45">
                  <c:v>-429</c:v>
                </c:pt>
                <c:pt idx="46">
                  <c:v>-621</c:v>
                </c:pt>
                <c:pt idx="47">
                  <c:v>996</c:v>
                </c:pt>
                <c:pt idx="48">
                  <c:v>-1345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xVal>
          <c:yVal>
            <c:numRef>
              <c:f>Ospedalizzati!$C$3:$C$50</c:f>
              <c:numCache>
                <c:formatCode>General</c:formatCode>
                <c:ptCount val="4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xVal>
          <c:yVal>
            <c:numRef>
              <c:f>Ospedalizzati!$D$3:$D$50</c:f>
              <c:numCache>
                <c:formatCode>General</c:formatCode>
                <c:ptCount val="48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Positivi!$B$3:$B$55</c:f>
              <c:numCache>
                <c:formatCode>General</c:formatCode>
                <c:ptCount val="53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Positivi!$C$3:$C$55</c:f>
              <c:numCache>
                <c:formatCode>General</c:formatCode>
                <c:ptCount val="5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Positivi!$D$3:$D$55</c:f>
              <c:numCache>
                <c:formatCode>General</c:formatCode>
                <c:ptCount val="53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Positivi!$C$3:$C$51</c:f>
              <c:numCache>
                <c:formatCode>General</c:formatCode>
                <c:ptCount val="49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Positivi!$D$3:$D$51</c:f>
              <c:numCache>
                <c:formatCode>General</c:formatCode>
                <c:ptCount val="49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Positivi!$B$3:$B$54</c:f>
              <c:numCache>
                <c:formatCode>General</c:formatCode>
                <c:ptCount val="52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Quarantena!$B$3:$B$52</c:f>
              <c:numCache>
                <c:formatCode>General</c:formatCode>
                <c:ptCount val="50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Quarantena!$C$3:$C$52</c:f>
              <c:numCache>
                <c:formatCode>General</c:formatCode>
                <c:ptCount val="50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Quarantena!$D$3:$D$52</c:f>
              <c:numCache>
                <c:formatCode>General</c:formatCode>
                <c:ptCount val="50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Quarantena!$C$3:$C$53</c:f>
              <c:numCache>
                <c:formatCode>General</c:formatCode>
                <c:ptCount val="5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Quarantena!$D$3:$D$53</c:f>
              <c:numCache>
                <c:formatCode>General</c:formatCode>
                <c:ptCount val="51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Tamponi!$A$3:$A$53</c:f>
              <c:numCache>
                <c:formatCode>d/m;@</c:formatCode>
                <c:ptCount val="5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Tamponi!$C$3:$C$53</c:f>
              <c:numCache>
                <c:formatCode>General</c:formatCode>
                <c:ptCount val="51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Tamponi!$A$3:$A$54</c:f>
              <c:numCache>
                <c:formatCode>d/m;@</c:formatCode>
                <c:ptCount val="5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Tamponi!$D$3:$D$54</c:f>
              <c:numCache>
                <c:formatCode>General</c:formatCode>
                <c:ptCount val="52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Tamponi!$A$3:$A$52</c:f>
              <c:numCache>
                <c:formatCode>d/m;@</c:formatCode>
                <c:ptCount val="5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Tamponi!$J$3:$J$52</c:f>
              <c:numCache>
                <c:formatCode>0.0</c:formatCode>
                <c:ptCount val="50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Tamponi!$A$2:$A$53</c:f>
              <c:numCache>
                <c:formatCode>d/m;@</c:formatCode>
                <c:ptCount val="52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</c:numCache>
            </c:numRef>
          </c:xVal>
          <c:yVal>
            <c:numRef>
              <c:f>Tamponi!$K$2:$K$53</c:f>
              <c:numCache>
                <c:formatCode>0.0</c:formatCode>
                <c:ptCount val="52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'Analisi-pos'!$C$2:$C$58</c:f>
              <c:numCache>
                <c:formatCode>General</c:formatCode>
                <c:ptCount val="57"/>
                <c:pt idx="1">
                  <c:v>221</c:v>
                </c:pt>
                <c:pt idx="2">
                  <c:v>311</c:v>
                </c:pt>
                <c:pt idx="3">
                  <c:v>385</c:v>
                </c:pt>
                <c:pt idx="4">
                  <c:v>588</c:v>
                </c:pt>
                <c:pt idx="5">
                  <c:v>821</c:v>
                </c:pt>
                <c:pt idx="6">
                  <c:v>1049</c:v>
                </c:pt>
                <c:pt idx="7">
                  <c:v>1577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7985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14955</c:v>
                </c:pt>
                <c:pt idx="20">
                  <c:v>17750</c:v>
                </c:pt>
                <c:pt idx="21">
                  <c:v>20603</c:v>
                </c:pt>
                <c:pt idx="22">
                  <c:v>23073</c:v>
                </c:pt>
                <c:pt idx="23">
                  <c:v>26062</c:v>
                </c:pt>
                <c:pt idx="24">
                  <c:v>28710</c:v>
                </c:pt>
                <c:pt idx="25">
                  <c:v>33190</c:v>
                </c:pt>
                <c:pt idx="26">
                  <c:v>37860</c:v>
                </c:pt>
                <c:pt idx="27">
                  <c:v>42681</c:v>
                </c:pt>
                <c:pt idx="28">
                  <c:v>46638</c:v>
                </c:pt>
                <c:pt idx="29">
                  <c:v>50418</c:v>
                </c:pt>
                <c:pt idx="30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  <c:pt idx="40">
                  <c:v>85388</c:v>
                </c:pt>
                <c:pt idx="41">
                  <c:v>88274</c:v>
                </c:pt>
                <c:pt idx="42">
                  <c:v>91246</c:v>
                </c:pt>
                <c:pt idx="43">
                  <c:v>93187</c:v>
                </c:pt>
                <c:pt idx="44">
                  <c:v>94067</c:v>
                </c:pt>
                <c:pt idx="45">
                  <c:v>95262</c:v>
                </c:pt>
                <c:pt idx="46">
                  <c:v>96877</c:v>
                </c:pt>
                <c:pt idx="47">
                  <c:v>98273</c:v>
                </c:pt>
                <c:pt idx="48">
                  <c:v>100269</c:v>
                </c:pt>
                <c:pt idx="49">
                  <c:v>102253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Casi_totali!$C$3:$C$53</c:f>
              <c:numCache>
                <c:formatCode>General</c:formatCode>
                <c:ptCount val="51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Casi_totali!$D$3:$D$53</c:f>
              <c:numCache>
                <c:formatCode>General</c:formatCode>
                <c:ptCount val="51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'Analisi-pos'!$C$3:$C$60</c:f>
              <c:numCache>
                <c:formatCode>General</c:formatCode>
                <c:ptCount val="5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'Analisi-pos'!$C$3:$C$58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-711.96770619226947</c:v>
                </c:pt>
                <c:pt idx="1">
                  <c:v>-776.81166110506501</c:v>
                </c:pt>
                <c:pt idx="2">
                  <c:v>-883.0505812111362</c:v>
                </c:pt>
                <c:pt idx="3">
                  <c:v>-889.74041362645607</c:v>
                </c:pt>
                <c:pt idx="4">
                  <c:v>-900.54608475859186</c:v>
                </c:pt>
                <c:pt idx="5">
                  <c:v>-955.81909541738378</c:v>
                </c:pt>
                <c:pt idx="6">
                  <c:v>-756.67996281869364</c:v>
                </c:pt>
                <c:pt idx="7">
                  <c:v>-880.10376904353916</c:v>
                </c:pt>
                <c:pt idx="8">
                  <c:v>-894.00607902801858</c:v>
                </c:pt>
                <c:pt idx="9">
                  <c:v>-962.32518644635411</c:v>
                </c:pt>
                <c:pt idx="10">
                  <c:v>-963.0949847352731</c:v>
                </c:pt>
                <c:pt idx="11">
                  <c:v>-1024.5007106711655</c:v>
                </c:pt>
                <c:pt idx="12">
                  <c:v>-663.90737088275455</c:v>
                </c:pt>
                <c:pt idx="13">
                  <c:v>-238.84789916686987</c:v>
                </c:pt>
                <c:pt idx="14">
                  <c:v>327.04483797003195</c:v>
                </c:pt>
                <c:pt idx="15">
                  <c:v>-322.81912906582875</c:v>
                </c:pt>
                <c:pt idx="16">
                  <c:v>411.25166085797355</c:v>
                </c:pt>
                <c:pt idx="17">
                  <c:v>1138.5860627489237</c:v>
                </c:pt>
                <c:pt idx="18">
                  <c:v>1536.6440128020604</c:v>
                </c:pt>
                <c:pt idx="19">
                  <c:v>2401.6633622419558</c:v>
                </c:pt>
                <c:pt idx="20">
                  <c:v>3098.4657511586338</c:v>
                </c:pt>
                <c:pt idx="21">
                  <c:v>3174.4122326843863</c:v>
                </c:pt>
                <c:pt idx="22">
                  <c:v>3523.4781674631959</c:v>
                </c:pt>
                <c:pt idx="23">
                  <c:v>3282.3905508824973</c:v>
                </c:pt>
                <c:pt idx="24">
                  <c:v>4626.7419944349422</c:v>
                </c:pt>
                <c:pt idx="25">
                  <c:v>5923.9687108534599</c:v>
                </c:pt>
                <c:pt idx="26">
                  <c:v>7152.0615696707609</c:v>
                </c:pt>
                <c:pt idx="27">
                  <c:v>7320.8769651421244</c:v>
                </c:pt>
                <c:pt idx="28">
                  <c:v>7149.9341822831921</c:v>
                </c:pt>
                <c:pt idx="29">
                  <c:v>6687.6309275859021</c:v>
                </c:pt>
                <c:pt idx="30">
                  <c:v>6025.8756824333686</c:v>
                </c:pt>
                <c:pt idx="31">
                  <c:v>6335.2147954097964</c:v>
                </c:pt>
                <c:pt idx="32">
                  <c:v>6573.6086128087845</c:v>
                </c:pt>
                <c:pt idx="33">
                  <c:v>6131.0675937952619</c:v>
                </c:pt>
                <c:pt idx="34">
                  <c:v>5967.3827033716952</c:v>
                </c:pt>
                <c:pt idx="35">
                  <c:v>3792.1686107638088</c:v>
                </c:pt>
                <c:pt idx="36">
                  <c:v>2265.387280955445</c:v>
                </c:pt>
                <c:pt idx="37">
                  <c:v>1784.4457621340553</c:v>
                </c:pt>
                <c:pt idx="38">
                  <c:v>1077.881960821047</c:v>
                </c:pt>
                <c:pt idx="39">
                  <c:v>478.58179770977586</c:v>
                </c:pt>
                <c:pt idx="40">
                  <c:v>675.42134772216377</c:v>
                </c:pt>
                <c:pt idx="41">
                  <c:v>1205.2027316032036</c:v>
                </c:pt>
                <c:pt idx="42">
                  <c:v>943.75086901767645</c:v>
                </c:pt>
                <c:pt idx="43">
                  <c:v>-149.94608870509546</c:v>
                </c:pt>
                <c:pt idx="44">
                  <c:v>-713.64409155568865</c:v>
                </c:pt>
                <c:pt idx="45">
                  <c:v>-657.86076761897129</c:v>
                </c:pt>
                <c:pt idx="46">
                  <c:v>-638.03858446130471</c:v>
                </c:pt>
                <c:pt idx="47">
                  <c:v>148.13339187354723</c:v>
                </c:pt>
                <c:pt idx="48">
                  <c:v>1072.2425008864375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2371812757079825"/>
          <c:y val="6.0224975892353337E-2"/>
          <c:w val="0.68102560558895942"/>
          <c:h val="0.857247542625159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'Analisi-dead'!$C$3:$C$62</c:f>
              <c:numCache>
                <c:formatCode>General</c:formatCode>
                <c:ptCount val="6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'Analisi-dead'!$F$3:$F$58</c:f>
              <c:numCache>
                <c:formatCode>0</c:formatCode>
                <c:ptCount val="56"/>
                <c:pt idx="0">
                  <c:v>76.619942221904296</c:v>
                </c:pt>
                <c:pt idx="1">
                  <c:v>90.308609885036191</c:v>
                </c:pt>
                <c:pt idx="2">
                  <c:v>106.43097756183896</c:v>
                </c:pt>
                <c:pt idx="3">
                  <c:v>125.41511941812018</c:v>
                </c:pt>
                <c:pt idx="4">
                  <c:v>147.76261730539102</c:v>
                </c:pt>
                <c:pt idx="5">
                  <c:v>174.06049017625179</c:v>
                </c:pt>
                <c:pt idx="6">
                  <c:v>204.99478915357062</c:v>
                </c:pt>
                <c:pt idx="7">
                  <c:v>241.36598230766441</c:v>
                </c:pt>
                <c:pt idx="8">
                  <c:v>284.10621373627959</c:v>
                </c:pt>
                <c:pt idx="9">
                  <c:v>334.29845487421932</c:v>
                </c:pt>
                <c:pt idx="10">
                  <c:v>393.19746168328641</c:v>
                </c:pt>
                <c:pt idx="11">
                  <c:v>462.2522963880869</c:v>
                </c:pt>
                <c:pt idx="12">
                  <c:v>543.12995080583596</c:v>
                </c:pt>
                <c:pt idx="13">
                  <c:v>637.73930163299121</c:v>
                </c:pt>
                <c:pt idx="14">
                  <c:v>748.25421644609617</c:v>
                </c:pt>
                <c:pt idx="15">
                  <c:v>877.1340937761571</c:v>
                </c:pt>
                <c:pt idx="16">
                  <c:v>1027.1394479252965</c:v>
                </c:pt>
                <c:pt idx="17">
                  <c:v>1201.3393383165492</c:v>
                </c:pt>
                <c:pt idx="18">
                  <c:v>1403.106516738206</c:v>
                </c:pt>
                <c:pt idx="19">
                  <c:v>1636.0951851758939</c:v>
                </c:pt>
                <c:pt idx="20">
                  <c:v>1904.1953409514103</c:v>
                </c:pt>
                <c:pt idx="21">
                  <c:v>2211.4570315018263</c:v>
                </c:pt>
                <c:pt idx="22">
                  <c:v>2561.97773919253</c:v>
                </c:pt>
                <c:pt idx="23">
                  <c:v>2959.7469530604603</c:v>
                </c:pt>
                <c:pt idx="24">
                  <c:v>3408.4442110426721</c:v>
                </c:pt>
                <c:pt idx="25">
                  <c:v>3911.1909513129017</c:v>
                </c:pt>
                <c:pt idx="26">
                  <c:v>4470.2626747241211</c:v>
                </c:pt>
                <c:pt idx="27">
                  <c:v>5086.7761032017233</c:v>
                </c:pt>
                <c:pt idx="28">
                  <c:v>5760.3755224731203</c:v>
                </c:pt>
                <c:pt idx="29">
                  <c:v>6488.951826300794</c:v>
                </c:pt>
                <c:pt idx="30">
                  <c:v>7268.4346434234021</c:v>
                </c:pt>
                <c:pt idx="31">
                  <c:v>8092.6995788415215</c:v>
                </c:pt>
                <c:pt idx="32">
                  <c:v>8953.6265689003467</c:v>
                </c:pt>
                <c:pt idx="33">
                  <c:v>9841.3304749277104</c:v>
                </c:pt>
                <c:pt idx="34">
                  <c:v>10744.562438752055</c:v>
                </c:pt>
                <c:pt idx="35">
                  <c:v>11651.253975567171</c:v>
                </c:pt>
                <c:pt idx="36">
                  <c:v>12549.151114008431</c:v>
                </c:pt>
                <c:pt idx="37">
                  <c:v>13426.469343196168</c:v>
                </c:pt>
                <c:pt idx="38">
                  <c:v>14272.49620230415</c:v>
                </c:pt>
                <c:pt idx="39">
                  <c:v>15078.078152518832</c:v>
                </c:pt>
                <c:pt idx="40">
                  <c:v>15835.949172326362</c:v>
                </c:pt>
                <c:pt idx="41">
                  <c:v>16540.884795546433</c:v>
                </c:pt>
                <c:pt idx="42">
                  <c:v>17189.69075888204</c:v>
                </c:pt>
                <c:pt idx="43">
                  <c:v>17781.054960546524</c:v>
                </c:pt>
                <c:pt idx="44">
                  <c:v>18315.302427617684</c:v>
                </c:pt>
                <c:pt idx="45">
                  <c:v>18794.095419986341</c:v>
                </c:pt>
                <c:pt idx="46">
                  <c:v>19220.116528479943</c:v>
                </c:pt>
                <c:pt idx="47">
                  <c:v>19596.764360137448</c:v>
                </c:pt>
                <c:pt idx="48">
                  <c:v>19927.881760223856</c:v>
                </c:pt>
                <c:pt idx="49">
                  <c:v>20217.527459897141</c:v>
                </c:pt>
                <c:pt idx="50">
                  <c:v>20469.794693440326</c:v>
                </c:pt>
                <c:pt idx="51">
                  <c:v>20688.675103106369</c:v>
                </c:pt>
                <c:pt idx="52">
                  <c:v>20877.963041415904</c:v>
                </c:pt>
                <c:pt idx="53">
                  <c:v>21041.193818767035</c:v>
                </c:pt>
                <c:pt idx="54">
                  <c:v>21181.609070632054</c:v>
                </c:pt>
                <c:pt idx="55">
                  <c:v>21302.142804070307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'Analisi-dead'!$G$3:$G$54</c:f>
              <c:numCache>
                <c:formatCode>0</c:formatCode>
                <c:ptCount val="52"/>
                <c:pt idx="1">
                  <c:v>136.88667663131895</c:v>
                </c:pt>
                <c:pt idx="2">
                  <c:v>161.22367676802767</c:v>
                </c:pt>
                <c:pt idx="3">
                  <c:v>189.84141856281227</c:v>
                </c:pt>
                <c:pt idx="4">
                  <c:v>223.47497887270833</c:v>
                </c:pt>
                <c:pt idx="5">
                  <c:v>262.97872870860772</c:v>
                </c:pt>
                <c:pt idx="6">
                  <c:v>309.34298977318832</c:v>
                </c:pt>
                <c:pt idx="7">
                  <c:v>363.71193154093788</c:v>
                </c:pt>
                <c:pt idx="8">
                  <c:v>427.40231428615175</c:v>
                </c:pt>
                <c:pt idx="9">
                  <c:v>501.92241137939732</c:v>
                </c:pt>
                <c:pt idx="10">
                  <c:v>588.99006809067089</c:v>
                </c:pt>
                <c:pt idx="11">
                  <c:v>690.54834704800498</c:v>
                </c:pt>
                <c:pt idx="12">
                  <c:v>808.77654417749056</c:v>
                </c:pt>
                <c:pt idx="13">
                  <c:v>946.09350827155254</c:v>
                </c:pt>
                <c:pt idx="14">
                  <c:v>1105.1491481310495</c:v>
                </c:pt>
                <c:pt idx="15">
                  <c:v>1288.7987733006094</c:v>
                </c:pt>
                <c:pt idx="16">
                  <c:v>1500.0535414913941</c:v>
                </c:pt>
                <c:pt idx="17">
                  <c:v>1741.9989039125267</c:v>
                </c:pt>
                <c:pt idx="18">
                  <c:v>2017.6717842165681</c:v>
                </c:pt>
                <c:pt idx="19">
                  <c:v>2329.8866843768792</c:v>
                </c:pt>
                <c:pt idx="20">
                  <c:v>2681.0015577551644</c:v>
                </c:pt>
                <c:pt idx="21">
                  <c:v>3072.6169055041601</c:v>
                </c:pt>
                <c:pt idx="22">
                  <c:v>3505.207076907036</c:v>
                </c:pt>
                <c:pt idx="23">
                  <c:v>3977.6921386793038</c:v>
                </c:pt>
                <c:pt idx="24">
                  <c:v>4486.972579822118</c:v>
                </c:pt>
                <c:pt idx="25">
                  <c:v>5027.4674027022957</c:v>
                </c:pt>
                <c:pt idx="26">
                  <c:v>5590.7172341121941</c:v>
                </c:pt>
                <c:pt idx="27">
                  <c:v>6165.1342847760225</c:v>
                </c:pt>
                <c:pt idx="28">
                  <c:v>6735.9941927139698</c:v>
                </c:pt>
                <c:pt idx="29">
                  <c:v>7285.7630382767366</c:v>
                </c:pt>
                <c:pt idx="30">
                  <c:v>7794.8281712260814</c:v>
                </c:pt>
                <c:pt idx="31">
                  <c:v>8242.6493541811942</c:v>
                </c:pt>
                <c:pt idx="32">
                  <c:v>8609.2699005882514</c:v>
                </c:pt>
                <c:pt idx="33">
                  <c:v>8877.039060273637</c:v>
                </c:pt>
                <c:pt idx="34">
                  <c:v>9032.3196382434435</c:v>
                </c:pt>
                <c:pt idx="35">
                  <c:v>9066.9153681511671</c:v>
                </c:pt>
                <c:pt idx="36">
                  <c:v>8978.9713844125981</c:v>
                </c:pt>
                <c:pt idx="37">
                  <c:v>8773.1822918773651</c:v>
                </c:pt>
                <c:pt idx="38">
                  <c:v>8460.2685910798209</c:v>
                </c:pt>
                <c:pt idx="39">
                  <c:v>8055.8195021468237</c:v>
                </c:pt>
                <c:pt idx="40">
                  <c:v>7578.7101980752959</c:v>
                </c:pt>
                <c:pt idx="41">
                  <c:v>7049.3562322007165</c:v>
                </c:pt>
                <c:pt idx="42">
                  <c:v>6488.0596333560607</c:v>
                </c:pt>
                <c:pt idx="43">
                  <c:v>5913.6420166448443</c:v>
                </c:pt>
                <c:pt idx="44">
                  <c:v>5342.4746707115992</c:v>
                </c:pt>
                <c:pt idx="45">
                  <c:v>4787.92992368657</c:v>
                </c:pt>
                <c:pt idx="46">
                  <c:v>4260.2110849360179</c:v>
                </c:pt>
                <c:pt idx="47">
                  <c:v>3766.4783165750487</c:v>
                </c:pt>
                <c:pt idx="48">
                  <c:v>3311.1740008640845</c:v>
                </c:pt>
                <c:pt idx="49">
                  <c:v>2896.4569967328498</c:v>
                </c:pt>
                <c:pt idx="50">
                  <c:v>2522.6723354318528</c:v>
                </c:pt>
                <c:pt idx="51">
                  <c:v>2188.804096660424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76.619942221904296</c:v>
                </c:pt>
                <c:pt idx="1">
                  <c:v>90.308609885036191</c:v>
                </c:pt>
                <c:pt idx="2">
                  <c:v>106.43097756183896</c:v>
                </c:pt>
                <c:pt idx="3">
                  <c:v>125.41511941812018</c:v>
                </c:pt>
                <c:pt idx="4">
                  <c:v>147.76261730539102</c:v>
                </c:pt>
                <c:pt idx="5">
                  <c:v>174.06049017625179</c:v>
                </c:pt>
                <c:pt idx="6">
                  <c:v>204.99478915357062</c:v>
                </c:pt>
                <c:pt idx="7">
                  <c:v>241.36598230766441</c:v>
                </c:pt>
                <c:pt idx="8">
                  <c:v>284.10621373627959</c:v>
                </c:pt>
                <c:pt idx="9">
                  <c:v>334.29845487421932</c:v>
                </c:pt>
                <c:pt idx="10">
                  <c:v>393.19746168328641</c:v>
                </c:pt>
                <c:pt idx="11">
                  <c:v>462.2522963880869</c:v>
                </c:pt>
                <c:pt idx="12">
                  <c:v>543.12995080583596</c:v>
                </c:pt>
                <c:pt idx="13">
                  <c:v>637.73930163299121</c:v>
                </c:pt>
                <c:pt idx="14">
                  <c:v>748.25421644609617</c:v>
                </c:pt>
                <c:pt idx="15">
                  <c:v>877.1340937761571</c:v>
                </c:pt>
                <c:pt idx="16">
                  <c:v>1027.1394479252965</c:v>
                </c:pt>
                <c:pt idx="17">
                  <c:v>1201.3393383165492</c:v>
                </c:pt>
                <c:pt idx="18">
                  <c:v>1403.106516738206</c:v>
                </c:pt>
                <c:pt idx="19">
                  <c:v>1636.0951851758939</c:v>
                </c:pt>
                <c:pt idx="20">
                  <c:v>1904.1953409514103</c:v>
                </c:pt>
                <c:pt idx="21">
                  <c:v>2211.4570315018263</c:v>
                </c:pt>
                <c:pt idx="22">
                  <c:v>2561.97773919253</c:v>
                </c:pt>
                <c:pt idx="23">
                  <c:v>2959.7469530604603</c:v>
                </c:pt>
                <c:pt idx="24">
                  <c:v>3408.4442110426721</c:v>
                </c:pt>
                <c:pt idx="25">
                  <c:v>3911.1909513129017</c:v>
                </c:pt>
                <c:pt idx="26">
                  <c:v>4470.2626747241211</c:v>
                </c:pt>
                <c:pt idx="27">
                  <c:v>5086.7761032017233</c:v>
                </c:pt>
                <c:pt idx="28">
                  <c:v>5760.3755224731203</c:v>
                </c:pt>
                <c:pt idx="29">
                  <c:v>6488.951826300794</c:v>
                </c:pt>
                <c:pt idx="30">
                  <c:v>7268.4346434234021</c:v>
                </c:pt>
                <c:pt idx="31">
                  <c:v>8092.6995788415215</c:v>
                </c:pt>
                <c:pt idx="32">
                  <c:v>8953.6265689003467</c:v>
                </c:pt>
                <c:pt idx="33">
                  <c:v>9841.3304749277104</c:v>
                </c:pt>
                <c:pt idx="34">
                  <c:v>10744.562438752055</c:v>
                </c:pt>
                <c:pt idx="35">
                  <c:v>11651.253975567171</c:v>
                </c:pt>
                <c:pt idx="36">
                  <c:v>12549.151114008431</c:v>
                </c:pt>
                <c:pt idx="37">
                  <c:v>13426.469343196168</c:v>
                </c:pt>
                <c:pt idx="38">
                  <c:v>14272.49620230415</c:v>
                </c:pt>
                <c:pt idx="39">
                  <c:v>15078.078152518832</c:v>
                </c:pt>
                <c:pt idx="40">
                  <c:v>15835.949172326362</c:v>
                </c:pt>
                <c:pt idx="41">
                  <c:v>16540.884795546433</c:v>
                </c:pt>
                <c:pt idx="42">
                  <c:v>17189.69075888204</c:v>
                </c:pt>
                <c:pt idx="43">
                  <c:v>17781.054960546524</c:v>
                </c:pt>
                <c:pt idx="44">
                  <c:v>18315.302427617684</c:v>
                </c:pt>
                <c:pt idx="45">
                  <c:v>18794.095419986341</c:v>
                </c:pt>
                <c:pt idx="46">
                  <c:v>19220.116528479943</c:v>
                </c:pt>
                <c:pt idx="47">
                  <c:v>19596.764360137448</c:v>
                </c:pt>
                <c:pt idx="48">
                  <c:v>19927.881760223856</c:v>
                </c:pt>
                <c:pt idx="49">
                  <c:v>20217.527459897141</c:v>
                </c:pt>
                <c:pt idx="50">
                  <c:v>20469.794693440326</c:v>
                </c:pt>
                <c:pt idx="51">
                  <c:v>20688.675103106369</c:v>
                </c:pt>
                <c:pt idx="52">
                  <c:v>20877.963041415904</c:v>
                </c:pt>
                <c:pt idx="53">
                  <c:v>21041.193818767035</c:v>
                </c:pt>
                <c:pt idx="54">
                  <c:v>21181.609070632054</c:v>
                </c:pt>
                <c:pt idx="55">
                  <c:v>21302.142804070307</c:v>
                </c:pt>
                <c:pt idx="56">
                  <c:v>21405.422481959293</c:v>
                </c:pt>
                <c:pt idx="57">
                  <c:v>21493.780466760276</c:v>
                </c:pt>
                <c:pt idx="58">
                  <c:v>21569.272113367722</c:v>
                </c:pt>
                <c:pt idx="59">
                  <c:v>21633.697681395242</c:v>
                </c:pt>
                <c:pt idx="60">
                  <c:v>21688.625988845146</c:v>
                </c:pt>
                <c:pt idx="61">
                  <c:v>21735.418340750221</c:v>
                </c:pt>
                <c:pt idx="62">
                  <c:v>21775.251745575391</c:v>
                </c:pt>
                <c:pt idx="63">
                  <c:v>21809.140795473304</c:v>
                </c:pt>
                <c:pt idx="64">
                  <c:v>21837.957853606265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136.88667663131895</c:v>
                </c:pt>
                <c:pt idx="2">
                  <c:v>161.22367676802767</c:v>
                </c:pt>
                <c:pt idx="3">
                  <c:v>189.84141856281227</c:v>
                </c:pt>
                <c:pt idx="4">
                  <c:v>223.47497887270833</c:v>
                </c:pt>
                <c:pt idx="5">
                  <c:v>262.97872870860772</c:v>
                </c:pt>
                <c:pt idx="6">
                  <c:v>309.34298977318832</c:v>
                </c:pt>
                <c:pt idx="7">
                  <c:v>363.71193154093788</c:v>
                </c:pt>
                <c:pt idx="8">
                  <c:v>427.40231428615175</c:v>
                </c:pt>
                <c:pt idx="9">
                  <c:v>501.92241137939732</c:v>
                </c:pt>
                <c:pt idx="10">
                  <c:v>588.99006809067089</c:v>
                </c:pt>
                <c:pt idx="11">
                  <c:v>690.54834704800498</c:v>
                </c:pt>
                <c:pt idx="12">
                  <c:v>808.77654417749056</c:v>
                </c:pt>
                <c:pt idx="13">
                  <c:v>946.09350827155254</c:v>
                </c:pt>
                <c:pt idx="14">
                  <c:v>1105.1491481310495</c:v>
                </c:pt>
                <c:pt idx="15">
                  <c:v>1288.7987733006094</c:v>
                </c:pt>
                <c:pt idx="16">
                  <c:v>1500.0535414913941</c:v>
                </c:pt>
                <c:pt idx="17">
                  <c:v>1741.9989039125267</c:v>
                </c:pt>
                <c:pt idx="18">
                  <c:v>2017.6717842165681</c:v>
                </c:pt>
                <c:pt idx="19">
                  <c:v>2329.8866843768792</c:v>
                </c:pt>
                <c:pt idx="20">
                  <c:v>2681.0015577551644</c:v>
                </c:pt>
                <c:pt idx="21">
                  <c:v>3072.6169055041601</c:v>
                </c:pt>
                <c:pt idx="22">
                  <c:v>3505.207076907036</c:v>
                </c:pt>
                <c:pt idx="23">
                  <c:v>3977.6921386793038</c:v>
                </c:pt>
                <c:pt idx="24">
                  <c:v>4486.972579822118</c:v>
                </c:pt>
                <c:pt idx="25">
                  <c:v>5027.4674027022957</c:v>
                </c:pt>
                <c:pt idx="26">
                  <c:v>5590.7172341121941</c:v>
                </c:pt>
                <c:pt idx="27">
                  <c:v>6165.1342847760225</c:v>
                </c:pt>
                <c:pt idx="28">
                  <c:v>6735.9941927139698</c:v>
                </c:pt>
                <c:pt idx="29">
                  <c:v>7285.7630382767366</c:v>
                </c:pt>
                <c:pt idx="30">
                  <c:v>7794.8281712260814</c:v>
                </c:pt>
                <c:pt idx="31">
                  <c:v>8242.6493541811942</c:v>
                </c:pt>
                <c:pt idx="32">
                  <c:v>8609.2699005882514</c:v>
                </c:pt>
                <c:pt idx="33">
                  <c:v>8877.039060273637</c:v>
                </c:pt>
                <c:pt idx="34">
                  <c:v>9032.3196382434435</c:v>
                </c:pt>
                <c:pt idx="35">
                  <c:v>9066.9153681511671</c:v>
                </c:pt>
                <c:pt idx="36">
                  <c:v>8978.9713844125981</c:v>
                </c:pt>
                <c:pt idx="37">
                  <c:v>8773.1822918773651</c:v>
                </c:pt>
                <c:pt idx="38">
                  <c:v>8460.2685910798209</c:v>
                </c:pt>
                <c:pt idx="39">
                  <c:v>8055.8195021468237</c:v>
                </c:pt>
                <c:pt idx="40">
                  <c:v>7578.7101980752959</c:v>
                </c:pt>
                <c:pt idx="41">
                  <c:v>7049.3562322007165</c:v>
                </c:pt>
                <c:pt idx="42">
                  <c:v>6488.0596333560607</c:v>
                </c:pt>
                <c:pt idx="43">
                  <c:v>5913.6420166448443</c:v>
                </c:pt>
                <c:pt idx="44">
                  <c:v>5342.4746707115992</c:v>
                </c:pt>
                <c:pt idx="45">
                  <c:v>4787.92992368657</c:v>
                </c:pt>
                <c:pt idx="46">
                  <c:v>4260.2110849360179</c:v>
                </c:pt>
                <c:pt idx="47">
                  <c:v>3766.4783165750487</c:v>
                </c:pt>
                <c:pt idx="48">
                  <c:v>3311.1740008640845</c:v>
                </c:pt>
                <c:pt idx="49">
                  <c:v>2896.4569967328498</c:v>
                </c:pt>
                <c:pt idx="50">
                  <c:v>2522.6723354318528</c:v>
                </c:pt>
                <c:pt idx="51">
                  <c:v>2188.804096660424</c:v>
                </c:pt>
                <c:pt idx="52">
                  <c:v>1892.8793830953509</c:v>
                </c:pt>
                <c:pt idx="53">
                  <c:v>1632.3077735113111</c:v>
                </c:pt>
                <c:pt idx="54">
                  <c:v>1404.1525186501894</c:v>
                </c:pt>
                <c:pt idx="55">
                  <c:v>1205.3373343825297</c:v>
                </c:pt>
                <c:pt idx="56">
                  <c:v>1032.7967788898604</c:v>
                </c:pt>
                <c:pt idx="57">
                  <c:v>883.57984800983104</c:v>
                </c:pt>
                <c:pt idx="58">
                  <c:v>754.91646607446455</c:v>
                </c:pt>
                <c:pt idx="59">
                  <c:v>644.25568027520058</c:v>
                </c:pt>
                <c:pt idx="60">
                  <c:v>549.28307449903514</c:v>
                </c:pt>
                <c:pt idx="61">
                  <c:v>467.92351905074611</c:v>
                </c:pt>
                <c:pt idx="62">
                  <c:v>398.33404825170874</c:v>
                </c:pt>
                <c:pt idx="63">
                  <c:v>338.89049897912628</c:v>
                </c:pt>
                <c:pt idx="64">
                  <c:v>288.17058132961392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'Analisi-dead'!$B$3:$B$51</c:f>
              <c:numCache>
                <c:formatCode>0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'Analisi-dead'!$I$3:$I$51</c:f>
              <c:numCache>
                <c:formatCode>0</c:formatCode>
                <c:ptCount val="49"/>
                <c:pt idx="0">
                  <c:v>-69.619942221904296</c:v>
                </c:pt>
                <c:pt idx="1">
                  <c:v>-80.308609885036191</c:v>
                </c:pt>
                <c:pt idx="2">
                  <c:v>-94.430977561838958</c:v>
                </c:pt>
                <c:pt idx="3">
                  <c:v>-108.41511941812018</c:v>
                </c:pt>
                <c:pt idx="4">
                  <c:v>-126.76261730539102</c:v>
                </c:pt>
                <c:pt idx="5">
                  <c:v>-145.06049017625179</c:v>
                </c:pt>
                <c:pt idx="6">
                  <c:v>-170.99478915357062</c:v>
                </c:pt>
                <c:pt idx="7">
                  <c:v>-189.36598230766441</c:v>
                </c:pt>
                <c:pt idx="8">
                  <c:v>-205.10621373627959</c:v>
                </c:pt>
                <c:pt idx="9">
                  <c:v>-227.29845487421932</c:v>
                </c:pt>
                <c:pt idx="10">
                  <c:v>-245.19746168328641</c:v>
                </c:pt>
                <c:pt idx="11">
                  <c:v>-265.2522963880869</c:v>
                </c:pt>
                <c:pt idx="12">
                  <c:v>-310.12995080583596</c:v>
                </c:pt>
                <c:pt idx="13">
                  <c:v>-271.73930163299121</c:v>
                </c:pt>
                <c:pt idx="14">
                  <c:v>-285.25421644609617</c:v>
                </c:pt>
                <c:pt idx="15">
                  <c:v>-246.1340937761571</c:v>
                </c:pt>
                <c:pt idx="16">
                  <c:v>-200.13944792529651</c:v>
                </c:pt>
                <c:pt idx="17">
                  <c:v>-185.33933831654917</c:v>
                </c:pt>
                <c:pt idx="18">
                  <c:v>-137.10651673820598</c:v>
                </c:pt>
                <c:pt idx="19">
                  <c:v>-195.0951851758939</c:v>
                </c:pt>
                <c:pt idx="20">
                  <c:v>-95.195340951410344</c:v>
                </c:pt>
                <c:pt idx="21">
                  <c:v>-53.45703150182635</c:v>
                </c:pt>
                <c:pt idx="22">
                  <c:v>-58.977739192529953</c:v>
                </c:pt>
                <c:pt idx="23">
                  <c:v>18.253046939539672</c:v>
                </c:pt>
                <c:pt idx="24">
                  <c:v>-3.4442110426721229</c:v>
                </c:pt>
                <c:pt idx="25">
                  <c:v>120.80904868709831</c:v>
                </c:pt>
                <c:pt idx="26">
                  <c:v>354.7373252758789</c:v>
                </c:pt>
                <c:pt idx="27">
                  <c:v>389.22389679827666</c:v>
                </c:pt>
                <c:pt idx="28">
                  <c:v>316.62447752687967</c:v>
                </c:pt>
                <c:pt idx="29">
                  <c:v>331.04817369920602</c:v>
                </c:pt>
                <c:pt idx="30">
                  <c:v>234.56535657659788</c:v>
                </c:pt>
                <c:pt idx="31">
                  <c:v>72.300421158478457</c:v>
                </c:pt>
                <c:pt idx="32">
                  <c:v>180.37343109965332</c:v>
                </c:pt>
                <c:pt idx="33">
                  <c:v>181.66952507228962</c:v>
                </c:pt>
                <c:pt idx="34">
                  <c:v>34.437561247945268</c:v>
                </c:pt>
                <c:pt idx="35">
                  <c:v>-60.253975567171437</c:v>
                </c:pt>
                <c:pt idx="36">
                  <c:v>-121.15111400843125</c:v>
                </c:pt>
                <c:pt idx="37">
                  <c:v>-271.46934319616776</c:v>
                </c:pt>
                <c:pt idx="38">
                  <c:v>-357.49620230414985</c:v>
                </c:pt>
                <c:pt idx="39">
                  <c:v>-397.07815251883221</c:v>
                </c:pt>
                <c:pt idx="40">
                  <c:v>-473.9491723263618</c:v>
                </c:pt>
                <c:pt idx="41">
                  <c:v>-653.88479554643345</c:v>
                </c:pt>
                <c:pt idx="42">
                  <c:v>-666.69075888203952</c:v>
                </c:pt>
                <c:pt idx="43">
                  <c:v>-654.05496054652394</c:v>
                </c:pt>
                <c:pt idx="44">
                  <c:v>-646.30242761768386</c:v>
                </c:pt>
                <c:pt idx="45">
                  <c:v>-515.09541998634086</c:v>
                </c:pt>
                <c:pt idx="46">
                  <c:v>-371.11652847994264</c:v>
                </c:pt>
                <c:pt idx="47">
                  <c:v>-128.76436013744751</c:v>
                </c:pt>
                <c:pt idx="48">
                  <c:v>-28.881760223855963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'Analisi-dead'!$A$4:$A$53</c:f>
              <c:numCache>
                <c:formatCode>d/m;@</c:formatCode>
                <c:ptCount val="5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</c:numCache>
            </c:numRef>
          </c:xVal>
          <c:yVal>
            <c:numRef>
              <c:f>'Analisi-dead'!$D$4:$D$53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13.688667663131895</c:v>
                </c:pt>
                <c:pt idx="1">
                  <c:v>16.122367676802767</c:v>
                </c:pt>
                <c:pt idx="2">
                  <c:v>18.984141856281227</c:v>
                </c:pt>
                <c:pt idx="3">
                  <c:v>22.347497887270833</c:v>
                </c:pt>
                <c:pt idx="4">
                  <c:v>26.297872870860772</c:v>
                </c:pt>
                <c:pt idx="5">
                  <c:v>30.934298977318832</c:v>
                </c:pt>
                <c:pt idx="6">
                  <c:v>36.371193154093788</c:v>
                </c:pt>
                <c:pt idx="7">
                  <c:v>42.740231428615175</c:v>
                </c:pt>
                <c:pt idx="8">
                  <c:v>50.192241137939732</c:v>
                </c:pt>
                <c:pt idx="9">
                  <c:v>58.899006809067089</c:v>
                </c:pt>
                <c:pt idx="10">
                  <c:v>69.054834704800498</c:v>
                </c:pt>
                <c:pt idx="11">
                  <c:v>80.877654417749056</c:v>
                </c:pt>
                <c:pt idx="12">
                  <c:v>94.609350827155254</c:v>
                </c:pt>
                <c:pt idx="13">
                  <c:v>110.51491481310495</c:v>
                </c:pt>
                <c:pt idx="14">
                  <c:v>128.87987733006094</c:v>
                </c:pt>
                <c:pt idx="15">
                  <c:v>150.00535414913941</c:v>
                </c:pt>
                <c:pt idx="16">
                  <c:v>174.19989039125267</c:v>
                </c:pt>
                <c:pt idx="17">
                  <c:v>201.76717842165681</c:v>
                </c:pt>
                <c:pt idx="18">
                  <c:v>232.98866843768792</c:v>
                </c:pt>
                <c:pt idx="19">
                  <c:v>268.10015577551644</c:v>
                </c:pt>
                <c:pt idx="20">
                  <c:v>307.26169055041601</c:v>
                </c:pt>
                <c:pt idx="21">
                  <c:v>350.5207076907036</c:v>
                </c:pt>
                <c:pt idx="22">
                  <c:v>397.76921386793038</c:v>
                </c:pt>
                <c:pt idx="23">
                  <c:v>448.6972579822118</c:v>
                </c:pt>
                <c:pt idx="24">
                  <c:v>502.74674027022957</c:v>
                </c:pt>
                <c:pt idx="25">
                  <c:v>559.07172341121941</c:v>
                </c:pt>
                <c:pt idx="26">
                  <c:v>616.51342847760225</c:v>
                </c:pt>
                <c:pt idx="27">
                  <c:v>673.59941927139698</c:v>
                </c:pt>
                <c:pt idx="28">
                  <c:v>728.57630382767366</c:v>
                </c:pt>
                <c:pt idx="29">
                  <c:v>779.48281712260814</c:v>
                </c:pt>
                <c:pt idx="30">
                  <c:v>824.26493541811942</c:v>
                </c:pt>
                <c:pt idx="31">
                  <c:v>860.92699005882514</c:v>
                </c:pt>
                <c:pt idx="32">
                  <c:v>887.7039060273637</c:v>
                </c:pt>
                <c:pt idx="33">
                  <c:v>903.23196382434435</c:v>
                </c:pt>
                <c:pt idx="34">
                  <c:v>906.69153681511671</c:v>
                </c:pt>
                <c:pt idx="35">
                  <c:v>897.89713844125981</c:v>
                </c:pt>
                <c:pt idx="36">
                  <c:v>877.31822918773651</c:v>
                </c:pt>
                <c:pt idx="37">
                  <c:v>846.02685910798209</c:v>
                </c:pt>
                <c:pt idx="38">
                  <c:v>805.58195021468237</c:v>
                </c:pt>
                <c:pt idx="39">
                  <c:v>757.87101980752959</c:v>
                </c:pt>
                <c:pt idx="40">
                  <c:v>704.93562322007165</c:v>
                </c:pt>
                <c:pt idx="41">
                  <c:v>648.80596333560607</c:v>
                </c:pt>
                <c:pt idx="42">
                  <c:v>591.36420166448443</c:v>
                </c:pt>
                <c:pt idx="43">
                  <c:v>534.24746707115992</c:v>
                </c:pt>
                <c:pt idx="44">
                  <c:v>478.792992368657</c:v>
                </c:pt>
                <c:pt idx="45">
                  <c:v>426.02110849360179</c:v>
                </c:pt>
                <c:pt idx="46">
                  <c:v>376.64783165750487</c:v>
                </c:pt>
                <c:pt idx="47">
                  <c:v>331.11740008640845</c:v>
                </c:pt>
                <c:pt idx="48">
                  <c:v>289.64569967328498</c:v>
                </c:pt>
                <c:pt idx="49">
                  <c:v>252.26723354318528</c:v>
                </c:pt>
                <c:pt idx="50">
                  <c:v>218.8804096660424</c:v>
                </c:pt>
                <c:pt idx="51">
                  <c:v>189.28793830953509</c:v>
                </c:pt>
                <c:pt idx="52">
                  <c:v>163.23077735113111</c:v>
                </c:pt>
                <c:pt idx="53">
                  <c:v>140.41525186501894</c:v>
                </c:pt>
                <c:pt idx="54">
                  <c:v>120.53373343825297</c:v>
                </c:pt>
                <c:pt idx="55">
                  <c:v>103.27967788898604</c:v>
                </c:pt>
                <c:pt idx="56">
                  <c:v>88.357984800983104</c:v>
                </c:pt>
                <c:pt idx="57">
                  <c:v>75.491646607446455</c:v>
                </c:pt>
                <c:pt idx="58">
                  <c:v>64.425568027520058</c:v>
                </c:pt>
                <c:pt idx="59">
                  <c:v>54.928307449903514</c:v>
                </c:pt>
                <c:pt idx="60">
                  <c:v>46.792351905074611</c:v>
                </c:pt>
                <c:pt idx="61">
                  <c:v>39.833404825170874</c:v>
                </c:pt>
                <c:pt idx="62">
                  <c:v>33.889049897912628</c:v>
                </c:pt>
                <c:pt idx="63">
                  <c:v>28.817058132961392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Casi_totali!$B$3:$B$52</c:f>
              <c:numCache>
                <c:formatCode>General</c:formatCode>
                <c:ptCount val="50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Terapia_inten!$B$3:$B$52</c:f>
              <c:numCache>
                <c:formatCode>General</c:formatCode>
                <c:ptCount val="50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Terapia_inten!$A$2:$A$53</c:f>
              <c:numCache>
                <c:formatCode>d/m;@</c:formatCode>
                <c:ptCount val="5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</c:numCache>
            </c:numRef>
          </c:xVal>
          <c:yVal>
            <c:numRef>
              <c:f>Terapia_inten!$C$2:$C$53</c:f>
              <c:numCache>
                <c:formatCode>General</c:formatCode>
                <c:ptCount val="52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Terapia_inten!$A$2:$A$53</c:f>
              <c:numCache>
                <c:formatCode>d/m;@</c:formatCode>
                <c:ptCount val="5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</c:numCache>
            </c:numRef>
          </c:xVal>
          <c:yVal>
            <c:numRef>
              <c:f>Terapia_inten!$D$2:$D$53</c:f>
              <c:numCache>
                <c:formatCode>General</c:formatCode>
                <c:ptCount val="52"/>
                <c:pt idx="3">
                  <c:v>-8</c:v>
                </c:pt>
                <c:pt idx="4">
                  <c:v>19</c:v>
                </c:pt>
                <c:pt idx="5">
                  <c:v>-12</c:v>
                </c:pt>
                <c:pt idx="6">
                  <c:v>33</c:v>
                </c:pt>
                <c:pt idx="7">
                  <c:v>-6</c:v>
                </c:pt>
                <c:pt idx="8">
                  <c:v>-9</c:v>
                </c:pt>
                <c:pt idx="9">
                  <c:v>37</c:v>
                </c:pt>
                <c:pt idx="10">
                  <c:v>3</c:v>
                </c:pt>
                <c:pt idx="11">
                  <c:v>-10</c:v>
                </c:pt>
                <c:pt idx="12">
                  <c:v>55</c:v>
                </c:pt>
                <c:pt idx="13">
                  <c:v>-6</c:v>
                </c:pt>
                <c:pt idx="14">
                  <c:v>-22</c:v>
                </c:pt>
                <c:pt idx="15">
                  <c:v>0</c:v>
                </c:pt>
                <c:pt idx="16">
                  <c:v>61</c:v>
                </c:pt>
                <c:pt idx="17">
                  <c:v>7</c:v>
                </c:pt>
                <c:pt idx="18">
                  <c:v>-26</c:v>
                </c:pt>
                <c:pt idx="19">
                  <c:v>50</c:v>
                </c:pt>
                <c:pt idx="20">
                  <c:v>15</c:v>
                </c:pt>
                <c:pt idx="21">
                  <c:v>-36</c:v>
                </c:pt>
                <c:pt idx="22">
                  <c:v>25</c:v>
                </c:pt>
                <c:pt idx="23">
                  <c:v>30</c:v>
                </c:pt>
                <c:pt idx="24">
                  <c:v>-12</c:v>
                </c:pt>
                <c:pt idx="25">
                  <c:v>44</c:v>
                </c:pt>
                <c:pt idx="26">
                  <c:v>-84</c:v>
                </c:pt>
                <c:pt idx="27">
                  <c:v>45</c:v>
                </c:pt>
                <c:pt idx="28">
                  <c:v>-50</c:v>
                </c:pt>
                <c:pt idx="29">
                  <c:v>43</c:v>
                </c:pt>
                <c:pt idx="30">
                  <c:v>-3</c:v>
                </c:pt>
                <c:pt idx="31">
                  <c:v>-99</c:v>
                </c:pt>
                <c:pt idx="32">
                  <c:v>30</c:v>
                </c:pt>
                <c:pt idx="33">
                  <c:v>-3</c:v>
                </c:pt>
                <c:pt idx="34">
                  <c:v>4</c:v>
                </c:pt>
                <c:pt idx="35">
                  <c:v>-74</c:v>
                </c:pt>
                <c:pt idx="36">
                  <c:v>25</c:v>
                </c:pt>
                <c:pt idx="37">
                  <c:v>-33</c:v>
                </c:pt>
                <c:pt idx="38">
                  <c:v>-30</c:v>
                </c:pt>
                <c:pt idx="39">
                  <c:v>6</c:v>
                </c:pt>
                <c:pt idx="40">
                  <c:v>-3</c:v>
                </c:pt>
                <c:pt idx="41">
                  <c:v>-89</c:v>
                </c:pt>
                <c:pt idx="42">
                  <c:v>57</c:v>
                </c:pt>
                <c:pt idx="43">
                  <c:v>-62</c:v>
                </c:pt>
                <c:pt idx="44">
                  <c:v>-27</c:v>
                </c:pt>
                <c:pt idx="45">
                  <c:v>7</c:v>
                </c:pt>
                <c:pt idx="46">
                  <c:v>11</c:v>
                </c:pt>
                <c:pt idx="47">
                  <c:v>-20</c:v>
                </c:pt>
                <c:pt idx="48">
                  <c:v>-8</c:v>
                </c:pt>
                <c:pt idx="49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Guariti!$B$3:$B$52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Guariti!$C$3:$C$52</c:f>
              <c:numCache>
                <c:formatCode>General</c:formatCode>
                <c:ptCount val="50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Guariti!$D$3:$D$52</c:f>
              <c:numCache>
                <c:formatCode>General</c:formatCode>
                <c:ptCount val="50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Guariti!$C$3:$C$53</c:f>
              <c:numCache>
                <c:formatCode>General</c:formatCode>
                <c:ptCount val="51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Guariti!$D$3:$D$53</c:f>
              <c:numCache>
                <c:formatCode>General</c:formatCode>
                <c:ptCount val="51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Deceduti!$C$3:$C$52</c:f>
              <c:numCache>
                <c:formatCode>General</c:formatCode>
                <c:ptCount val="5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Deceduti!$D$3:$D$52</c:f>
              <c:numCache>
                <c:formatCode>General</c:formatCode>
                <c:ptCount val="50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Deceduti!$B$3:$B$51</c:f>
              <c:numCache>
                <c:formatCode>General</c:formatCode>
                <c:ptCount val="4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Deceduti!$C$3:$C$51</c:f>
              <c:numCache>
                <c:formatCode>General</c:formatCode>
                <c:ptCount val="4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xVal>
          <c:yVal>
            <c:numRef>
              <c:f>Deceduti!$D$3:$D$51</c:f>
              <c:numCache>
                <c:formatCode>General</c:formatCode>
                <c:ptCount val="49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xVal>
          <c:yVal>
            <c:numRef>
              <c:f>Ospedalizzati!$B$3:$B$50</c:f>
              <c:numCache>
                <c:formatCode>General</c:formatCode>
                <c:ptCount val="48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xVal>
          <c:yVal>
            <c:numRef>
              <c:f>Ospedalizzati!$C$3:$C$50</c:f>
              <c:numCache>
                <c:formatCode>General</c:formatCode>
                <c:ptCount val="4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xVal>
          <c:yVal>
            <c:numRef>
              <c:f>Ospedalizzati!$D$3:$D$50</c:f>
              <c:numCache>
                <c:formatCode>General</c:formatCode>
                <c:ptCount val="48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6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23</xdr:col>
      <xdr:colOff>605790</xdr:colOff>
      <xdr:row>2</xdr:row>
      <xdr:rowOff>102870</xdr:rowOff>
    </xdr:from>
    <xdr:to>
      <xdr:col>30</xdr:col>
      <xdr:colOff>483870</xdr:colOff>
      <xdr:row>18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571501</xdr:colOff>
      <xdr:row>14</xdr:row>
      <xdr:rowOff>137160</xdr:rowOff>
    </xdr:from>
    <xdr:to>
      <xdr:col>13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24</xdr:col>
      <xdr:colOff>468630</xdr:colOff>
      <xdr:row>21</xdr:row>
      <xdr:rowOff>41910</xdr:rowOff>
    </xdr:from>
    <xdr:to>
      <xdr:col>31</xdr:col>
      <xdr:colOff>346710</xdr:colOff>
      <xdr:row>36</xdr:row>
      <xdr:rowOff>156210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990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A37" workbookViewId="0">
      <selection activeCell="C52" sqref="C52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>
        <v>853369</v>
      </c>
    </row>
    <row r="49" spans="1:13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>
        <v>906864</v>
      </c>
    </row>
    <row r="50" spans="1:13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>
        <v>963473</v>
      </c>
    </row>
    <row r="51" spans="1:13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>
        <v>1010193</v>
      </c>
    </row>
    <row r="52" spans="1:13">
      <c r="A52" s="2">
        <v>43934</v>
      </c>
      <c r="B52" s="3" t="s">
        <v>12</v>
      </c>
    </row>
    <row r="53" spans="1:13">
      <c r="A53" s="2">
        <v>43935</v>
      </c>
      <c r="B53" s="3" t="s">
        <v>12</v>
      </c>
    </row>
    <row r="54" spans="1:13">
      <c r="A54" s="2">
        <v>43936</v>
      </c>
      <c r="B54" s="3" t="s">
        <v>12</v>
      </c>
    </row>
    <row r="55" spans="1:13">
      <c r="A55" s="2">
        <v>43937</v>
      </c>
      <c r="B55" s="3" t="s">
        <v>12</v>
      </c>
    </row>
    <row r="56" spans="1:13">
      <c r="A56" s="2">
        <v>43938</v>
      </c>
      <c r="B56" s="3" t="s">
        <v>12</v>
      </c>
    </row>
    <row r="57" spans="1:13">
      <c r="A57" s="2">
        <v>43939</v>
      </c>
      <c r="B57" s="3" t="s">
        <v>12</v>
      </c>
    </row>
    <row r="58" spans="1:13">
      <c r="A58" s="2">
        <v>43940</v>
      </c>
      <c r="B58" s="3" t="s">
        <v>12</v>
      </c>
    </row>
    <row r="59" spans="1:13">
      <c r="A59" s="2">
        <v>43941</v>
      </c>
      <c r="B59" s="3" t="s">
        <v>12</v>
      </c>
    </row>
    <row r="60" spans="1:13">
      <c r="A60" s="2">
        <v>43942</v>
      </c>
      <c r="B60" s="3" t="s">
        <v>12</v>
      </c>
    </row>
    <row r="61" spans="1:13">
      <c r="A61" s="2">
        <v>43943</v>
      </c>
      <c r="B61" s="3" t="s">
        <v>12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workbookViewId="0">
      <selection activeCell="K2" sqref="K2:K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108000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932.96770619226947</v>
      </c>
      <c r="F3" s="11"/>
      <c r="H3" s="11">
        <f>C3-E3</f>
        <v>-711.96770619226947</v>
      </c>
      <c r="J3" s="4" t="s">
        <v>24</v>
      </c>
      <c r="K3" s="9">
        <v>800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1087.811661105065</v>
      </c>
      <c r="F4" s="11">
        <f t="shared" ref="F4:F35" si="1">(E4-E3)*10</f>
        <v>1548.4395491279554</v>
      </c>
      <c r="G4" s="11">
        <f>E4-E3</f>
        <v>154.84395491279554</v>
      </c>
      <c r="H4" s="11">
        <f t="shared" ref="H4:H51" si="2">C4-E4</f>
        <v>-776.81166110506501</v>
      </c>
      <c r="J4" s="4" t="s">
        <v>25</v>
      </c>
      <c r="K4" s="9">
        <v>0.155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1268.0505812111362</v>
      </c>
      <c r="F5" s="11">
        <f t="shared" si="1"/>
        <v>1802.3892010607119</v>
      </c>
      <c r="G5" s="11">
        <f t="shared" ref="G5:G68" si="4">E5-E4</f>
        <v>180.23892010607119</v>
      </c>
      <c r="H5" s="11">
        <f t="shared" si="2"/>
        <v>-883.0505812111362</v>
      </c>
      <c r="J5" s="4" t="s">
        <v>26</v>
      </c>
      <c r="K5" s="15">
        <f>(K2-K3)/K3</f>
        <v>134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1477.7404136264561</v>
      </c>
      <c r="F6" s="11">
        <f t="shared" si="1"/>
        <v>2096.8983241531987</v>
      </c>
      <c r="G6" s="11">
        <f t="shared" si="4"/>
        <v>209.68983241531987</v>
      </c>
      <c r="H6" s="11">
        <f t="shared" si="2"/>
        <v>-889.74041362645607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1721.5460847585919</v>
      </c>
      <c r="F7" s="11">
        <f t="shared" si="1"/>
        <v>2438.0567113213579</v>
      </c>
      <c r="G7" s="11">
        <f t="shared" si="4"/>
        <v>243.80567113213579</v>
      </c>
      <c r="H7" s="11">
        <f t="shared" si="2"/>
        <v>-900.54608475859186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2004.8190954173838</v>
      </c>
      <c r="F8" s="11">
        <f t="shared" si="1"/>
        <v>2832.7301065879192</v>
      </c>
      <c r="G8" s="11">
        <f t="shared" si="4"/>
        <v>283.27301065879192</v>
      </c>
      <c r="H8" s="11">
        <f t="shared" si="2"/>
        <v>-955.81909541738378</v>
      </c>
      <c r="J8" s="12" t="s">
        <v>31</v>
      </c>
      <c r="K8" s="11">
        <f>AVERAGE(H3:H36)</f>
        <v>2088.138148207584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2333.6799628186936</v>
      </c>
      <c r="F9" s="11">
        <f t="shared" si="1"/>
        <v>3288.6086740130986</v>
      </c>
      <c r="G9" s="11">
        <f t="shared" si="4"/>
        <v>328.86086740130986</v>
      </c>
      <c r="H9" s="11">
        <f t="shared" si="2"/>
        <v>-756.67996281869364</v>
      </c>
      <c r="J9" s="12" t="s">
        <v>32</v>
      </c>
      <c r="K9" s="6">
        <f>STDEVP(H3:H36)</f>
        <v>3109.3641325654553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2715.1037690435392</v>
      </c>
      <c r="F10" s="11">
        <f t="shared" si="1"/>
        <v>3814.2380622484552</v>
      </c>
      <c r="G10" s="11">
        <f t="shared" si="4"/>
        <v>381.42380622484552</v>
      </c>
      <c r="H10" s="11">
        <f t="shared" si="2"/>
        <v>-880.10376904353916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3157.0060790280186</v>
      </c>
      <c r="F11" s="11">
        <f t="shared" si="1"/>
        <v>4419.0230998447942</v>
      </c>
      <c r="G11" s="11">
        <f t="shared" si="4"/>
        <v>441.90230998447942</v>
      </c>
      <c r="H11" s="11">
        <f t="shared" si="2"/>
        <v>-894.00607902801858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3668.3251864463541</v>
      </c>
      <c r="F12" s="11">
        <f t="shared" si="1"/>
        <v>5113.1910741833553</v>
      </c>
      <c r="G12" s="11">
        <f t="shared" si="4"/>
        <v>511.31910741833553</v>
      </c>
      <c r="H12" s="11">
        <f t="shared" si="2"/>
        <v>-962.32518644635411</v>
      </c>
      <c r="J12" t="s">
        <v>33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4259.0949847352731</v>
      </c>
      <c r="F13" s="11">
        <f t="shared" si="1"/>
        <v>5907.6979828891899</v>
      </c>
      <c r="G13" s="11">
        <f t="shared" si="4"/>
        <v>590.76979828891899</v>
      </c>
      <c r="H13" s="11">
        <f t="shared" si="2"/>
        <v>-963.0949847352731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4940.5007106711655</v>
      </c>
      <c r="F14" s="11">
        <f t="shared" si="1"/>
        <v>6814.0572593589241</v>
      </c>
      <c r="G14" s="11">
        <f t="shared" si="4"/>
        <v>681.40572593589241</v>
      </c>
      <c r="H14" s="11">
        <f t="shared" si="2"/>
        <v>-1024.5007106711655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5724.9073708827545</v>
      </c>
      <c r="F15" s="11">
        <f t="shared" si="1"/>
        <v>7844.0666021158904</v>
      </c>
      <c r="G15" s="11">
        <f t="shared" si="4"/>
        <v>784.40666021158904</v>
      </c>
      <c r="H15" s="11">
        <f t="shared" si="2"/>
        <v>-663.90737088275455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6625.8478991668699</v>
      </c>
      <c r="F16" s="11">
        <f t="shared" si="1"/>
        <v>9009.4052828411532</v>
      </c>
      <c r="G16" s="11">
        <f t="shared" si="4"/>
        <v>900.94052828411532</v>
      </c>
      <c r="H16" s="11">
        <f t="shared" si="2"/>
        <v>-238.84789916686987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7657.9551620299681</v>
      </c>
      <c r="F17" s="11">
        <f t="shared" si="1"/>
        <v>10321.072628630982</v>
      </c>
      <c r="G17" s="11">
        <f t="shared" si="4"/>
        <v>1032.1072628630982</v>
      </c>
      <c r="H17" s="11">
        <f t="shared" si="2"/>
        <v>327.04483797003195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8836.8191290658287</v>
      </c>
      <c r="F18" s="11">
        <f t="shared" si="1"/>
        <v>11788.639670358607</v>
      </c>
      <c r="G18" s="11">
        <f t="shared" si="4"/>
        <v>1178.8639670358607</v>
      </c>
      <c r="H18" s="11">
        <f t="shared" si="2"/>
        <v>-322.81912906582875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10178.748339142026</v>
      </c>
      <c r="F19" s="11">
        <f t="shared" si="1"/>
        <v>13419.292100761977</v>
      </c>
      <c r="G19" s="11">
        <f t="shared" si="4"/>
        <v>1341.9292100761977</v>
      </c>
      <c r="H19" s="11">
        <f t="shared" si="2"/>
        <v>411.25166085797355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11700.413937251076</v>
      </c>
      <c r="F20" s="11">
        <f t="shared" si="1"/>
        <v>15216.655981090498</v>
      </c>
      <c r="G20" s="11">
        <f t="shared" si="4"/>
        <v>1521.6655981090498</v>
      </c>
      <c r="H20" s="11">
        <f t="shared" si="2"/>
        <v>1138.5860627489237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13418.35598719794</v>
      </c>
      <c r="F21" s="11">
        <f t="shared" si="1"/>
        <v>17179.420499468633</v>
      </c>
      <c r="G21" s="11">
        <f t="shared" si="4"/>
        <v>1717.9420499468633</v>
      </c>
      <c r="H21" s="11">
        <f t="shared" si="2"/>
        <v>1536.6440128020604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15348.336637758044</v>
      </c>
      <c r="F22" s="11">
        <f t="shared" si="1"/>
        <v>19299.806505601046</v>
      </c>
      <c r="G22" s="11">
        <f t="shared" si="4"/>
        <v>1929.9806505601046</v>
      </c>
      <c r="H22" s="11">
        <f t="shared" si="2"/>
        <v>2401.6633622419558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17504.534248841366</v>
      </c>
      <c r="F23" s="11">
        <f t="shared" si="1"/>
        <v>21561.97611083322</v>
      </c>
      <c r="G23" s="11">
        <f t="shared" si="4"/>
        <v>2156.197611083322</v>
      </c>
      <c r="H23" s="11">
        <f t="shared" si="2"/>
        <v>3098.4657511586338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19898.587767315614</v>
      </c>
      <c r="F24" s="11">
        <f t="shared" si="1"/>
        <v>23940.535184742475</v>
      </c>
      <c r="G24" s="11">
        <f t="shared" si="4"/>
        <v>2394.0535184742475</v>
      </c>
      <c r="H24" s="11">
        <f t="shared" si="2"/>
        <v>3174.4122326843863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22538.521832536804</v>
      </c>
      <c r="F25" s="11">
        <f t="shared" si="1"/>
        <v>26399.340652211904</v>
      </c>
      <c r="G25" s="11">
        <f t="shared" si="4"/>
        <v>2639.9340652211904</v>
      </c>
      <c r="H25" s="11">
        <f t="shared" si="2"/>
        <v>3523.4781674631959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25427.609449117503</v>
      </c>
      <c r="F26" s="11">
        <f t="shared" si="1"/>
        <v>28890.876165806985</v>
      </c>
      <c r="G26" s="11">
        <f t="shared" si="4"/>
        <v>2889.0876165806985</v>
      </c>
      <c r="H26" s="11">
        <f t="shared" si="2"/>
        <v>3282.3905508824973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28563.258005565058</v>
      </c>
      <c r="F27" s="11">
        <f t="shared" si="1"/>
        <v>31356.485564475552</v>
      </c>
      <c r="G27" s="11">
        <f t="shared" si="4"/>
        <v>3135.6485564475552</v>
      </c>
      <c r="H27" s="11">
        <f t="shared" si="2"/>
        <v>4626.7419944349422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31936.03128914654</v>
      </c>
      <c r="F28" s="11">
        <f t="shared" si="1"/>
        <v>33727.732835814822</v>
      </c>
      <c r="G28" s="11">
        <f t="shared" si="4"/>
        <v>3372.7732835814822</v>
      </c>
      <c r="H28" s="11">
        <f t="shared" si="2"/>
        <v>5923.9687108534599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35528.938430329239</v>
      </c>
      <c r="F29" s="11">
        <f t="shared" si="1"/>
        <v>35929.07141182699</v>
      </c>
      <c r="G29" s="11">
        <f t="shared" si="4"/>
        <v>3592.907141182699</v>
      </c>
      <c r="H29" s="11">
        <f t="shared" si="2"/>
        <v>7152.0615696707609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39317.123034857876</v>
      </c>
      <c r="F30" s="11">
        <f t="shared" si="1"/>
        <v>37881.846045286366</v>
      </c>
      <c r="G30" s="11">
        <f t="shared" si="4"/>
        <v>3788.1846045286366</v>
      </c>
      <c r="H30" s="11">
        <f t="shared" si="2"/>
        <v>7320.8769651421244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43268.065817716808</v>
      </c>
      <c r="F31" s="11">
        <f t="shared" si="1"/>
        <v>39509.427828589323</v>
      </c>
      <c r="G31" s="11">
        <f t="shared" si="4"/>
        <v>3950.9427828589323</v>
      </c>
      <c r="H31" s="11">
        <f t="shared" si="2"/>
        <v>7149.9341822831921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47342.369072414098</v>
      </c>
      <c r="F32" s="11">
        <f t="shared" si="1"/>
        <v>40743.0325469729</v>
      </c>
      <c r="G32" s="11">
        <f t="shared" si="4"/>
        <v>4074.30325469729</v>
      </c>
      <c r="H32" s="11">
        <f t="shared" si="2"/>
        <v>6687.6309275859021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51495.124317566631</v>
      </c>
      <c r="F33" s="11">
        <f t="shared" si="1"/>
        <v>41527.552451525335</v>
      </c>
      <c r="G33" s="11">
        <f t="shared" si="4"/>
        <v>4152.7552451525335</v>
      </c>
      <c r="H33" s="11">
        <f t="shared" si="2"/>
        <v>6025.8756824333686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55677.785204590204</v>
      </c>
      <c r="F34" s="11">
        <f t="shared" si="1"/>
        <v>41826.608870235723</v>
      </c>
      <c r="G34" s="11">
        <f t="shared" si="4"/>
        <v>4182.6608870235723</v>
      </c>
      <c r="H34" s="11">
        <f t="shared" si="2"/>
        <v>6335.2147954097964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59840.391387191215</v>
      </c>
      <c r="F35" s="11">
        <f t="shared" si="1"/>
        <v>41626.061826010118</v>
      </c>
      <c r="G35" s="11">
        <f t="shared" si="4"/>
        <v>4162.6061826010118</v>
      </c>
      <c r="H35" s="11">
        <f t="shared" si="2"/>
        <v>6573.6086128087845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63933.932406204738</v>
      </c>
      <c r="F36" s="11">
        <f t="shared" ref="F36:F67" si="6">(E36-E35)*10</f>
        <v>40935.410190135226</v>
      </c>
      <c r="G36" s="11">
        <f t="shared" si="4"/>
        <v>4093.5410190135226</v>
      </c>
      <c r="H36" s="11">
        <f t="shared" si="2"/>
        <v>6131.0675937952619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67912.617296628305</v>
      </c>
      <c r="F37" s="11">
        <f t="shared" si="6"/>
        <v>39786.848904235667</v>
      </c>
      <c r="G37" s="11">
        <f t="shared" si="4"/>
        <v>3978.6848904235667</v>
      </c>
      <c r="H37" s="11">
        <f t="shared" si="2"/>
        <v>5967.3827033716952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71735.831389236191</v>
      </c>
      <c r="F38" s="11">
        <f t="shared" si="6"/>
        <v>38232.140926078864</v>
      </c>
      <c r="G38" s="11">
        <f t="shared" si="4"/>
        <v>3823.2140926078864</v>
      </c>
      <c r="H38" s="11">
        <f t="shared" si="2"/>
        <v>3792.1686107638088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75369.612719044555</v>
      </c>
      <c r="F39" s="11">
        <f t="shared" si="6"/>
        <v>36337.813298083638</v>
      </c>
      <c r="G39" s="11">
        <f t="shared" si="4"/>
        <v>3633.7813298083638</v>
      </c>
      <c r="H39" s="11">
        <f t="shared" si="2"/>
        <v>2265.387280955445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78787.554237865945</v>
      </c>
      <c r="F40" s="11">
        <f t="shared" si="6"/>
        <v>34179.415188213898</v>
      </c>
      <c r="G40" s="11">
        <f t="shared" si="4"/>
        <v>3417.9415188213898</v>
      </c>
      <c r="H40" s="11">
        <f t="shared" si="2"/>
        <v>1784.4457621340553</v>
      </c>
    </row>
    <row r="41" spans="1:8">
      <c r="A41" s="2">
        <v>43923</v>
      </c>
      <c r="B41" s="10">
        <v>39</v>
      </c>
      <c r="C41" s="3">
        <f>Dati!G41</f>
        <v>83049</v>
      </c>
      <c r="D41">
        <f t="shared" ref="D41" si="11">C41-C40</f>
        <v>2477</v>
      </c>
      <c r="E41" s="11">
        <f t="shared" si="5"/>
        <v>81971.118039178953</v>
      </c>
      <c r="F41" s="11">
        <f t="shared" si="6"/>
        <v>31835.638013130083</v>
      </c>
      <c r="G41" s="11">
        <f t="shared" si="4"/>
        <v>3183.5638013130083</v>
      </c>
      <c r="H41" s="11">
        <f t="shared" si="2"/>
        <v>1077.881960821047</v>
      </c>
    </row>
    <row r="42" spans="1:8">
      <c r="A42" s="2">
        <v>43924</v>
      </c>
      <c r="B42" s="10">
        <v>40</v>
      </c>
      <c r="C42" s="3">
        <f>Dati!G42</f>
        <v>85388</v>
      </c>
      <c r="D42">
        <f t="shared" ref="D42" si="12">C42-C41</f>
        <v>2339</v>
      </c>
      <c r="E42" s="11">
        <f t="shared" si="5"/>
        <v>84909.418202290224</v>
      </c>
      <c r="F42" s="11">
        <f t="shared" si="6"/>
        <v>29383.001631112711</v>
      </c>
      <c r="G42" s="11">
        <f t="shared" si="4"/>
        <v>2938.3001631112711</v>
      </c>
      <c r="H42" s="11">
        <f t="shared" si="2"/>
        <v>478.58179770977586</v>
      </c>
    </row>
    <row r="43" spans="1:8">
      <c r="A43" s="2">
        <v>43925</v>
      </c>
      <c r="B43" s="10">
        <v>41</v>
      </c>
      <c r="C43" s="3">
        <f>Dati!G43</f>
        <v>88274</v>
      </c>
      <c r="D43">
        <f t="shared" ref="D43" si="13">C43-C42</f>
        <v>2886</v>
      </c>
      <c r="E43" s="11">
        <f t="shared" si="5"/>
        <v>87598.578652277836</v>
      </c>
      <c r="F43" s="11">
        <f t="shared" si="6"/>
        <v>26891.604499876121</v>
      </c>
      <c r="G43" s="11">
        <f t="shared" si="4"/>
        <v>2689.1604499876121</v>
      </c>
      <c r="H43" s="11">
        <f t="shared" si="2"/>
        <v>675.42134772216377</v>
      </c>
    </row>
    <row r="44" spans="1:8">
      <c r="A44" s="2">
        <v>43926</v>
      </c>
      <c r="B44" s="10">
        <v>42</v>
      </c>
      <c r="C44" s="3">
        <f>Dati!G44</f>
        <v>91246</v>
      </c>
      <c r="D44">
        <f t="shared" ref="D44" si="14">C44-C43</f>
        <v>2972</v>
      </c>
      <c r="E44" s="11">
        <f t="shared" si="5"/>
        <v>90040.797268396796</v>
      </c>
      <c r="F44" s="11">
        <f t="shared" si="6"/>
        <v>24422.186161189602</v>
      </c>
      <c r="G44" s="11">
        <f t="shared" si="4"/>
        <v>2442.2186161189602</v>
      </c>
      <c r="H44" s="11">
        <f t="shared" si="2"/>
        <v>1205.2027316032036</v>
      </c>
    </row>
    <row r="45" spans="1:8">
      <c r="A45" s="2">
        <v>43927</v>
      </c>
      <c r="B45" s="10">
        <v>43</v>
      </c>
      <c r="C45" s="3">
        <f>Dati!G45</f>
        <v>93187</v>
      </c>
      <c r="D45">
        <f t="shared" ref="D45" si="15">C45-C44</f>
        <v>1941</v>
      </c>
      <c r="E45" s="11">
        <f t="shared" si="5"/>
        <v>92243.249130982324</v>
      </c>
      <c r="F45" s="11">
        <f t="shared" si="6"/>
        <v>22024.518625855271</v>
      </c>
      <c r="G45" s="11">
        <f t="shared" si="4"/>
        <v>2202.4518625855271</v>
      </c>
      <c r="H45" s="11">
        <f t="shared" si="2"/>
        <v>943.75086901767645</v>
      </c>
    </row>
    <row r="46" spans="1:8">
      <c r="A46" s="2">
        <v>43928</v>
      </c>
      <c r="B46" s="10">
        <v>44</v>
      </c>
      <c r="C46" s="3">
        <f>Dati!G46</f>
        <v>94067</v>
      </c>
      <c r="D46">
        <f t="shared" ref="D46" si="16">C46-C45</f>
        <v>880</v>
      </c>
      <c r="E46" s="11">
        <f t="shared" si="5"/>
        <v>94216.946088705095</v>
      </c>
      <c r="F46" s="11">
        <f t="shared" si="6"/>
        <v>19736.969577227719</v>
      </c>
      <c r="G46" s="11">
        <f t="shared" si="4"/>
        <v>1973.6969577227719</v>
      </c>
      <c r="H46" s="11">
        <f t="shared" si="2"/>
        <v>-149.94608870509546</v>
      </c>
    </row>
    <row r="47" spans="1:8">
      <c r="A47" s="2">
        <v>43929</v>
      </c>
      <c r="B47" s="10">
        <v>45</v>
      </c>
      <c r="C47" s="3">
        <f>Dati!G47</f>
        <v>95262</v>
      </c>
      <c r="D47">
        <f t="shared" ref="D47" si="17">C47-C46</f>
        <v>1195</v>
      </c>
      <c r="E47" s="11">
        <f t="shared" si="5"/>
        <v>95975.644091555689</v>
      </c>
      <c r="F47" s="11">
        <f t="shared" si="6"/>
        <v>17586.980028505932</v>
      </c>
      <c r="G47" s="11">
        <f t="shared" si="4"/>
        <v>1758.6980028505932</v>
      </c>
      <c r="H47" s="11">
        <f t="shared" si="2"/>
        <v>-713.64409155568865</v>
      </c>
    </row>
    <row r="48" spans="1:8">
      <c r="A48" s="2">
        <v>43930</v>
      </c>
      <c r="B48" s="10">
        <v>46</v>
      </c>
      <c r="C48" s="3">
        <f>Dati!G48</f>
        <v>96877</v>
      </c>
      <c r="D48">
        <f t="shared" ref="D48" si="18">C48-C47</f>
        <v>1615</v>
      </c>
      <c r="E48" s="11">
        <f t="shared" si="5"/>
        <v>97534.860767618971</v>
      </c>
      <c r="F48" s="11">
        <f t="shared" si="6"/>
        <v>15592.166760632826</v>
      </c>
      <c r="G48" s="11">
        <f t="shared" si="4"/>
        <v>1559.2166760632826</v>
      </c>
      <c r="H48" s="11">
        <f t="shared" si="2"/>
        <v>-657.86076761897129</v>
      </c>
    </row>
    <row r="49" spans="1:8">
      <c r="A49" s="2">
        <v>43931</v>
      </c>
      <c r="B49" s="10">
        <v>47</v>
      </c>
      <c r="C49" s="3">
        <f>Dati!G49</f>
        <v>98273</v>
      </c>
      <c r="D49">
        <f t="shared" ref="D49" si="19">C49-C48</f>
        <v>1396</v>
      </c>
      <c r="E49" s="11">
        <f t="shared" si="5"/>
        <v>98911.038584461305</v>
      </c>
      <c r="F49" s="11">
        <f t="shared" si="6"/>
        <v>13761.778168423334</v>
      </c>
      <c r="G49" s="11">
        <f t="shared" si="4"/>
        <v>1376.1778168423334</v>
      </c>
      <c r="H49" s="11">
        <f t="shared" si="2"/>
        <v>-638.03858446130471</v>
      </c>
    </row>
    <row r="50" spans="1:8">
      <c r="A50" s="2">
        <v>43932</v>
      </c>
      <c r="B50" s="10">
        <v>48</v>
      </c>
      <c r="C50" s="3">
        <f>Dati!G50</f>
        <v>100269</v>
      </c>
      <c r="D50">
        <f t="shared" ref="D50" si="20">C50-C49</f>
        <v>1996</v>
      </c>
      <c r="E50" s="11">
        <f t="shared" si="5"/>
        <v>100120.86660812645</v>
      </c>
      <c r="F50" s="11">
        <f t="shared" si="6"/>
        <v>12098.280236651481</v>
      </c>
      <c r="G50" s="11">
        <f t="shared" si="4"/>
        <v>1209.8280236651481</v>
      </c>
      <c r="H50" s="11">
        <f t="shared" si="2"/>
        <v>148.13339187354723</v>
      </c>
    </row>
    <row r="51" spans="1:8">
      <c r="A51" s="2">
        <v>43933</v>
      </c>
      <c r="B51" s="10">
        <v>49</v>
      </c>
      <c r="C51" s="3">
        <f>Dati!G51</f>
        <v>102253</v>
      </c>
      <c r="D51">
        <f t="shared" ref="D51" si="21">C51-C50</f>
        <v>1984</v>
      </c>
      <c r="E51" s="11">
        <f t="shared" si="5"/>
        <v>101180.75749911356</v>
      </c>
      <c r="F51" s="11">
        <f t="shared" si="6"/>
        <v>10598.908909871097</v>
      </c>
      <c r="G51" s="11">
        <f t="shared" si="4"/>
        <v>1059.8908909871097</v>
      </c>
      <c r="H51" s="11">
        <f t="shared" si="2"/>
        <v>1072.2425008864375</v>
      </c>
    </row>
    <row r="52" spans="1:8">
      <c r="A52" s="2">
        <v>43934</v>
      </c>
      <c r="B52" s="10">
        <v>50</v>
      </c>
      <c r="E52" s="11">
        <f t="shared" si="5"/>
        <v>102106.46580247879</v>
      </c>
      <c r="F52" s="11">
        <f t="shared" si="6"/>
        <v>9257.0830336523068</v>
      </c>
      <c r="G52" s="11">
        <f t="shared" si="4"/>
        <v>925.70830336523068</v>
      </c>
    </row>
    <row r="53" spans="1:8">
      <c r="A53" s="2">
        <v>43935</v>
      </c>
      <c r="B53" s="10">
        <v>51</v>
      </c>
      <c r="E53" s="11">
        <f t="shared" si="5"/>
        <v>102912.82788948511</v>
      </c>
      <c r="F53" s="11">
        <f t="shared" si="6"/>
        <v>8063.6208700631687</v>
      </c>
      <c r="G53" s="11">
        <f t="shared" si="4"/>
        <v>806.36208700631687</v>
      </c>
    </row>
    <row r="54" spans="1:8">
      <c r="A54" s="2">
        <v>43936</v>
      </c>
      <c r="B54" s="10">
        <v>52</v>
      </c>
      <c r="E54" s="11">
        <f t="shared" si="5"/>
        <v>103613.60189293581</v>
      </c>
      <c r="F54" s="11">
        <f t="shared" si="6"/>
        <v>7007.7400345070055</v>
      </c>
      <c r="G54" s="11">
        <f t="shared" si="4"/>
        <v>700.77400345070055</v>
      </c>
    </row>
    <row r="55" spans="1:8">
      <c r="A55" s="2">
        <v>43937</v>
      </c>
      <c r="B55" s="10">
        <v>53</v>
      </c>
      <c r="E55" s="11">
        <f t="shared" si="5"/>
        <v>104221.38646525139</v>
      </c>
      <c r="F55" s="11">
        <f t="shared" si="6"/>
        <v>6077.8457231557695</v>
      </c>
      <c r="G55" s="11">
        <f t="shared" si="4"/>
        <v>607.78457231557695</v>
      </c>
    </row>
    <row r="56" spans="1:8">
      <c r="A56" s="2">
        <v>43938</v>
      </c>
      <c r="B56" s="10">
        <v>54</v>
      </c>
      <c r="E56" s="11">
        <f t="shared" si="5"/>
        <v>104747.5991752847</v>
      </c>
      <c r="F56" s="11">
        <f t="shared" si="6"/>
        <v>5262.127100333164</v>
      </c>
      <c r="G56" s="11">
        <f t="shared" si="4"/>
        <v>526.2127100333164</v>
      </c>
    </row>
    <row r="57" spans="1:8">
      <c r="A57" s="2">
        <v>43939</v>
      </c>
      <c r="B57" s="10">
        <v>55</v>
      </c>
      <c r="E57" s="11">
        <f t="shared" si="5"/>
        <v>105202.49808422543</v>
      </c>
      <c r="F57" s="11">
        <f t="shared" si="6"/>
        <v>4548.9890894072596</v>
      </c>
      <c r="G57" s="11">
        <f t="shared" si="4"/>
        <v>454.89890894072596</v>
      </c>
    </row>
    <row r="58" spans="1:8">
      <c r="A58" s="2">
        <v>43940</v>
      </c>
      <c r="B58" s="10">
        <v>56</v>
      </c>
      <c r="D58">
        <f t="shared" si="3"/>
        <v>0</v>
      </c>
      <c r="E58" s="11">
        <f t="shared" si="5"/>
        <v>105595.23297462759</v>
      </c>
      <c r="F58" s="11">
        <f t="shared" si="6"/>
        <v>3927.3489040216373</v>
      </c>
      <c r="G58" s="11">
        <f t="shared" si="4"/>
        <v>392.73489040216373</v>
      </c>
    </row>
    <row r="59" spans="1:8">
      <c r="A59" s="2">
        <v>43941</v>
      </c>
      <c r="B59" s="10">
        <v>57</v>
      </c>
      <c r="D59">
        <f t="shared" si="3"/>
        <v>0</v>
      </c>
      <c r="E59" s="11">
        <f t="shared" si="5"/>
        <v>105933.91551861686</v>
      </c>
      <c r="F59" s="11">
        <f t="shared" si="6"/>
        <v>3386.8254398927093</v>
      </c>
      <c r="G59" s="11">
        <f t="shared" si="4"/>
        <v>338.68254398927093</v>
      </c>
    </row>
    <row r="60" spans="1:8">
      <c r="A60" s="2">
        <v>43942</v>
      </c>
      <c r="B60" s="10">
        <v>58</v>
      </c>
      <c r="D60">
        <f t="shared" si="3"/>
        <v>0</v>
      </c>
      <c r="E60" s="11">
        <f t="shared" si="5"/>
        <v>106225.70018015448</v>
      </c>
      <c r="F60" s="11">
        <f t="shared" si="6"/>
        <v>2917.8466153761838</v>
      </c>
      <c r="G60" s="11">
        <f t="shared" si="4"/>
        <v>291.78466153761838</v>
      </c>
    </row>
    <row r="61" spans="1:8">
      <c r="A61" s="2">
        <v>43943</v>
      </c>
      <c r="B61" s="10">
        <v>59</v>
      </c>
      <c r="D61">
        <f t="shared" si="3"/>
        <v>0</v>
      </c>
      <c r="E61" s="11">
        <f t="shared" si="5"/>
        <v>106476.86977430581</v>
      </c>
      <c r="F61" s="11">
        <f t="shared" si="6"/>
        <v>2511.6959415133169</v>
      </c>
      <c r="G61" s="11">
        <f t="shared" si="4"/>
        <v>251.16959415133169</v>
      </c>
    </row>
    <row r="62" spans="1:8">
      <c r="A62" s="2">
        <v>43944</v>
      </c>
      <c r="B62" s="10">
        <v>60</v>
      </c>
      <c r="D62">
        <f t="shared" si="3"/>
        <v>0</v>
      </c>
      <c r="E62" s="11">
        <f t="shared" si="5"/>
        <v>106692.92134271881</v>
      </c>
      <c r="F62" s="11">
        <f t="shared" si="6"/>
        <v>2160.5156841299322</v>
      </c>
      <c r="G62" s="11">
        <f t="shared" si="4"/>
        <v>216.05156841299322</v>
      </c>
    </row>
    <row r="63" spans="1:8">
      <c r="A63" s="2">
        <v>43945</v>
      </c>
      <c r="B63" s="10">
        <v>61</v>
      </c>
      <c r="D63">
        <f t="shared" si="3"/>
        <v>0</v>
      </c>
      <c r="E63" s="11">
        <f t="shared" si="5"/>
        <v>106878.64937625419</v>
      </c>
      <c r="F63" s="11">
        <f t="shared" si="6"/>
        <v>1857.280335353862</v>
      </c>
      <c r="G63" s="11">
        <f t="shared" si="4"/>
        <v>185.7280335353862</v>
      </c>
    </row>
    <row r="64" spans="1:8">
      <c r="A64" s="2">
        <v>43946</v>
      </c>
      <c r="B64" s="10">
        <v>62</v>
      </c>
      <c r="D64">
        <f t="shared" si="3"/>
        <v>0</v>
      </c>
      <c r="E64" s="11">
        <f t="shared" si="5"/>
        <v>107038.22446904876</v>
      </c>
      <c r="F64" s="11">
        <f t="shared" si="6"/>
        <v>1595.7509279456281</v>
      </c>
      <c r="G64" s="11">
        <f t="shared" si="4"/>
        <v>159.57509279456281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107175.26627562162</v>
      </c>
      <c r="F65" s="11">
        <f t="shared" si="6"/>
        <v>1370.4180657285906</v>
      </c>
      <c r="G65" s="11">
        <f t="shared" si="4"/>
        <v>137.04180657285906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107292.91021514512</v>
      </c>
      <c r="F66" s="11">
        <f t="shared" si="6"/>
        <v>1176.4393952350656</v>
      </c>
      <c r="G66" s="11">
        <f t="shared" si="4"/>
        <v>117.64393952350656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22">$K$2/(1+$K$5*EXP(-$K$4*B67))</f>
        <v>107393.86777079734</v>
      </c>
      <c r="F67" s="11">
        <f t="shared" si="6"/>
        <v>1009.5755565221771</v>
      </c>
      <c r="G67" s="11">
        <f t="shared" si="4"/>
        <v>100.95755565221771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22"/>
        <v>107480.48050654428</v>
      </c>
      <c r="F68" s="11">
        <f t="shared" ref="F68:F99" si="23">(E68-E67)*10</f>
        <v>866.12735746937688</v>
      </c>
      <c r="G68" s="11">
        <f t="shared" si="4"/>
        <v>86.612735746937688</v>
      </c>
    </row>
    <row r="69" spans="1:7">
      <c r="A69" s="2">
        <v>43951</v>
      </c>
      <c r="B69" s="10">
        <v>67</v>
      </c>
      <c r="D69">
        <f t="shared" ref="D69:D132" si="24">C69-C68</f>
        <v>0</v>
      </c>
      <c r="E69" s="11">
        <f t="shared" si="22"/>
        <v>107554.76810113584</v>
      </c>
      <c r="F69" s="11">
        <f t="shared" si="23"/>
        <v>742.87594591558445</v>
      </c>
      <c r="G69" s="11">
        <f t="shared" ref="G69:G132" si="25">E69-E68</f>
        <v>74.287594591558445</v>
      </c>
    </row>
    <row r="70" spans="1:7">
      <c r="A70" s="2">
        <v>43952</v>
      </c>
      <c r="B70" s="10">
        <v>68</v>
      </c>
      <c r="D70">
        <f t="shared" si="24"/>
        <v>0</v>
      </c>
      <c r="E70" s="11">
        <f t="shared" si="22"/>
        <v>107618.47080537223</v>
      </c>
      <c r="F70" s="11">
        <f t="shared" si="23"/>
        <v>637.02704236391583</v>
      </c>
      <c r="G70" s="11">
        <f t="shared" si="25"/>
        <v>63.702704236391583</v>
      </c>
    </row>
    <row r="71" spans="1:7">
      <c r="A71" s="2">
        <v>43953</v>
      </c>
      <c r="B71" s="10">
        <v>69</v>
      </c>
      <c r="D71">
        <f t="shared" si="24"/>
        <v>0</v>
      </c>
      <c r="E71" s="11">
        <f t="shared" si="22"/>
        <v>107673.08678396608</v>
      </c>
      <c r="F71" s="11">
        <f t="shared" si="23"/>
        <v>546.15978593850741</v>
      </c>
      <c r="G71" s="11">
        <f t="shared" si="25"/>
        <v>54.615978593850741</v>
      </c>
    </row>
    <row r="72" spans="1:7">
      <c r="A72" s="2">
        <v>43954</v>
      </c>
      <c r="B72" s="10">
        <v>70</v>
      </c>
      <c r="D72">
        <f t="shared" si="24"/>
        <v>0</v>
      </c>
      <c r="E72" s="11">
        <f t="shared" si="22"/>
        <v>107719.90482298618</v>
      </c>
      <c r="F72" s="11">
        <f t="shared" si="23"/>
        <v>468.18039020101423</v>
      </c>
      <c r="G72" s="11">
        <f t="shared" si="25"/>
        <v>46.818039020101423</v>
      </c>
    </row>
    <row r="73" spans="1:7">
      <c r="A73" s="2">
        <v>43955</v>
      </c>
      <c r="B73" s="10">
        <v>71</v>
      </c>
      <c r="D73">
        <f t="shared" si="24"/>
        <v>0</v>
      </c>
      <c r="E73" s="11">
        <f t="shared" si="22"/>
        <v>107760.032879473</v>
      </c>
      <c r="F73" s="11">
        <f t="shared" si="23"/>
        <v>401.28056486821151</v>
      </c>
      <c r="G73" s="11">
        <f t="shared" si="25"/>
        <v>40.128056486821151</v>
      </c>
    </row>
    <row r="74" spans="1:7">
      <c r="A74" s="2">
        <v>43956</v>
      </c>
      <c r="B74" s="10">
        <v>72</v>
      </c>
      <c r="D74">
        <f t="shared" si="24"/>
        <v>0</v>
      </c>
      <c r="E74" s="11">
        <f t="shared" si="22"/>
        <v>107794.42292987641</v>
      </c>
      <c r="F74" s="11">
        <f t="shared" si="23"/>
        <v>343.90050403409987</v>
      </c>
      <c r="G74" s="11">
        <f t="shared" si="25"/>
        <v>34.390050403409987</v>
      </c>
    </row>
    <row r="75" spans="1:7">
      <c r="A75" s="2">
        <v>43957</v>
      </c>
      <c r="B75" s="10">
        <v>73</v>
      </c>
      <c r="D75">
        <f t="shared" si="24"/>
        <v>0</v>
      </c>
      <c r="E75" s="11">
        <f t="shared" si="22"/>
        <v>107823.89254463933</v>
      </c>
      <c r="F75" s="11">
        <f t="shared" si="23"/>
        <v>294.69614762914716</v>
      </c>
      <c r="G75" s="11">
        <f t="shared" si="25"/>
        <v>29.469614762914716</v>
      </c>
    </row>
    <row r="76" spans="1:7">
      <c r="A76" s="2">
        <v>43958</v>
      </c>
      <c r="B76" s="10">
        <v>74</v>
      </c>
      <c r="D76">
        <f t="shared" si="24"/>
        <v>0</v>
      </c>
      <c r="E76" s="11">
        <f t="shared" si="22"/>
        <v>107849.14358190415</v>
      </c>
      <c r="F76" s="11">
        <f t="shared" si="23"/>
        <v>252.51037264824845</v>
      </c>
      <c r="G76" s="11">
        <f t="shared" si="25"/>
        <v>25.251037264824845</v>
      </c>
    </row>
    <row r="77" spans="1:7">
      <c r="A77" s="2">
        <v>43959</v>
      </c>
      <c r="B77" s="10">
        <v>75</v>
      </c>
      <c r="D77">
        <f t="shared" si="24"/>
        <v>0</v>
      </c>
      <c r="E77" s="11">
        <f t="shared" si="22"/>
        <v>107870.7783569755</v>
      </c>
      <c r="F77" s="11">
        <f t="shared" si="23"/>
        <v>216.34775071346667</v>
      </c>
      <c r="G77" s="11">
        <f t="shared" si="25"/>
        <v>21.634775071346667</v>
      </c>
    </row>
    <row r="78" spans="1:7">
      <c r="A78" s="2">
        <v>43960</v>
      </c>
      <c r="B78" s="10">
        <v>76</v>
      </c>
      <c r="D78">
        <f t="shared" si="24"/>
        <v>0</v>
      </c>
      <c r="E78" s="11">
        <f t="shared" si="22"/>
        <v>107889.3136078689</v>
      </c>
      <c r="F78" s="11">
        <f t="shared" si="23"/>
        <v>185.35250893401098</v>
      </c>
      <c r="G78" s="11">
        <f t="shared" si="25"/>
        <v>18.535250893401098</v>
      </c>
    </row>
    <row r="79" spans="1:7">
      <c r="A79" s="2">
        <v>43961</v>
      </c>
      <c r="B79" s="10">
        <v>77</v>
      </c>
      <c r="D79">
        <f t="shared" si="24"/>
        <v>0</v>
      </c>
      <c r="E79" s="11">
        <f t="shared" si="22"/>
        <v>107905.19254231846</v>
      </c>
      <c r="F79" s="11">
        <f t="shared" si="23"/>
        <v>158.78934449559893</v>
      </c>
      <c r="G79" s="11">
        <f t="shared" si="25"/>
        <v>15.878934449559893</v>
      </c>
    </row>
    <row r="80" spans="1:7">
      <c r="A80" s="2">
        <v>43962</v>
      </c>
      <c r="B80" s="10">
        <v>78</v>
      </c>
      <c r="D80">
        <f t="shared" si="24"/>
        <v>0</v>
      </c>
      <c r="E80" s="11">
        <f t="shared" si="22"/>
        <v>107918.79521880715</v>
      </c>
      <c r="F80" s="11">
        <f t="shared" si="23"/>
        <v>136.02676488691941</v>
      </c>
      <c r="G80" s="11">
        <f t="shared" si="25"/>
        <v>13.602676488691941</v>
      </c>
    </row>
    <row r="81" spans="1:7">
      <c r="A81" s="2">
        <v>43963</v>
      </c>
      <c r="B81" s="10">
        <v>79</v>
      </c>
      <c r="D81">
        <f t="shared" si="24"/>
        <v>0</v>
      </c>
      <c r="E81" s="11">
        <f t="shared" si="22"/>
        <v>107930.447483952</v>
      </c>
      <c r="F81" s="11">
        <f t="shared" si="23"/>
        <v>116.52265144846751</v>
      </c>
      <c r="G81" s="11">
        <f t="shared" si="25"/>
        <v>11.652265144846751</v>
      </c>
    </row>
    <row r="82" spans="1:7">
      <c r="A82" s="2">
        <v>43964</v>
      </c>
      <c r="B82" s="10">
        <v>80</v>
      </c>
      <c r="D82">
        <f t="shared" si="24"/>
        <v>0</v>
      </c>
      <c r="E82" s="11">
        <f t="shared" si="22"/>
        <v>107940.42866110359</v>
      </c>
      <c r="F82" s="11">
        <f t="shared" si="23"/>
        <v>99.811771515960572</v>
      </c>
      <c r="G82" s="11">
        <f t="shared" si="25"/>
        <v>9.9811771515960572</v>
      </c>
    </row>
    <row r="83" spans="1:7">
      <c r="A83" s="2">
        <v>43965</v>
      </c>
      <c r="B83" s="10">
        <v>81</v>
      </c>
      <c r="D83">
        <f t="shared" si="24"/>
        <v>0</v>
      </c>
      <c r="E83" s="11">
        <f t="shared" si="22"/>
        <v>107948.9781603247</v>
      </c>
      <c r="F83" s="11">
        <f t="shared" si="23"/>
        <v>85.49499221102451</v>
      </c>
      <c r="G83" s="11">
        <f t="shared" si="25"/>
        <v>8.549499221102451</v>
      </c>
    </row>
    <row r="84" spans="1:7">
      <c r="A84" s="2">
        <v>43966</v>
      </c>
      <c r="B84" s="10">
        <v>82</v>
      </c>
      <c r="D84">
        <f t="shared" si="24"/>
        <v>0</v>
      </c>
      <c r="E84" s="11">
        <f t="shared" si="22"/>
        <v>107956.30115789625</v>
      </c>
      <c r="F84" s="11">
        <f t="shared" si="23"/>
        <v>73.22997571551241</v>
      </c>
      <c r="G84" s="11">
        <f t="shared" si="25"/>
        <v>7.322997571551241</v>
      </c>
    </row>
    <row r="85" spans="1:7">
      <c r="A85" s="2">
        <v>43967</v>
      </c>
      <c r="B85" s="10">
        <v>83</v>
      </c>
      <c r="D85">
        <f t="shared" si="24"/>
        <v>0</v>
      </c>
      <c r="E85" s="11">
        <f t="shared" si="22"/>
        <v>107962.57347401</v>
      </c>
      <c r="F85" s="11">
        <f t="shared" si="23"/>
        <v>62.723161137546413</v>
      </c>
      <c r="G85" s="11">
        <f t="shared" si="25"/>
        <v>6.2723161137546413</v>
      </c>
    </row>
    <row r="86" spans="1:7">
      <c r="A86" s="2">
        <v>43968</v>
      </c>
      <c r="B86" s="10">
        <v>84</v>
      </c>
      <c r="D86">
        <f t="shared" si="24"/>
        <v>0</v>
      </c>
      <c r="E86" s="11">
        <f t="shared" si="22"/>
        <v>107967.94576014175</v>
      </c>
      <c r="F86" s="11">
        <f t="shared" si="23"/>
        <v>53.722861317510251</v>
      </c>
      <c r="G86" s="11">
        <f t="shared" si="25"/>
        <v>5.3722861317510251</v>
      </c>
    </row>
    <row r="87" spans="1:7">
      <c r="A87" s="2">
        <v>43969</v>
      </c>
      <c r="B87" s="10">
        <v>85</v>
      </c>
      <c r="D87">
        <f t="shared" si="24"/>
        <v>0</v>
      </c>
      <c r="E87" s="11">
        <f t="shared" si="22"/>
        <v>107972.54709255611</v>
      </c>
      <c r="F87" s="11">
        <f t="shared" si="23"/>
        <v>46.013324143568752</v>
      </c>
      <c r="G87" s="11">
        <f t="shared" si="25"/>
        <v>4.6013324143568752</v>
      </c>
    </row>
    <row r="88" spans="1:7">
      <c r="A88" s="2">
        <v>43970</v>
      </c>
      <c r="B88" s="10">
        <v>86</v>
      </c>
      <c r="D88">
        <f t="shared" si="24"/>
        <v>0</v>
      </c>
      <c r="E88" s="11">
        <f t="shared" si="22"/>
        <v>107976.48805525202</v>
      </c>
      <c r="F88" s="11">
        <f t="shared" si="23"/>
        <v>39.409626959095476</v>
      </c>
      <c r="G88" s="11">
        <f t="shared" si="25"/>
        <v>3.9409626959095476</v>
      </c>
    </row>
    <row r="89" spans="1:7">
      <c r="A89" s="2">
        <v>43971</v>
      </c>
      <c r="B89" s="10">
        <v>87</v>
      </c>
      <c r="D89">
        <f t="shared" si="24"/>
        <v>0</v>
      </c>
      <c r="E89" s="11">
        <f t="shared" si="22"/>
        <v>107979.86338421772</v>
      </c>
      <c r="F89" s="11">
        <f t="shared" si="23"/>
        <v>33.753289657033747</v>
      </c>
      <c r="G89" s="11">
        <f t="shared" si="25"/>
        <v>3.3753289657033747</v>
      </c>
    </row>
    <row r="90" spans="1:7">
      <c r="A90" s="2">
        <v>43972</v>
      </c>
      <c r="B90" s="10">
        <v>88</v>
      </c>
      <c r="D90">
        <f t="shared" si="24"/>
        <v>0</v>
      </c>
      <c r="E90" s="11">
        <f t="shared" si="22"/>
        <v>107982.75423492743</v>
      </c>
      <c r="F90" s="11">
        <f t="shared" si="23"/>
        <v>28.908507097075926</v>
      </c>
      <c r="G90" s="11">
        <f t="shared" si="25"/>
        <v>2.8908507097075926</v>
      </c>
    </row>
    <row r="91" spans="1:7">
      <c r="A91" s="2">
        <v>43973</v>
      </c>
      <c r="B91" s="10">
        <v>89</v>
      </c>
      <c r="D91">
        <f t="shared" si="24"/>
        <v>0</v>
      </c>
      <c r="E91" s="11">
        <f t="shared" si="22"/>
        <v>107985.23012640004</v>
      </c>
      <c r="F91" s="11">
        <f t="shared" si="23"/>
        <v>24.758914726116927</v>
      </c>
      <c r="G91" s="11">
        <f t="shared" si="25"/>
        <v>2.4758914726116927</v>
      </c>
    </row>
    <row r="92" spans="1:7">
      <c r="A92" s="2">
        <v>43974</v>
      </c>
      <c r="B92" s="10">
        <v>90</v>
      </c>
      <c r="D92">
        <f t="shared" si="24"/>
        <v>0</v>
      </c>
      <c r="E92" s="11">
        <f t="shared" si="22"/>
        <v>107987.35060769113</v>
      </c>
      <c r="F92" s="11">
        <f t="shared" si="23"/>
        <v>21.204812910873443</v>
      </c>
      <c r="G92" s="11">
        <f t="shared" si="25"/>
        <v>2.1204812910873443</v>
      </c>
    </row>
    <row r="93" spans="1:7">
      <c r="A93" s="2">
        <v>43975</v>
      </c>
      <c r="B93" s="10">
        <v>91</v>
      </c>
      <c r="D93">
        <f t="shared" si="24"/>
        <v>0</v>
      </c>
      <c r="E93" s="11">
        <f t="shared" si="22"/>
        <v>107989.16668625442</v>
      </c>
      <c r="F93" s="11">
        <f t="shared" si="23"/>
        <v>18.160785632935585</v>
      </c>
      <c r="G93" s="11">
        <f t="shared" si="25"/>
        <v>1.8160785632935585</v>
      </c>
    </row>
    <row r="94" spans="1:7">
      <c r="A94" s="2">
        <v>43976</v>
      </c>
      <c r="B94" s="10">
        <v>92</v>
      </c>
      <c r="D94">
        <f t="shared" si="24"/>
        <v>0</v>
      </c>
      <c r="E94" s="11">
        <f t="shared" si="22"/>
        <v>107990.72205205767</v>
      </c>
      <c r="F94" s="11">
        <f t="shared" si="23"/>
        <v>15.55365803244058</v>
      </c>
      <c r="G94" s="11">
        <f t="shared" si="25"/>
        <v>1.555365803244058</v>
      </c>
    </row>
    <row r="95" spans="1:7">
      <c r="A95" s="2">
        <v>43977</v>
      </c>
      <c r="B95" s="10">
        <v>93</v>
      </c>
      <c r="D95">
        <f t="shared" si="24"/>
        <v>0</v>
      </c>
      <c r="E95" s="11">
        <f t="shared" si="22"/>
        <v>107992.0541265545</v>
      </c>
      <c r="F95" s="11">
        <f t="shared" si="23"/>
        <v>13.320744968368672</v>
      </c>
      <c r="G95" s="11">
        <f t="shared" si="25"/>
        <v>1.3320744968368672</v>
      </c>
    </row>
    <row r="96" spans="1:7">
      <c r="A96" s="2">
        <v>43978</v>
      </c>
      <c r="B96" s="10">
        <v>94</v>
      </c>
      <c r="D96">
        <f t="shared" si="24"/>
        <v>0</v>
      </c>
      <c r="E96" s="11">
        <f t="shared" si="22"/>
        <v>107993.19496149481</v>
      </c>
      <c r="F96" s="11">
        <f t="shared" si="23"/>
        <v>11.408349403063767</v>
      </c>
      <c r="G96" s="11">
        <f t="shared" si="25"/>
        <v>1.1408349403063767</v>
      </c>
    </row>
    <row r="97" spans="2:7">
      <c r="B97" s="10">
        <v>95</v>
      </c>
      <c r="D97">
        <f t="shared" si="24"/>
        <v>0</v>
      </c>
      <c r="E97" s="11">
        <f t="shared" si="22"/>
        <v>107994.17200901365</v>
      </c>
      <c r="F97" s="11">
        <f t="shared" si="23"/>
        <v>9.7704751884157304</v>
      </c>
      <c r="G97" s="11">
        <f t="shared" si="25"/>
        <v>0.97704751884157304</v>
      </c>
    </row>
    <row r="98" spans="2:7">
      <c r="B98" s="10">
        <v>96</v>
      </c>
      <c r="D98">
        <f t="shared" si="24"/>
        <v>0</v>
      </c>
      <c r="E98" s="11">
        <f t="shared" si="22"/>
        <v>107995.00878139184</v>
      </c>
      <c r="F98" s="11">
        <f t="shared" si="23"/>
        <v>8.3677237818483263</v>
      </c>
      <c r="G98" s="11">
        <f t="shared" si="25"/>
        <v>0.83677237818483263</v>
      </c>
    </row>
    <row r="99" spans="2:7">
      <c r="B99" s="10">
        <v>97</v>
      </c>
      <c r="D99">
        <f t="shared" si="24"/>
        <v>0</v>
      </c>
      <c r="E99" s="11">
        <f t="shared" ref="E99:E130" si="26">$K$2/(1+$K$5*EXP(-$K$4*B99))</f>
        <v>107995.72541626467</v>
      </c>
      <c r="F99" s="11">
        <f t="shared" si="23"/>
        <v>7.166348728351295</v>
      </c>
      <c r="G99" s="11">
        <f t="shared" si="25"/>
        <v>0.7166348728351295</v>
      </c>
    </row>
    <row r="100" spans="2:7">
      <c r="B100" s="10">
        <v>98</v>
      </c>
      <c r="D100">
        <f t="shared" si="24"/>
        <v>0</v>
      </c>
      <c r="E100" s="11">
        <f t="shared" si="26"/>
        <v>107996.33916080705</v>
      </c>
      <c r="F100" s="11">
        <f t="shared" ref="F100:F131" si="27">(E100-E99)*10</f>
        <v>6.1374454238102771</v>
      </c>
      <c r="G100" s="11">
        <f t="shared" si="25"/>
        <v>0.61374454238102771</v>
      </c>
    </row>
    <row r="101" spans="2:7">
      <c r="B101" s="10">
        <v>99</v>
      </c>
      <c r="D101">
        <f t="shared" si="24"/>
        <v>0</v>
      </c>
      <c r="E101" s="11">
        <f t="shared" si="26"/>
        <v>107996.86478649361</v>
      </c>
      <c r="F101" s="11">
        <f t="shared" si="27"/>
        <v>5.2562568655412178</v>
      </c>
      <c r="G101" s="11">
        <f t="shared" si="25"/>
        <v>0.52562568655412178</v>
      </c>
    </row>
    <row r="102" spans="2:7">
      <c r="B102" s="10">
        <v>100</v>
      </c>
      <c r="D102">
        <f t="shared" si="24"/>
        <v>0</v>
      </c>
      <c r="E102" s="11">
        <f t="shared" si="26"/>
        <v>107997.31494437653</v>
      </c>
      <c r="F102" s="11">
        <f t="shared" si="27"/>
        <v>4.5015788292221259</v>
      </c>
      <c r="G102" s="11">
        <f t="shared" si="25"/>
        <v>0.45015788292221259</v>
      </c>
    </row>
    <row r="103" spans="2:7">
      <c r="B103" s="10">
        <v>101</v>
      </c>
      <c r="D103">
        <f t="shared" si="24"/>
        <v>0</v>
      </c>
      <c r="E103" s="11">
        <f t="shared" si="26"/>
        <v>107997.70046940292</v>
      </c>
      <c r="F103" s="11">
        <f t="shared" si="27"/>
        <v>3.8552502638776787</v>
      </c>
      <c r="G103" s="11">
        <f t="shared" si="25"/>
        <v>0.38552502638776787</v>
      </c>
    </row>
    <row r="104" spans="2:7">
      <c r="B104" s="10">
        <v>102</v>
      </c>
      <c r="D104">
        <f t="shared" si="24"/>
        <v>0</v>
      </c>
      <c r="E104" s="11">
        <f t="shared" si="26"/>
        <v>107998.03064107485</v>
      </c>
      <c r="F104" s="11">
        <f t="shared" si="27"/>
        <v>3.301716719288379</v>
      </c>
      <c r="G104" s="11">
        <f t="shared" si="25"/>
        <v>0.3301716719288379</v>
      </c>
    </row>
    <row r="105" spans="2:7">
      <c r="B105" s="10">
        <v>103</v>
      </c>
      <c r="D105">
        <f t="shared" si="24"/>
        <v>0</v>
      </c>
      <c r="E105" s="11">
        <f t="shared" si="26"/>
        <v>107998.31340671067</v>
      </c>
      <c r="F105" s="11">
        <f t="shared" si="27"/>
        <v>2.8276563582767267</v>
      </c>
      <c r="G105" s="11">
        <f t="shared" si="25"/>
        <v>0.28276563582767267</v>
      </c>
    </row>
    <row r="106" spans="2:7">
      <c r="B106" s="10">
        <v>104</v>
      </c>
      <c r="D106">
        <f t="shared" si="24"/>
        <v>0</v>
      </c>
      <c r="E106" s="11">
        <f t="shared" si="26"/>
        <v>107998.55557266992</v>
      </c>
      <c r="F106" s="11">
        <f t="shared" si="27"/>
        <v>2.4216595925099682</v>
      </c>
      <c r="G106" s="11">
        <f t="shared" si="25"/>
        <v>0.24216595925099682</v>
      </c>
    </row>
    <row r="107" spans="2:7">
      <c r="B107" s="10">
        <v>105</v>
      </c>
      <c r="D107">
        <f t="shared" si="24"/>
        <v>0</v>
      </c>
      <c r="E107" s="11">
        <f t="shared" si="26"/>
        <v>107998.76296813622</v>
      </c>
      <c r="F107" s="11">
        <f t="shared" si="27"/>
        <v>2.0739546629192773</v>
      </c>
      <c r="G107" s="11">
        <f t="shared" si="25"/>
        <v>0.20739546629192773</v>
      </c>
    </row>
    <row r="108" spans="2:7">
      <c r="B108" s="10">
        <v>106</v>
      </c>
      <c r="D108">
        <f t="shared" si="24"/>
        <v>0</v>
      </c>
      <c r="E108" s="11">
        <f t="shared" si="26"/>
        <v>107998.94058539449</v>
      </c>
      <c r="F108" s="11">
        <f t="shared" si="27"/>
        <v>1.7761725827585906</v>
      </c>
      <c r="G108" s="11">
        <f t="shared" si="25"/>
        <v>0.17761725827585906</v>
      </c>
    </row>
    <row r="109" spans="2:7">
      <c r="B109" s="10">
        <v>107</v>
      </c>
      <c r="D109">
        <f t="shared" si="24"/>
        <v>0</v>
      </c>
      <c r="E109" s="11">
        <f t="shared" si="26"/>
        <v>107999.09269997469</v>
      </c>
      <c r="F109" s="11">
        <f t="shared" si="27"/>
        <v>1.5211458019621205</v>
      </c>
      <c r="G109" s="11">
        <f t="shared" si="25"/>
        <v>0.15211458019621205</v>
      </c>
    </row>
    <row r="110" spans="2:7">
      <c r="B110" s="10">
        <v>108</v>
      </c>
      <c r="D110">
        <f t="shared" si="24"/>
        <v>0</v>
      </c>
      <c r="E110" s="11">
        <f t="shared" si="26"/>
        <v>107999.22297355051</v>
      </c>
      <c r="F110" s="11">
        <f t="shared" si="27"/>
        <v>1.3027357582177501</v>
      </c>
      <c r="G110" s="11">
        <f t="shared" si="25"/>
        <v>0.13027357582177501</v>
      </c>
    </row>
    <row r="111" spans="2:7">
      <c r="B111" s="10">
        <v>109</v>
      </c>
      <c r="D111">
        <f t="shared" si="24"/>
        <v>0</v>
      </c>
      <c r="E111" s="11">
        <f t="shared" si="26"/>
        <v>107999.3345420679</v>
      </c>
      <c r="F111" s="11">
        <f t="shared" si="27"/>
        <v>1.1156851738633122</v>
      </c>
      <c r="G111" s="11">
        <f t="shared" si="25"/>
        <v>0.11156851738633122</v>
      </c>
    </row>
    <row r="112" spans="2:7">
      <c r="B112" s="10">
        <v>110</v>
      </c>
      <c r="D112">
        <f t="shared" si="24"/>
        <v>0</v>
      </c>
      <c r="E112" s="11">
        <f t="shared" si="26"/>
        <v>107999.43009122275</v>
      </c>
      <c r="F112" s="11">
        <f t="shared" si="27"/>
        <v>0.95549154852051288</v>
      </c>
      <c r="G112" s="11">
        <f t="shared" si="25"/>
        <v>9.5549154852051288E-2</v>
      </c>
    </row>
    <row r="113" spans="2:7">
      <c r="B113" s="10">
        <v>111</v>
      </c>
      <c r="D113">
        <f t="shared" si="24"/>
        <v>0</v>
      </c>
      <c r="E113" s="11">
        <f t="shared" si="26"/>
        <v>107999.51192110358</v>
      </c>
      <c r="F113" s="11">
        <f t="shared" si="27"/>
        <v>0.81829880829900503</v>
      </c>
      <c r="G113" s="11">
        <f t="shared" si="25"/>
        <v>8.1829880829900503E-2</v>
      </c>
    </row>
    <row r="114" spans="2:7">
      <c r="B114" s="10">
        <v>112</v>
      </c>
      <c r="D114">
        <f t="shared" si="24"/>
        <v>0</v>
      </c>
      <c r="E114" s="11">
        <f t="shared" si="26"/>
        <v>107999.58200155407</v>
      </c>
      <c r="F114" s="11">
        <f t="shared" si="27"/>
        <v>0.70080450488603674</v>
      </c>
      <c r="G114" s="11">
        <f t="shared" si="25"/>
        <v>7.0080450488603674E-2</v>
      </c>
    </row>
    <row r="115" spans="2:7">
      <c r="B115" s="10">
        <v>113</v>
      </c>
      <c r="D115">
        <f t="shared" si="24"/>
        <v>0</v>
      </c>
      <c r="E115" s="11">
        <f t="shared" si="26"/>
        <v>107999.6420195878</v>
      </c>
      <c r="F115" s="11">
        <f t="shared" si="27"/>
        <v>0.60018033735104837</v>
      </c>
      <c r="G115" s="11">
        <f t="shared" si="25"/>
        <v>6.0018033735104837E-2</v>
      </c>
    </row>
    <row r="116" spans="2:7">
      <c r="B116" s="10">
        <v>114</v>
      </c>
      <c r="D116">
        <f t="shared" si="24"/>
        <v>0</v>
      </c>
      <c r="E116" s="11">
        <f t="shared" si="26"/>
        <v>107999.69341999583</v>
      </c>
      <c r="F116" s="11">
        <f t="shared" si="27"/>
        <v>0.51400408032350242</v>
      </c>
      <c r="G116" s="11">
        <f t="shared" si="25"/>
        <v>5.1400408032350242E-2</v>
      </c>
    </row>
    <row r="117" spans="2:7">
      <c r="B117" s="10">
        <v>115</v>
      </c>
      <c r="D117">
        <f t="shared" si="24"/>
        <v>0</v>
      </c>
      <c r="E117" s="11">
        <f t="shared" si="26"/>
        <v>107999.73744012431</v>
      </c>
      <c r="F117" s="11">
        <f t="shared" si="27"/>
        <v>0.44020128480042331</v>
      </c>
      <c r="G117" s="11">
        <f t="shared" si="25"/>
        <v>4.4020128480042331E-2</v>
      </c>
    </row>
    <row r="118" spans="2:7">
      <c r="B118" s="10">
        <v>116</v>
      </c>
      <c r="D118">
        <f t="shared" si="24"/>
        <v>0</v>
      </c>
      <c r="E118" s="11">
        <f t="shared" si="26"/>
        <v>107999.77513965896</v>
      </c>
      <c r="F118" s="11">
        <f t="shared" si="27"/>
        <v>0.37699534645071253</v>
      </c>
      <c r="G118" s="11">
        <f t="shared" si="25"/>
        <v>3.7699534645071253E-2</v>
      </c>
    </row>
    <row r="119" spans="2:7">
      <c r="B119" s="10">
        <v>117</v>
      </c>
      <c r="D119">
        <f t="shared" si="24"/>
        <v>0</v>
      </c>
      <c r="E119" s="11">
        <f t="shared" si="26"/>
        <v>107999.80742613356</v>
      </c>
      <c r="F119" s="11">
        <f t="shared" si="27"/>
        <v>0.32286474597640336</v>
      </c>
      <c r="G119" s="11">
        <f t="shared" si="25"/>
        <v>3.2286474597640336E-2</v>
      </c>
    </row>
    <row r="120" spans="2:7">
      <c r="B120" s="10">
        <v>118</v>
      </c>
      <c r="D120">
        <f t="shared" si="24"/>
        <v>0</v>
      </c>
      <c r="E120" s="11">
        <f t="shared" si="26"/>
        <v>107999.83507677575</v>
      </c>
      <c r="F120" s="11">
        <f t="shared" si="27"/>
        <v>0.27650642194203101</v>
      </c>
      <c r="G120" s="11">
        <f t="shared" si="25"/>
        <v>2.7650642194203101E-2</v>
      </c>
    </row>
    <row r="121" spans="2:7">
      <c r="B121" s="10">
        <v>119</v>
      </c>
      <c r="D121">
        <f t="shared" si="24"/>
        <v>0</v>
      </c>
      <c r="E121" s="11">
        <f t="shared" si="26"/>
        <v>107999.85875721667</v>
      </c>
      <c r="F121" s="11">
        <f t="shared" si="27"/>
        <v>0.23680440921452828</v>
      </c>
      <c r="G121" s="11">
        <f t="shared" si="25"/>
        <v>2.3680440921452828E-2</v>
      </c>
    </row>
    <row r="122" spans="2:7">
      <c r="B122" s="10">
        <v>120</v>
      </c>
      <c r="D122">
        <f t="shared" si="24"/>
        <v>0</v>
      </c>
      <c r="E122" s="11">
        <f t="shared" si="26"/>
        <v>107999.87903751394</v>
      </c>
      <c r="F122" s="11">
        <f t="shared" si="27"/>
        <v>0.20280297263525426</v>
      </c>
      <c r="G122" s="11">
        <f t="shared" si="25"/>
        <v>2.0280297263525426E-2</v>
      </c>
    </row>
    <row r="123" spans="2:7">
      <c r="B123" s="10">
        <v>121</v>
      </c>
      <c r="D123">
        <f t="shared" si="24"/>
        <v>0</v>
      </c>
      <c r="E123" s="11">
        <f t="shared" si="26"/>
        <v>107999.89640587437</v>
      </c>
      <c r="F123" s="11">
        <f t="shared" si="27"/>
        <v>0.17368360437103547</v>
      </c>
      <c r="G123" s="11">
        <f t="shared" si="25"/>
        <v>1.7368360437103547E-2</v>
      </c>
    </row>
    <row r="124" spans="2:7">
      <c r="B124" s="10">
        <v>122</v>
      </c>
      <c r="D124">
        <f t="shared" si="24"/>
        <v>0</v>
      </c>
      <c r="E124" s="11">
        <f t="shared" si="26"/>
        <v>107999.91128040629</v>
      </c>
      <c r="F124" s="11">
        <f t="shared" si="27"/>
        <v>0.14874531916575506</v>
      </c>
      <c r="G124" s="11">
        <f t="shared" si="25"/>
        <v>1.4874531916575506E-2</v>
      </c>
    </row>
    <row r="125" spans="2:7">
      <c r="B125" s="10">
        <v>123</v>
      </c>
      <c r="D125">
        <f t="shared" si="24"/>
        <v>0</v>
      </c>
      <c r="E125" s="11">
        <f t="shared" si="26"/>
        <v>107999.92401918443</v>
      </c>
      <c r="F125" s="11">
        <f t="shared" si="27"/>
        <v>0.12738778139464557</v>
      </c>
      <c r="G125" s="11">
        <f t="shared" si="25"/>
        <v>1.2738778139464557E-2</v>
      </c>
    </row>
    <row r="126" spans="2:7">
      <c r="B126" s="10">
        <v>124</v>
      </c>
      <c r="D126">
        <f t="shared" si="24"/>
        <v>0</v>
      </c>
      <c r="E126" s="11">
        <f t="shared" si="26"/>
        <v>107999.9349288698</v>
      </c>
      <c r="F126" s="11">
        <f t="shared" si="27"/>
        <v>0.10909685370279476</v>
      </c>
      <c r="G126" s="11">
        <f t="shared" si="25"/>
        <v>1.0909685370279476E-2</v>
      </c>
    </row>
    <row r="127" spans="2:7">
      <c r="B127" s="10">
        <v>125</v>
      </c>
      <c r="D127">
        <f t="shared" si="24"/>
        <v>0</v>
      </c>
      <c r="E127" s="11">
        <f t="shared" si="26"/>
        <v>107999.94427209166</v>
      </c>
      <c r="F127" s="11">
        <f t="shared" si="27"/>
        <v>9.3432218563975766E-2</v>
      </c>
      <c r="G127" s="11">
        <f t="shared" si="25"/>
        <v>9.3432218563975766E-3</v>
      </c>
    </row>
    <row r="128" spans="2:7">
      <c r="B128" s="10">
        <v>126</v>
      </c>
      <c r="D128">
        <f t="shared" si="24"/>
        <v>0</v>
      </c>
      <c r="E128" s="11">
        <f t="shared" si="26"/>
        <v>107999.95227376994</v>
      </c>
      <c r="F128" s="11">
        <f t="shared" si="27"/>
        <v>8.0016782885650173E-2</v>
      </c>
      <c r="G128" s="11">
        <f t="shared" si="25"/>
        <v>8.0016782885650173E-3</v>
      </c>
    </row>
    <row r="129" spans="2:7">
      <c r="B129" s="10">
        <v>127</v>
      </c>
      <c r="D129">
        <f t="shared" si="24"/>
        <v>0</v>
      </c>
      <c r="E129" s="11">
        <f t="shared" si="26"/>
        <v>107999.95912652962</v>
      </c>
      <c r="F129" s="11">
        <f t="shared" si="27"/>
        <v>6.8527596740750596E-2</v>
      </c>
      <c r="G129" s="11">
        <f t="shared" si="25"/>
        <v>6.8527596740750596E-3</v>
      </c>
    </row>
    <row r="130" spans="2:7">
      <c r="B130" s="10">
        <v>128</v>
      </c>
      <c r="D130">
        <f t="shared" si="24"/>
        <v>0</v>
      </c>
      <c r="E130" s="11">
        <f t="shared" si="26"/>
        <v>107999.96499533771</v>
      </c>
      <c r="F130" s="11">
        <f t="shared" si="27"/>
        <v>5.8688080898718908E-2</v>
      </c>
      <c r="G130" s="11">
        <f t="shared" si="25"/>
        <v>5.8688080898718908E-3</v>
      </c>
    </row>
    <row r="131" spans="2:7">
      <c r="B131" s="10">
        <v>129</v>
      </c>
      <c r="D131">
        <f t="shared" si="24"/>
        <v>0</v>
      </c>
      <c r="E131" s="11">
        <f t="shared" ref="E131:E149" si="28">$K$2/(1+$K$5*EXP(-$K$4*B131))</f>
        <v>107999.97002147454</v>
      </c>
      <c r="F131" s="11">
        <f t="shared" si="27"/>
        <v>5.0261368305655196E-2</v>
      </c>
      <c r="G131" s="11">
        <f t="shared" si="25"/>
        <v>5.0261368305655196E-3</v>
      </c>
    </row>
    <row r="132" spans="2:7">
      <c r="B132" s="10">
        <v>130</v>
      </c>
      <c r="D132">
        <f t="shared" si="24"/>
        <v>0</v>
      </c>
      <c r="E132" s="11">
        <f t="shared" si="28"/>
        <v>107999.97432593477</v>
      </c>
      <c r="F132" s="11">
        <f t="shared" ref="F132:F149" si="29">(E132-E131)*10</f>
        <v>4.304460235289298E-2</v>
      </c>
      <c r="G132" s="11">
        <f t="shared" si="25"/>
        <v>4.304460235289298E-3</v>
      </c>
    </row>
    <row r="133" spans="2:7">
      <c r="B133" s="10">
        <v>131</v>
      </c>
      <c r="D133">
        <f t="shared" ref="D133:D149" si="30">C133-C132</f>
        <v>0</v>
      </c>
      <c r="E133" s="11">
        <f t="shared" si="28"/>
        <v>107999.97801234011</v>
      </c>
      <c r="F133" s="11">
        <f t="shared" si="29"/>
        <v>3.6864053399767727E-2</v>
      </c>
      <c r="G133" s="11">
        <f t="shared" ref="G133:G149" si="31">E133-E132</f>
        <v>3.6864053399767727E-3</v>
      </c>
    </row>
    <row r="134" spans="2:7">
      <c r="B134" s="10">
        <v>132</v>
      </c>
      <c r="D134">
        <f t="shared" si="30"/>
        <v>0</v>
      </c>
      <c r="E134" s="11">
        <f t="shared" si="28"/>
        <v>107999.98116943381</v>
      </c>
      <c r="F134" s="11">
        <f t="shared" si="29"/>
        <v>3.1570936989737675E-2</v>
      </c>
      <c r="G134" s="11">
        <f t="shared" si="31"/>
        <v>3.1570936989737675E-3</v>
      </c>
    </row>
    <row r="135" spans="2:7">
      <c r="B135" s="10">
        <v>133</v>
      </c>
      <c r="D135">
        <f t="shared" si="30"/>
        <v>0</v>
      </c>
      <c r="E135" s="11">
        <f t="shared" si="28"/>
        <v>107999.9838732169</v>
      </c>
      <c r="F135" s="11">
        <f t="shared" si="29"/>
        <v>2.7037830877816305E-2</v>
      </c>
      <c r="G135" s="11">
        <f t="shared" si="31"/>
        <v>2.7037830877816305E-3</v>
      </c>
    </row>
    <row r="136" spans="2:7">
      <c r="B136" s="10">
        <v>134</v>
      </c>
      <c r="D136">
        <f t="shared" si="30"/>
        <v>0</v>
      </c>
      <c r="E136" s="11">
        <f t="shared" si="28"/>
        <v>107999.98618877791</v>
      </c>
      <c r="F136" s="11">
        <f t="shared" si="29"/>
        <v>2.3155610106186941E-2</v>
      </c>
      <c r="G136" s="11">
        <f t="shared" si="31"/>
        <v>2.3155610106186941E-3</v>
      </c>
    </row>
    <row r="137" spans="2:7">
      <c r="B137" s="10">
        <v>135</v>
      </c>
      <c r="D137">
        <f t="shared" si="30"/>
        <v>0</v>
      </c>
      <c r="E137" s="11">
        <f t="shared" si="28"/>
        <v>107999.98817185954</v>
      </c>
      <c r="F137" s="11">
        <f t="shared" si="29"/>
        <v>1.9830816308967769E-2</v>
      </c>
      <c r="G137" s="11">
        <f t="shared" si="31"/>
        <v>1.9830816308967769E-3</v>
      </c>
    </row>
    <row r="138" spans="2:7">
      <c r="B138" s="10">
        <v>136</v>
      </c>
      <c r="D138">
        <f t="shared" si="30"/>
        <v>0</v>
      </c>
      <c r="E138" s="11">
        <f t="shared" si="28"/>
        <v>107999.98987020085</v>
      </c>
      <c r="F138" s="11">
        <f t="shared" si="29"/>
        <v>1.6983413079287857E-2</v>
      </c>
      <c r="G138" s="11">
        <f t="shared" si="31"/>
        <v>1.6983413079287857E-3</v>
      </c>
    </row>
    <row r="139" spans="2:7">
      <c r="B139" s="10">
        <v>137</v>
      </c>
      <c r="D139">
        <f t="shared" si="30"/>
        <v>0</v>
      </c>
      <c r="E139" s="11">
        <f t="shared" si="28"/>
        <v>107999.99132468614</v>
      </c>
      <c r="F139" s="11">
        <f t="shared" si="29"/>
        <v>1.4544852892868221E-2</v>
      </c>
      <c r="G139" s="11">
        <f t="shared" si="31"/>
        <v>1.4544852892868221E-3</v>
      </c>
    </row>
    <row r="140" spans="2:7">
      <c r="B140" s="10">
        <v>138</v>
      </c>
      <c r="D140">
        <f t="shared" si="30"/>
        <v>0</v>
      </c>
      <c r="E140" s="11">
        <f t="shared" si="28"/>
        <v>107999.99257032946</v>
      </c>
      <c r="F140" s="11">
        <f t="shared" si="29"/>
        <v>1.2456433178158477E-2</v>
      </c>
      <c r="G140" s="11">
        <f t="shared" si="31"/>
        <v>1.2456433178158477E-3</v>
      </c>
    </row>
    <row r="141" spans="2:7">
      <c r="B141" s="10">
        <v>139</v>
      </c>
      <c r="D141">
        <f t="shared" si="30"/>
        <v>0</v>
      </c>
      <c r="E141" s="11">
        <f t="shared" si="28"/>
        <v>107999.99363711732</v>
      </c>
      <c r="F141" s="11">
        <f t="shared" si="29"/>
        <v>1.0667878668755293E-2</v>
      </c>
      <c r="G141" s="11">
        <f t="shared" si="31"/>
        <v>1.0667878668755293E-3</v>
      </c>
    </row>
    <row r="142" spans="2:7">
      <c r="B142" s="10">
        <v>140</v>
      </c>
      <c r="D142">
        <f t="shared" si="30"/>
        <v>0</v>
      </c>
      <c r="E142" s="11">
        <f t="shared" si="28"/>
        <v>107999.99455073067</v>
      </c>
      <c r="F142" s="11">
        <f t="shared" si="29"/>
        <v>9.1361334489192814E-3</v>
      </c>
      <c r="G142" s="11">
        <f t="shared" si="31"/>
        <v>9.1361334489192814E-4</v>
      </c>
    </row>
    <row r="143" spans="2:7">
      <c r="B143" s="10">
        <v>141</v>
      </c>
      <c r="D143">
        <f t="shared" si="30"/>
        <v>0</v>
      </c>
      <c r="E143" s="11">
        <f t="shared" si="28"/>
        <v>107999.99533316298</v>
      </c>
      <c r="F143" s="11">
        <f t="shared" si="29"/>
        <v>7.824323110980913E-3</v>
      </c>
      <c r="G143" s="11">
        <f t="shared" si="31"/>
        <v>7.824323110980913E-4</v>
      </c>
    </row>
    <row r="144" spans="2:7">
      <c r="B144" s="10">
        <v>142</v>
      </c>
      <c r="D144">
        <f t="shared" si="30"/>
        <v>0</v>
      </c>
      <c r="E144" s="11">
        <f t="shared" si="28"/>
        <v>107999.99600324994</v>
      </c>
      <c r="F144" s="11">
        <f t="shared" si="29"/>
        <v>6.700869562337175E-3</v>
      </c>
      <c r="G144" s="11">
        <f t="shared" si="31"/>
        <v>6.700869562337175E-4</v>
      </c>
    </row>
    <row r="145" spans="2:7">
      <c r="B145" s="10">
        <v>143</v>
      </c>
      <c r="D145">
        <f t="shared" si="30"/>
        <v>0</v>
      </c>
      <c r="E145" s="11">
        <f t="shared" si="28"/>
        <v>107999.99657712255</v>
      </c>
      <c r="F145" s="11">
        <f t="shared" si="29"/>
        <v>5.7387261767871678E-3</v>
      </c>
      <c r="G145" s="11">
        <f t="shared" si="31"/>
        <v>5.7387261767871678E-4</v>
      </c>
    </row>
    <row r="146" spans="2:7">
      <c r="B146" s="10">
        <v>144</v>
      </c>
      <c r="D146">
        <f t="shared" si="30"/>
        <v>0</v>
      </c>
      <c r="E146" s="11">
        <f t="shared" si="28"/>
        <v>107999.99706859581</v>
      </c>
      <c r="F146" s="11">
        <f t="shared" si="29"/>
        <v>4.9147325626108795E-3</v>
      </c>
      <c r="G146" s="11">
        <f t="shared" si="31"/>
        <v>4.9147325626108795E-4</v>
      </c>
    </row>
    <row r="147" spans="2:7">
      <c r="B147" s="10">
        <v>145</v>
      </c>
      <c r="D147">
        <f t="shared" si="30"/>
        <v>0</v>
      </c>
      <c r="E147" s="11">
        <f t="shared" si="28"/>
        <v>107999.99748950094</v>
      </c>
      <c r="F147" s="11">
        <f t="shared" si="29"/>
        <v>4.209051257930696E-3</v>
      </c>
      <c r="G147" s="11">
        <f t="shared" si="31"/>
        <v>4.209051257930696E-4</v>
      </c>
    </row>
    <row r="148" spans="2:7">
      <c r="B148" s="10">
        <v>146</v>
      </c>
      <c r="D148">
        <f t="shared" si="30"/>
        <v>0</v>
      </c>
      <c r="E148" s="11">
        <f t="shared" si="28"/>
        <v>107999.99784997049</v>
      </c>
      <c r="F148" s="11">
        <f t="shared" si="29"/>
        <v>3.60469552106224E-3</v>
      </c>
      <c r="G148" s="11">
        <f t="shared" si="31"/>
        <v>3.60469552106224E-4</v>
      </c>
    </row>
    <row r="149" spans="2:7">
      <c r="B149" s="10">
        <v>147</v>
      </c>
      <c r="D149">
        <f t="shared" si="30"/>
        <v>0</v>
      </c>
      <c r="E149" s="11">
        <f t="shared" si="28"/>
        <v>107999.99815868208</v>
      </c>
      <c r="F149" s="11">
        <f t="shared" si="29"/>
        <v>3.0871159106027335E-3</v>
      </c>
      <c r="G149" s="11">
        <f t="shared" si="31"/>
        <v>3.0871159106027335E-4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workbookViewId="0">
      <selection activeCell="M2" sqref="M2:M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9">
        <v>22000</v>
      </c>
    </row>
    <row r="3" spans="1:13">
      <c r="A3" s="2">
        <v>43885.75</v>
      </c>
      <c r="B3" s="10">
        <v>1</v>
      </c>
      <c r="C3" s="3">
        <f>Dati!K3</f>
        <v>7</v>
      </c>
      <c r="F3" s="11">
        <f t="shared" ref="F3:F5" si="0">$M$2/(1+$M$5*EXP(-$M$4*B3))</f>
        <v>76.619942221904296</v>
      </c>
      <c r="G3" s="11"/>
      <c r="I3" s="11">
        <f>C3-F3</f>
        <v>-69.619942221904296</v>
      </c>
      <c r="J3" s="11"/>
      <c r="L3" s="4" t="s">
        <v>24</v>
      </c>
      <c r="M3" s="9">
        <v>65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90.308609885036191</v>
      </c>
      <c r="G4" s="11">
        <f t="shared" ref="G4:G67" si="1">(F4-F3)*10</f>
        <v>136.88667663131895</v>
      </c>
      <c r="H4" s="11">
        <f>F4-F3</f>
        <v>13.688667663131895</v>
      </c>
      <c r="I4" s="11">
        <f>C4-F4</f>
        <v>-80.308609885036191</v>
      </c>
      <c r="J4" s="11">
        <f>D4-H4</f>
        <v>-10.688667663131895</v>
      </c>
      <c r="K4" s="11"/>
      <c r="L4" s="4" t="s">
        <v>25</v>
      </c>
      <c r="M4" s="9">
        <v>0.16500000000000001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106.43097756183896</v>
      </c>
      <c r="G5" s="11">
        <f t="shared" si="1"/>
        <v>161.22367676802767</v>
      </c>
      <c r="H5" s="11">
        <f t="shared" ref="H5:H67" si="4">F5-F4</f>
        <v>16.122367676802767</v>
      </c>
      <c r="I5" s="11">
        <f t="shared" ref="I5:I42" si="5">C5-F5</f>
        <v>-94.430977561838958</v>
      </c>
      <c r="J5" s="11">
        <f t="shared" ref="J5:J42" si="6">D5-H5</f>
        <v>-14.122367676802767</v>
      </c>
      <c r="K5" s="11"/>
      <c r="L5" s="4" t="s">
        <v>26</v>
      </c>
      <c r="M5" s="15">
        <f>(M2-M3)/M3</f>
        <v>337.46153846153845</v>
      </c>
    </row>
    <row r="6" spans="1:13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7">$M$2/(1+$M$5*EXP(-$M$4*B6))</f>
        <v>125.41511941812018</v>
      </c>
      <c r="G6" s="11">
        <f t="shared" si="1"/>
        <v>189.84141856281227</v>
      </c>
      <c r="H6" s="11">
        <f t="shared" si="4"/>
        <v>18.984141856281227</v>
      </c>
      <c r="I6" s="11">
        <f t="shared" si="5"/>
        <v>-108.41511941812018</v>
      </c>
      <c r="J6" s="11">
        <f t="shared" si="6"/>
        <v>-13.984141856281227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7"/>
        <v>147.76261730539102</v>
      </c>
      <c r="G7" s="11">
        <f t="shared" si="1"/>
        <v>223.47497887270833</v>
      </c>
      <c r="H7" s="11">
        <f t="shared" si="4"/>
        <v>22.347497887270833</v>
      </c>
      <c r="I7" s="11">
        <f t="shared" si="5"/>
        <v>-126.76261730539102</v>
      </c>
      <c r="J7" s="11">
        <f t="shared" si="6"/>
        <v>-18.347497887270833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7"/>
        <v>174.06049017625179</v>
      </c>
      <c r="G8" s="11">
        <f t="shared" si="1"/>
        <v>262.97872870860772</v>
      </c>
      <c r="H8" s="11">
        <f t="shared" si="4"/>
        <v>26.297872870860772</v>
      </c>
      <c r="I8" s="11">
        <f t="shared" si="5"/>
        <v>-145.06049017625179</v>
      </c>
      <c r="J8" s="11">
        <f t="shared" si="6"/>
        <v>-18.297872870860772</v>
      </c>
      <c r="K8" s="11"/>
      <c r="L8" s="12" t="s">
        <v>31</v>
      </c>
      <c r="M8" s="11">
        <f>AVERAGE(I3:I36)</f>
        <v>-52.065312511271031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7"/>
        <v>204.99478915357062</v>
      </c>
      <c r="G9" s="11">
        <f t="shared" si="1"/>
        <v>309.34298977318832</v>
      </c>
      <c r="H9" s="11">
        <f t="shared" si="4"/>
        <v>30.934298977318832</v>
      </c>
      <c r="I9" s="11">
        <f t="shared" si="5"/>
        <v>-170.99478915357062</v>
      </c>
      <c r="J9" s="11">
        <f t="shared" si="6"/>
        <v>-25.934298977318832</v>
      </c>
      <c r="K9" s="11"/>
      <c r="L9" s="12" t="s">
        <v>32</v>
      </c>
      <c r="M9" s="6">
        <f>STDEVP(I3:I36)</f>
        <v>199.46753662814294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7"/>
        <v>241.36598230766441</v>
      </c>
      <c r="G10" s="11">
        <f t="shared" si="1"/>
        <v>363.71193154093788</v>
      </c>
      <c r="H10" s="11">
        <f t="shared" si="4"/>
        <v>36.371193154093788</v>
      </c>
      <c r="I10" s="11">
        <f t="shared" si="5"/>
        <v>-189.36598230766441</v>
      </c>
      <c r="J10" s="11">
        <f t="shared" si="6"/>
        <v>-18.371193154093788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7"/>
        <v>284.10621373627959</v>
      </c>
      <c r="G11" s="11">
        <f t="shared" si="1"/>
        <v>427.40231428615175</v>
      </c>
      <c r="H11" s="11">
        <f t="shared" si="4"/>
        <v>42.740231428615175</v>
      </c>
      <c r="I11" s="11">
        <f t="shared" si="5"/>
        <v>-205.10621373627959</v>
      </c>
      <c r="J11" s="11">
        <f t="shared" si="6"/>
        <v>-15.740231428615175</v>
      </c>
      <c r="K11" s="11"/>
    </row>
    <row r="12" spans="1:13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7"/>
        <v>334.29845487421932</v>
      </c>
      <c r="G12" s="11">
        <f t="shared" si="1"/>
        <v>501.92241137939732</v>
      </c>
      <c r="H12" s="11">
        <f t="shared" si="4"/>
        <v>50.192241137939732</v>
      </c>
      <c r="I12" s="11">
        <f t="shared" si="5"/>
        <v>-227.29845487421932</v>
      </c>
      <c r="J12" s="11">
        <f t="shared" si="6"/>
        <v>-22.192241137939732</v>
      </c>
      <c r="K12" s="11"/>
      <c r="L12" t="s">
        <v>33</v>
      </c>
      <c r="M12" s="13">
        <f>MATCH(MAX(H3:H67),H3:H67,0)</f>
        <v>36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7"/>
        <v>393.19746168328641</v>
      </c>
      <c r="G13" s="11">
        <f t="shared" si="1"/>
        <v>588.99006809067089</v>
      </c>
      <c r="H13" s="11">
        <f t="shared" si="4"/>
        <v>58.899006809067089</v>
      </c>
      <c r="I13" s="11">
        <f t="shared" si="5"/>
        <v>-245.19746168328641</v>
      </c>
      <c r="J13" s="11">
        <f t="shared" si="6"/>
        <v>-17.899006809067089</v>
      </c>
      <c r="K13" s="11"/>
      <c r="L13" t="s">
        <v>34</v>
      </c>
      <c r="M13" s="11">
        <f>M12-'Analisi-pos'!K12</f>
        <v>4</v>
      </c>
    </row>
    <row r="14" spans="1:13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7"/>
        <v>462.2522963880869</v>
      </c>
      <c r="G14" s="11">
        <f t="shared" si="1"/>
        <v>690.54834704800498</v>
      </c>
      <c r="H14" s="11">
        <f t="shared" si="4"/>
        <v>69.054834704800498</v>
      </c>
      <c r="I14" s="11">
        <f t="shared" si="5"/>
        <v>-265.2522963880869</v>
      </c>
      <c r="J14" s="11">
        <f t="shared" si="6"/>
        <v>-20.054834704800498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7"/>
        <v>543.12995080583596</v>
      </c>
      <c r="G15" s="11">
        <f t="shared" si="1"/>
        <v>808.77654417749056</v>
      </c>
      <c r="H15" s="11">
        <f t="shared" si="4"/>
        <v>80.877654417749056</v>
      </c>
      <c r="I15" s="11">
        <f t="shared" si="5"/>
        <v>-310.12995080583596</v>
      </c>
      <c r="J15" s="11">
        <f t="shared" si="6"/>
        <v>-44.877654417749056</v>
      </c>
      <c r="K15" s="11"/>
    </row>
    <row r="16" spans="1:13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7"/>
        <v>637.73930163299121</v>
      </c>
      <c r="G16" s="11">
        <f t="shared" si="1"/>
        <v>946.09350827155254</v>
      </c>
      <c r="H16" s="11">
        <f t="shared" si="4"/>
        <v>94.609350827155254</v>
      </c>
      <c r="I16" s="11">
        <f t="shared" si="5"/>
        <v>-271.73930163299121</v>
      </c>
      <c r="J16" s="11">
        <f t="shared" si="6"/>
        <v>38.390649172844746</v>
      </c>
      <c r="K16" s="11"/>
    </row>
    <row r="17" spans="1:11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7"/>
        <v>748.25421644609617</v>
      </c>
      <c r="G17" s="11">
        <f t="shared" si="1"/>
        <v>1105.1491481310495</v>
      </c>
      <c r="H17" s="11">
        <f t="shared" si="4"/>
        <v>110.51491481310495</v>
      </c>
      <c r="I17" s="11">
        <f t="shared" si="5"/>
        <v>-285.25421644609617</v>
      </c>
      <c r="J17" s="11">
        <f t="shared" si="6"/>
        <v>-13.514914813104951</v>
      </c>
      <c r="K17" s="11"/>
    </row>
    <row r="18" spans="1:11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7"/>
        <v>877.1340937761571</v>
      </c>
      <c r="G18" s="11">
        <f t="shared" si="1"/>
        <v>1288.7987733006094</v>
      </c>
      <c r="H18" s="11">
        <f t="shared" si="4"/>
        <v>128.87987733006094</v>
      </c>
      <c r="I18" s="11">
        <f t="shared" si="5"/>
        <v>-246.1340937761571</v>
      </c>
      <c r="J18" s="11">
        <f t="shared" si="6"/>
        <v>39.120122669939065</v>
      </c>
      <c r="K18" s="11"/>
    </row>
    <row r="19" spans="1:11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7"/>
        <v>1027.1394479252965</v>
      </c>
      <c r="G19" s="11">
        <f t="shared" si="1"/>
        <v>1500.0535414913941</v>
      </c>
      <c r="H19" s="11">
        <f t="shared" si="4"/>
        <v>150.00535414913941</v>
      </c>
      <c r="I19" s="11">
        <f t="shared" si="5"/>
        <v>-200.13944792529651</v>
      </c>
      <c r="J19" s="11">
        <f t="shared" si="6"/>
        <v>45.994645850860593</v>
      </c>
      <c r="K19" s="11"/>
    </row>
    <row r="20" spans="1:11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7"/>
        <v>1201.3393383165492</v>
      </c>
      <c r="G20" s="11">
        <f t="shared" si="1"/>
        <v>1741.9989039125267</v>
      </c>
      <c r="H20" s="11">
        <f t="shared" si="4"/>
        <v>174.19989039125267</v>
      </c>
      <c r="I20" s="11">
        <f t="shared" si="5"/>
        <v>-185.33933831654917</v>
      </c>
      <c r="J20" s="11">
        <f t="shared" si="6"/>
        <v>14.800109608747334</v>
      </c>
      <c r="K20" s="11"/>
    </row>
    <row r="21" spans="1:11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7"/>
        <v>1403.106516738206</v>
      </c>
      <c r="G21" s="11">
        <f t="shared" si="1"/>
        <v>2017.6717842165681</v>
      </c>
      <c r="H21" s="11">
        <f t="shared" si="4"/>
        <v>201.76717842165681</v>
      </c>
      <c r="I21" s="11">
        <f t="shared" si="5"/>
        <v>-137.10651673820598</v>
      </c>
      <c r="J21" s="11">
        <f t="shared" si="6"/>
        <v>48.232821578343192</v>
      </c>
      <c r="K21" s="11"/>
    </row>
    <row r="22" spans="1:11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7"/>
        <v>1636.0951851758939</v>
      </c>
      <c r="G22" s="11">
        <f t="shared" si="1"/>
        <v>2329.8866843768792</v>
      </c>
      <c r="H22" s="11">
        <f t="shared" si="4"/>
        <v>232.98866843768792</v>
      </c>
      <c r="I22" s="11">
        <f t="shared" si="5"/>
        <v>-195.0951851758939</v>
      </c>
      <c r="J22" s="11">
        <f t="shared" si="6"/>
        <v>-57.98866843768792</v>
      </c>
      <c r="K22" s="11"/>
    </row>
    <row r="23" spans="1:11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7"/>
        <v>1904.1953409514103</v>
      </c>
      <c r="G23" s="11">
        <f t="shared" si="1"/>
        <v>2681.0015577551644</v>
      </c>
      <c r="H23" s="11">
        <f t="shared" si="4"/>
        <v>268.10015577551644</v>
      </c>
      <c r="I23" s="11">
        <f t="shared" si="5"/>
        <v>-95.195340951410344</v>
      </c>
      <c r="J23" s="11">
        <f t="shared" si="6"/>
        <v>99.899844224483559</v>
      </c>
      <c r="K23" s="11"/>
    </row>
    <row r="24" spans="1:11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7"/>
        <v>2211.4570315018263</v>
      </c>
      <c r="G24" s="11">
        <f t="shared" si="1"/>
        <v>3072.6169055041601</v>
      </c>
      <c r="H24" s="11">
        <f t="shared" si="4"/>
        <v>307.26169055041601</v>
      </c>
      <c r="I24" s="11">
        <f t="shared" si="5"/>
        <v>-53.45703150182635</v>
      </c>
      <c r="J24" s="11">
        <f t="shared" si="6"/>
        <v>41.738309449583994</v>
      </c>
      <c r="K24" s="11"/>
    </row>
    <row r="25" spans="1:11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7"/>
        <v>2561.97773919253</v>
      </c>
      <c r="G25" s="11">
        <f t="shared" si="1"/>
        <v>3505.207076907036</v>
      </c>
      <c r="H25" s="11">
        <f t="shared" si="4"/>
        <v>350.5207076907036</v>
      </c>
      <c r="I25" s="11">
        <f t="shared" si="5"/>
        <v>-58.977739192529953</v>
      </c>
      <c r="J25" s="11">
        <f t="shared" si="6"/>
        <v>-5.5207076907036026</v>
      </c>
      <c r="K25" s="11"/>
    </row>
    <row r="26" spans="1:11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7"/>
        <v>2959.7469530604603</v>
      </c>
      <c r="G26" s="11">
        <f t="shared" si="1"/>
        <v>3977.6921386793038</v>
      </c>
      <c r="H26" s="11">
        <f t="shared" si="4"/>
        <v>397.76921386793038</v>
      </c>
      <c r="I26" s="11">
        <f t="shared" si="5"/>
        <v>18.253046939539672</v>
      </c>
      <c r="J26" s="11">
        <f t="shared" si="6"/>
        <v>77.230786132069625</v>
      </c>
      <c r="K26" s="11"/>
    </row>
    <row r="27" spans="1:11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7"/>
        <v>3408.4442110426721</v>
      </c>
      <c r="G27" s="11">
        <f t="shared" si="1"/>
        <v>4486.972579822118</v>
      </c>
      <c r="H27" s="11">
        <f t="shared" si="4"/>
        <v>448.6972579822118</v>
      </c>
      <c r="I27" s="11">
        <f t="shared" si="5"/>
        <v>-3.4442110426721229</v>
      </c>
      <c r="J27" s="11">
        <f t="shared" si="6"/>
        <v>-21.697257982211795</v>
      </c>
      <c r="K27" s="11"/>
    </row>
    <row r="28" spans="1:11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7"/>
        <v>3911.1909513129017</v>
      </c>
      <c r="G28" s="11">
        <f t="shared" si="1"/>
        <v>5027.4674027022957</v>
      </c>
      <c r="H28" s="11">
        <f t="shared" si="4"/>
        <v>502.74674027022957</v>
      </c>
      <c r="I28" s="11">
        <f t="shared" si="5"/>
        <v>120.80904868709831</v>
      </c>
      <c r="J28" s="11">
        <f t="shared" si="6"/>
        <v>124.25325972977043</v>
      </c>
      <c r="K28" s="11"/>
    </row>
    <row r="29" spans="1:11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7"/>
        <v>4470.2626747241211</v>
      </c>
      <c r="G29" s="11">
        <f t="shared" si="1"/>
        <v>5590.7172341121941</v>
      </c>
      <c r="H29" s="11">
        <f t="shared" si="4"/>
        <v>559.07172341121941</v>
      </c>
      <c r="I29" s="11">
        <f t="shared" si="5"/>
        <v>354.7373252758789</v>
      </c>
      <c r="J29" s="11">
        <f t="shared" si="6"/>
        <v>233.92827658878059</v>
      </c>
      <c r="K29" s="11"/>
    </row>
    <row r="30" spans="1:11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7"/>
        <v>5086.7761032017233</v>
      </c>
      <c r="G30" s="11">
        <f t="shared" si="1"/>
        <v>6165.1342847760225</v>
      </c>
      <c r="H30" s="11">
        <f t="shared" si="4"/>
        <v>616.51342847760225</v>
      </c>
      <c r="I30" s="11">
        <f t="shared" si="5"/>
        <v>389.22389679827666</v>
      </c>
      <c r="J30" s="11">
        <f t="shared" si="6"/>
        <v>34.486571522397753</v>
      </c>
      <c r="K30" s="11"/>
    </row>
    <row r="31" spans="1:11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7"/>
        <v>5760.3755224731203</v>
      </c>
      <c r="G31" s="11">
        <f t="shared" si="1"/>
        <v>6735.9941927139698</v>
      </c>
      <c r="H31" s="11">
        <f t="shared" si="4"/>
        <v>673.59941927139698</v>
      </c>
      <c r="I31" s="11">
        <f t="shared" si="5"/>
        <v>316.62447752687967</v>
      </c>
      <c r="J31" s="11">
        <f t="shared" si="6"/>
        <v>-72.599419271396982</v>
      </c>
      <c r="K31" s="11"/>
    </row>
    <row r="32" spans="1:11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7"/>
        <v>6488.951826300794</v>
      </c>
      <c r="G32" s="11">
        <f t="shared" si="1"/>
        <v>7285.7630382767366</v>
      </c>
      <c r="H32" s="11">
        <f t="shared" si="4"/>
        <v>728.57630382767366</v>
      </c>
      <c r="I32" s="11">
        <f t="shared" si="5"/>
        <v>331.04817369920602</v>
      </c>
      <c r="J32" s="11">
        <f t="shared" si="6"/>
        <v>14.423696172326345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7"/>
        <v>7268.4346434234021</v>
      </c>
      <c r="G33" s="11">
        <f t="shared" si="1"/>
        <v>7794.8281712260814</v>
      </c>
      <c r="H33" s="11">
        <f t="shared" si="4"/>
        <v>779.48281712260814</v>
      </c>
      <c r="I33" s="11">
        <f t="shared" si="5"/>
        <v>234.56535657659788</v>
      </c>
      <c r="J33" s="11">
        <f t="shared" si="6"/>
        <v>-96.482817122608139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7"/>
        <v>8092.6995788415215</v>
      </c>
      <c r="G34" s="11">
        <f t="shared" si="1"/>
        <v>8242.6493541811942</v>
      </c>
      <c r="H34" s="11">
        <f t="shared" si="4"/>
        <v>824.26493541811942</v>
      </c>
      <c r="I34" s="11">
        <f t="shared" si="5"/>
        <v>72.300421158478457</v>
      </c>
      <c r="J34" s="11">
        <f t="shared" si="6"/>
        <v>-162.26493541811942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7"/>
        <v>8953.6265689003467</v>
      </c>
      <c r="G35" s="11">
        <f t="shared" si="1"/>
        <v>8609.2699005882514</v>
      </c>
      <c r="H35" s="11">
        <f t="shared" si="4"/>
        <v>860.92699005882514</v>
      </c>
      <c r="I35" s="11">
        <f t="shared" si="5"/>
        <v>180.37343109965332</v>
      </c>
      <c r="J35" s="11">
        <f t="shared" si="6"/>
        <v>108.07300994117486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7"/>
        <v>9841.3304749277104</v>
      </c>
      <c r="G36" s="11">
        <f t="shared" si="1"/>
        <v>8877.039060273637</v>
      </c>
      <c r="H36" s="11">
        <f t="shared" si="4"/>
        <v>887.7039060273637</v>
      </c>
      <c r="I36" s="11">
        <f t="shared" si="5"/>
        <v>181.66952507228962</v>
      </c>
      <c r="J36" s="11">
        <f t="shared" si="6"/>
        <v>1.2960939726362994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ref="D37" si="8">C37-C36</f>
        <v>756</v>
      </c>
      <c r="E37">
        <f t="shared" ref="E37" si="9">10*(C37-C36)</f>
        <v>7560</v>
      </c>
      <c r="F37" s="11">
        <f t="shared" ref="F37:F59" si="10">$M$2/(1+$M$5*EXP(-$M$4*B37))</f>
        <v>10744.562438752055</v>
      </c>
      <c r="G37" s="11">
        <f t="shared" si="1"/>
        <v>9032.3196382434435</v>
      </c>
      <c r="H37" s="11">
        <f t="shared" si="4"/>
        <v>903.23196382434435</v>
      </c>
      <c r="I37" s="11">
        <f t="shared" si="5"/>
        <v>34.437561247945268</v>
      </c>
      <c r="J37" s="11">
        <f t="shared" si="6"/>
        <v>-147.23196382434435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ref="D38" si="11">C38-C37</f>
        <v>812</v>
      </c>
      <c r="E38">
        <f t="shared" ref="E38" si="12">10*(C38-C37)</f>
        <v>8120</v>
      </c>
      <c r="F38" s="11">
        <f t="shared" si="10"/>
        <v>11651.253975567171</v>
      </c>
      <c r="G38" s="11">
        <f t="shared" si="1"/>
        <v>9066.9153681511671</v>
      </c>
      <c r="H38" s="11">
        <f t="shared" si="4"/>
        <v>906.69153681511671</v>
      </c>
      <c r="I38" s="11">
        <f t="shared" si="5"/>
        <v>-60.253975567171437</v>
      </c>
      <c r="J38" s="11">
        <f t="shared" si="6"/>
        <v>-94.691536815116706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ref="D39" si="13">C39-C38</f>
        <v>837</v>
      </c>
      <c r="E39">
        <f t="shared" ref="E39" si="14">10*(C39-C38)</f>
        <v>8370</v>
      </c>
      <c r="F39" s="11">
        <f t="shared" si="10"/>
        <v>12549.151114008431</v>
      </c>
      <c r="G39" s="11">
        <f t="shared" si="1"/>
        <v>8978.9713844125981</v>
      </c>
      <c r="H39" s="11">
        <f t="shared" si="4"/>
        <v>897.89713844125981</v>
      </c>
      <c r="I39" s="11">
        <f t="shared" si="5"/>
        <v>-121.15111400843125</v>
      </c>
      <c r="J39" s="11">
        <f t="shared" si="6"/>
        <v>-60.897138441259813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ref="D40" si="15">C40-C39</f>
        <v>727</v>
      </c>
      <c r="E40">
        <f t="shared" ref="E40" si="16">10*(C40-C39)</f>
        <v>7270</v>
      </c>
      <c r="F40" s="11">
        <f t="shared" si="10"/>
        <v>13426.469343196168</v>
      </c>
      <c r="G40" s="11">
        <f t="shared" si="1"/>
        <v>8773.1822918773651</v>
      </c>
      <c r="H40" s="11">
        <f t="shared" si="4"/>
        <v>877.31822918773651</v>
      </c>
      <c r="I40" s="11">
        <f t="shared" si="5"/>
        <v>-271.46934319616776</v>
      </c>
      <c r="J40" s="11">
        <f t="shared" si="6"/>
        <v>-150.31822918773651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ref="D41" si="17">C41-C40</f>
        <v>760</v>
      </c>
      <c r="E41">
        <f t="shared" ref="E41" si="18">10*(C41-C40)</f>
        <v>7600</v>
      </c>
      <c r="F41" s="11">
        <f t="shared" si="10"/>
        <v>14272.49620230415</v>
      </c>
      <c r="G41" s="11">
        <f t="shared" si="1"/>
        <v>8460.2685910798209</v>
      </c>
      <c r="H41" s="11">
        <f t="shared" si="4"/>
        <v>846.02685910798209</v>
      </c>
      <c r="I41" s="11">
        <f t="shared" si="5"/>
        <v>-357.49620230414985</v>
      </c>
      <c r="J41" s="11">
        <f t="shared" si="6"/>
        <v>-86.026859107982091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ref="D42" si="19">C42-C41</f>
        <v>766</v>
      </c>
      <c r="E42">
        <f t="shared" ref="E42" si="20">10*(C42-C41)</f>
        <v>7660</v>
      </c>
      <c r="F42" s="11">
        <f t="shared" si="10"/>
        <v>15078.078152518832</v>
      </c>
      <c r="G42" s="11">
        <f t="shared" si="1"/>
        <v>8055.8195021468237</v>
      </c>
      <c r="H42" s="11">
        <f t="shared" si="4"/>
        <v>805.58195021468237</v>
      </c>
      <c r="I42" s="11">
        <f t="shared" si="5"/>
        <v>-397.07815251883221</v>
      </c>
      <c r="J42" s="11">
        <f t="shared" si="6"/>
        <v>-39.581950214682365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ref="D43" si="21">C43-C42</f>
        <v>681</v>
      </c>
      <c r="E43">
        <f t="shared" ref="E43" si="22">10*(C43-C42)</f>
        <v>6810</v>
      </c>
      <c r="F43" s="11">
        <f t="shared" si="10"/>
        <v>15835.949172326362</v>
      </c>
      <c r="G43" s="11">
        <f t="shared" si="1"/>
        <v>7578.7101980752959</v>
      </c>
      <c r="H43" s="11">
        <f t="shared" si="4"/>
        <v>757.87101980752959</v>
      </c>
      <c r="I43" s="11">
        <f t="shared" ref="I43" si="23">C43-F43</f>
        <v>-473.9491723263618</v>
      </c>
      <c r="J43" s="11">
        <f t="shared" ref="J43" si="24">D43-H43</f>
        <v>-76.871019807529592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ref="D44" si="25">C44-C43</f>
        <v>525</v>
      </c>
      <c r="E44">
        <f t="shared" ref="E44" si="26">10*(C44-C43)</f>
        <v>5250</v>
      </c>
      <c r="F44" s="11">
        <f t="shared" si="10"/>
        <v>16540.884795546433</v>
      </c>
      <c r="G44" s="11">
        <f t="shared" si="1"/>
        <v>7049.3562322007165</v>
      </c>
      <c r="H44" s="11">
        <f t="shared" si="4"/>
        <v>704.93562322007165</v>
      </c>
      <c r="I44" s="11">
        <f t="shared" ref="I44" si="27">C44-F44</f>
        <v>-653.88479554643345</v>
      </c>
      <c r="J44" s="11">
        <f t="shared" ref="J44" si="28">D44-H44</f>
        <v>-179.93562322007165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ref="D45" si="29">C45-C44</f>
        <v>636</v>
      </c>
      <c r="E45">
        <f t="shared" ref="E45" si="30">10*(C45-C44)</f>
        <v>6360</v>
      </c>
      <c r="F45" s="11">
        <f t="shared" si="10"/>
        <v>17189.69075888204</v>
      </c>
      <c r="G45" s="11">
        <f t="shared" si="1"/>
        <v>6488.0596333560607</v>
      </c>
      <c r="H45" s="11">
        <f t="shared" si="4"/>
        <v>648.80596333560607</v>
      </c>
      <c r="I45" s="11">
        <f t="shared" ref="I45" si="31">C45-F45</f>
        <v>-666.69075888203952</v>
      </c>
      <c r="J45" s="11">
        <f t="shared" ref="J45" si="32">D45-H45</f>
        <v>-12.805963335606066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ref="D46" si="33">C46-C45</f>
        <v>604</v>
      </c>
      <c r="E46">
        <f t="shared" ref="E46" si="34">10*(C46-C45)</f>
        <v>6040</v>
      </c>
      <c r="F46" s="11">
        <f t="shared" si="10"/>
        <v>17781.054960546524</v>
      </c>
      <c r="G46" s="11">
        <f t="shared" si="1"/>
        <v>5913.6420166448443</v>
      </c>
      <c r="H46" s="11">
        <f t="shared" si="4"/>
        <v>591.36420166448443</v>
      </c>
      <c r="I46" s="11">
        <f t="shared" ref="I46" si="35">C46-F46</f>
        <v>-654.05496054652394</v>
      </c>
      <c r="J46" s="11">
        <f t="shared" ref="J46" si="36">D46-H46</f>
        <v>12.635798335515574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ref="D47" si="37">C47-C46</f>
        <v>542</v>
      </c>
      <c r="E47">
        <f t="shared" ref="E47" si="38">10*(C47-C46)</f>
        <v>5420</v>
      </c>
      <c r="F47" s="11">
        <f t="shared" si="10"/>
        <v>18315.302427617684</v>
      </c>
      <c r="G47" s="11">
        <f t="shared" si="1"/>
        <v>5342.4746707115992</v>
      </c>
      <c r="H47" s="11">
        <f t="shared" si="4"/>
        <v>534.24746707115992</v>
      </c>
      <c r="I47" s="11">
        <f t="shared" ref="I47" si="39">C47-F47</f>
        <v>-646.30242761768386</v>
      </c>
      <c r="J47" s="11">
        <f t="shared" ref="J47" si="40">D47-H47</f>
        <v>7.7525329288400826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ref="D48" si="41">C48-C47</f>
        <v>610</v>
      </c>
      <c r="E48">
        <f t="shared" ref="E48" si="42">10*(C48-C47)</f>
        <v>6100</v>
      </c>
      <c r="F48" s="11">
        <f t="shared" si="10"/>
        <v>18794.095419986341</v>
      </c>
      <c r="G48" s="11">
        <f t="shared" si="1"/>
        <v>4787.92992368657</v>
      </c>
      <c r="H48" s="11">
        <f t="shared" si="4"/>
        <v>478.792992368657</v>
      </c>
      <c r="I48" s="11">
        <f t="shared" ref="I48" si="43">C48-F48</f>
        <v>-515.09541998634086</v>
      </c>
      <c r="J48" s="11">
        <f t="shared" ref="J48" si="44">D48-H48</f>
        <v>131.207007631343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ref="D49" si="45">C49-C48</f>
        <v>570</v>
      </c>
      <c r="E49">
        <f t="shared" ref="E49" si="46">10*(C49-C48)</f>
        <v>5700</v>
      </c>
      <c r="F49" s="11">
        <f t="shared" si="10"/>
        <v>19220.116528479943</v>
      </c>
      <c r="G49" s="11">
        <f t="shared" si="1"/>
        <v>4260.2110849360179</v>
      </c>
      <c r="H49" s="11">
        <f t="shared" si="4"/>
        <v>426.02110849360179</v>
      </c>
      <c r="I49" s="11">
        <f t="shared" ref="I49" si="47">C49-F49</f>
        <v>-371.11652847994264</v>
      </c>
      <c r="J49" s="11">
        <f t="shared" ref="J49" si="48">D49-H49</f>
        <v>143.97889150639821</v>
      </c>
      <c r="K49" s="11"/>
    </row>
    <row r="50" spans="1:11">
      <c r="A50" s="2">
        <v>43932</v>
      </c>
      <c r="B50" s="10">
        <v>48</v>
      </c>
      <c r="C50" s="3">
        <f>Dati!K50</f>
        <v>19468</v>
      </c>
      <c r="D50">
        <f t="shared" ref="D50" si="49">C50-C49</f>
        <v>619</v>
      </c>
      <c r="E50">
        <f t="shared" ref="E50" si="50">10*(C50-C49)</f>
        <v>6190</v>
      </c>
      <c r="F50" s="11">
        <f t="shared" si="10"/>
        <v>19596.764360137448</v>
      </c>
      <c r="G50" s="11">
        <f t="shared" si="1"/>
        <v>3766.4783165750487</v>
      </c>
      <c r="H50" s="11">
        <f t="shared" si="4"/>
        <v>376.64783165750487</v>
      </c>
      <c r="I50" s="11">
        <f t="shared" ref="I50" si="51">C50-F50</f>
        <v>-128.76436013744751</v>
      </c>
      <c r="J50" s="11">
        <f t="shared" ref="J50" si="52">D50-H50</f>
        <v>242.35216834249513</v>
      </c>
      <c r="K50" s="11"/>
    </row>
    <row r="51" spans="1:11">
      <c r="A51" s="2">
        <v>43933</v>
      </c>
      <c r="B51" s="10">
        <v>49</v>
      </c>
      <c r="C51" s="3">
        <f>Dati!K51</f>
        <v>19899</v>
      </c>
      <c r="D51">
        <f t="shared" ref="D51" si="53">C51-C50</f>
        <v>431</v>
      </c>
      <c r="E51">
        <f t="shared" ref="E51" si="54">10*(C51-C50)</f>
        <v>4310</v>
      </c>
      <c r="F51" s="11">
        <f t="shared" si="10"/>
        <v>19927.881760223856</v>
      </c>
      <c r="G51" s="11">
        <f t="shared" si="1"/>
        <v>3311.1740008640845</v>
      </c>
      <c r="H51" s="11">
        <f t="shared" si="4"/>
        <v>331.11740008640845</v>
      </c>
      <c r="I51" s="11">
        <f t="shared" ref="I51" si="55">C51-F51</f>
        <v>-28.881760223855963</v>
      </c>
      <c r="J51" s="11">
        <f t="shared" ref="J51" si="56">D51-H51</f>
        <v>99.882599913591548</v>
      </c>
      <c r="K51" s="11"/>
    </row>
    <row r="52" spans="1:11">
      <c r="A52" s="2">
        <v>43934</v>
      </c>
      <c r="B52" s="10">
        <v>50</v>
      </c>
      <c r="C52" s="3"/>
      <c r="F52" s="11">
        <f t="shared" si="10"/>
        <v>20217.527459897141</v>
      </c>
      <c r="G52" s="11">
        <f t="shared" si="1"/>
        <v>2896.4569967328498</v>
      </c>
      <c r="H52" s="11">
        <f t="shared" si="4"/>
        <v>289.64569967328498</v>
      </c>
      <c r="I52" s="11"/>
      <c r="J52" s="11"/>
      <c r="K52" s="11"/>
    </row>
    <row r="53" spans="1:11">
      <c r="A53" s="2">
        <v>43935</v>
      </c>
      <c r="B53" s="10">
        <v>51</v>
      </c>
      <c r="C53" s="3"/>
      <c r="F53" s="11">
        <f t="shared" si="10"/>
        <v>20469.794693440326</v>
      </c>
      <c r="G53" s="11">
        <f t="shared" si="1"/>
        <v>2522.6723354318528</v>
      </c>
      <c r="H53" s="11">
        <f t="shared" si="4"/>
        <v>252.26723354318528</v>
      </c>
      <c r="I53" s="11"/>
      <c r="J53" s="11"/>
      <c r="K53" s="11"/>
    </row>
    <row r="54" spans="1:11">
      <c r="A54" s="2">
        <v>43936</v>
      </c>
      <c r="B54" s="10">
        <v>52</v>
      </c>
      <c r="C54" s="3"/>
      <c r="F54" s="11">
        <f t="shared" si="10"/>
        <v>20688.675103106369</v>
      </c>
      <c r="G54" s="11">
        <f t="shared" si="1"/>
        <v>2188.804096660424</v>
      </c>
      <c r="H54" s="11">
        <f t="shared" si="4"/>
        <v>218.8804096660424</v>
      </c>
      <c r="I54" s="11"/>
      <c r="J54" s="11"/>
      <c r="K54" s="11"/>
    </row>
    <row r="55" spans="1:11">
      <c r="A55" s="2">
        <v>43937</v>
      </c>
      <c r="B55" s="10">
        <v>53</v>
      </c>
      <c r="C55" s="3"/>
      <c r="F55" s="11">
        <f t="shared" si="10"/>
        <v>20877.963041415904</v>
      </c>
      <c r="G55" s="11">
        <f t="shared" si="1"/>
        <v>1892.8793830953509</v>
      </c>
      <c r="H55" s="11">
        <f t="shared" si="4"/>
        <v>189.28793830953509</v>
      </c>
      <c r="I55" s="11"/>
      <c r="J55" s="11"/>
      <c r="K55" s="11"/>
    </row>
    <row r="56" spans="1:11">
      <c r="A56" s="2">
        <v>43938</v>
      </c>
      <c r="B56" s="10">
        <v>54</v>
      </c>
      <c r="C56" s="3"/>
      <c r="F56" s="11">
        <f t="shared" si="10"/>
        <v>21041.193818767035</v>
      </c>
      <c r="G56" s="11">
        <f t="shared" si="1"/>
        <v>1632.3077735113111</v>
      </c>
      <c r="H56" s="11">
        <f t="shared" si="4"/>
        <v>163.23077735113111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10"/>
        <v>21181.609070632054</v>
      </c>
      <c r="G57" s="11">
        <f t="shared" si="1"/>
        <v>1404.1525186501894</v>
      </c>
      <c r="H57" s="11">
        <f t="shared" si="4"/>
        <v>140.41525186501894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10"/>
        <v>21302.142804070307</v>
      </c>
      <c r="G58" s="11">
        <f t="shared" si="1"/>
        <v>1205.3373343825297</v>
      </c>
      <c r="H58" s="11">
        <f t="shared" si="4"/>
        <v>120.53373343825297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10"/>
        <v>21405.422481959293</v>
      </c>
      <c r="G59" s="11">
        <f t="shared" si="1"/>
        <v>1032.7967788898604</v>
      </c>
      <c r="H59" s="11">
        <f t="shared" si="4"/>
        <v>103.27967788898604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57">$M$2/(1+$M$5*EXP(-$M$4*B60))</f>
        <v>21493.780466760276</v>
      </c>
      <c r="G60" s="11">
        <f t="shared" si="1"/>
        <v>883.57984800983104</v>
      </c>
      <c r="H60" s="11">
        <f t="shared" si="4"/>
        <v>88.357984800983104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57"/>
        <v>21569.272113367722</v>
      </c>
      <c r="G61" s="11">
        <f t="shared" si="1"/>
        <v>754.91646607446455</v>
      </c>
      <c r="H61" s="11">
        <f t="shared" si="4"/>
        <v>75.491646607446455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57"/>
        <v>21633.697681395242</v>
      </c>
      <c r="G62" s="11">
        <f t="shared" si="1"/>
        <v>644.25568027520058</v>
      </c>
      <c r="H62" s="11">
        <f t="shared" si="4"/>
        <v>64.425568027520058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57"/>
        <v>21688.625988845146</v>
      </c>
      <c r="G63" s="11">
        <f t="shared" si="1"/>
        <v>549.28307449903514</v>
      </c>
      <c r="H63" s="11">
        <f t="shared" si="4"/>
        <v>54.928307449903514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57"/>
        <v>21735.418340750221</v>
      </c>
      <c r="G64" s="11">
        <f t="shared" si="1"/>
        <v>467.92351905074611</v>
      </c>
      <c r="H64" s="11">
        <f t="shared" si="4"/>
        <v>46.792351905074611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57"/>
        <v>21775.251745575391</v>
      </c>
      <c r="G65" s="11">
        <f t="shared" si="1"/>
        <v>398.33404825170874</v>
      </c>
      <c r="H65" s="11">
        <f t="shared" si="4"/>
        <v>39.833404825170874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57"/>
        <v>21809.140795473304</v>
      </c>
      <c r="G66" s="11">
        <f t="shared" si="1"/>
        <v>338.89049897912628</v>
      </c>
      <c r="H66" s="11">
        <f t="shared" si="4"/>
        <v>33.889049897912628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57"/>
        <v>21837.957853606265</v>
      </c>
      <c r="G67" s="11">
        <f t="shared" si="1"/>
        <v>288.17058132961392</v>
      </c>
      <c r="H67" s="11">
        <f t="shared" si="4"/>
        <v>28.817058132961392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D20"/>
  <sheetViews>
    <sheetView workbookViewId="0">
      <selection activeCell="H21" sqref="H21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</cols>
  <sheetData>
    <row r="1" spans="1:4">
      <c r="A1" s="18" t="s">
        <v>36</v>
      </c>
      <c r="B1" s="18"/>
    </row>
    <row r="6" spans="1:4">
      <c r="B6" s="17">
        <v>43918</v>
      </c>
      <c r="C6" s="17">
        <v>43919</v>
      </c>
      <c r="D6" s="17">
        <v>43932</v>
      </c>
    </row>
    <row r="7" spans="1:4">
      <c r="A7" s="4" t="s">
        <v>23</v>
      </c>
      <c r="B7" s="9">
        <v>100000</v>
      </c>
      <c r="C7" s="9">
        <v>100000</v>
      </c>
      <c r="D7" s="9">
        <v>108000</v>
      </c>
    </row>
    <row r="8" spans="1:4">
      <c r="A8" s="4" t="s">
        <v>24</v>
      </c>
      <c r="B8" s="9">
        <v>710</v>
      </c>
      <c r="C8" s="9">
        <v>710</v>
      </c>
      <c r="D8" s="9">
        <v>800</v>
      </c>
    </row>
    <row r="9" spans="1:4">
      <c r="A9" s="4" t="s">
        <v>25</v>
      </c>
      <c r="B9" s="9">
        <v>0.17</v>
      </c>
      <c r="C9" s="9">
        <v>0.17</v>
      </c>
      <c r="D9" s="9">
        <v>0.155</v>
      </c>
    </row>
    <row r="12" spans="1:4">
      <c r="A12" s="18" t="s">
        <v>37</v>
      </c>
      <c r="B12" s="18"/>
    </row>
    <row r="17" spans="1:4">
      <c r="B17" s="17">
        <v>43918</v>
      </c>
      <c r="C17" s="17">
        <v>43919</v>
      </c>
      <c r="D17" s="17">
        <v>43932</v>
      </c>
    </row>
    <row r="18" spans="1:4">
      <c r="A18" s="4" t="s">
        <v>23</v>
      </c>
      <c r="B18" s="9">
        <v>19500</v>
      </c>
      <c r="C18" s="9">
        <v>21000</v>
      </c>
      <c r="D18" s="9">
        <v>22000</v>
      </c>
    </row>
    <row r="19" spans="1:4">
      <c r="A19" s="4" t="s">
        <v>24</v>
      </c>
      <c r="B19" s="9">
        <v>59</v>
      </c>
      <c r="C19" s="9">
        <v>59</v>
      </c>
      <c r="D19" s="9">
        <v>65</v>
      </c>
    </row>
    <row r="20" spans="1:4">
      <c r="A20" s="4" t="s">
        <v>25</v>
      </c>
      <c r="B20" s="9">
        <v>0.17</v>
      </c>
      <c r="C20" s="9">
        <v>0.17</v>
      </c>
      <c r="D20" s="9">
        <v>0.16500000000000001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topLeftCell="A25" workbookViewId="0">
      <selection activeCell="A51" sqref="A51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2"/>
  <sheetViews>
    <sheetView topLeftCell="A28" workbookViewId="0">
      <selection activeCell="A51" sqref="A51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/>
      <c r="B52" s="3"/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"/>
  <sheetViews>
    <sheetView topLeftCell="A28" workbookViewId="0">
      <selection activeCell="A51" sqref="A5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  <row r="50" spans="1:5">
      <c r="A50" s="2">
        <v>43932</v>
      </c>
      <c r="B50" s="3">
        <f>Dati!J50</f>
        <v>32534</v>
      </c>
      <c r="C50">
        <f t="shared" ref="C50" si="42">B50-B49</f>
        <v>2079</v>
      </c>
      <c r="D50">
        <f t="shared" ref="D50" si="43">C50-C49</f>
        <v>94</v>
      </c>
      <c r="E50">
        <f t="shared" ref="E50" si="44">D50-D49</f>
        <v>88</v>
      </c>
    </row>
    <row r="51" spans="1:5">
      <c r="A51" s="2">
        <v>43933</v>
      </c>
      <c r="B51" s="3">
        <f>Dati!J51</f>
        <v>34211</v>
      </c>
      <c r="C51">
        <f t="shared" ref="C51" si="45">B51-B50</f>
        <v>1677</v>
      </c>
      <c r="D51">
        <f t="shared" ref="D51" si="46">C51-C50</f>
        <v>-402</v>
      </c>
      <c r="E51">
        <f t="shared" ref="E51" si="47">D51-D50</f>
        <v>-496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topLeftCell="A31" workbookViewId="0">
      <selection activeCell="A51" sqref="A5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  <row r="50" spans="1:5">
      <c r="A50" s="2">
        <v>43932</v>
      </c>
      <c r="B50" s="3">
        <f>Dati!K50</f>
        <v>19468</v>
      </c>
      <c r="C50">
        <f t="shared" ref="C50" si="42">B50-B49</f>
        <v>619</v>
      </c>
      <c r="D50">
        <f t="shared" ref="D50" si="43">C50-C49</f>
        <v>49</v>
      </c>
      <c r="E50">
        <f t="shared" ref="E50" si="44">D50-D49</f>
        <v>89</v>
      </c>
    </row>
    <row r="51" spans="1:5">
      <c r="A51" s="2">
        <v>43933</v>
      </c>
      <c r="B51" s="3">
        <f>Dati!K51</f>
        <v>19899</v>
      </c>
      <c r="C51">
        <f t="shared" ref="C51" si="45">B51-B50</f>
        <v>431</v>
      </c>
      <c r="D51">
        <f t="shared" ref="D51" si="46">C51-C50</f>
        <v>-188</v>
      </c>
      <c r="E51">
        <f t="shared" ref="E51" si="47">D51-D50</f>
        <v>-237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1"/>
  <sheetViews>
    <sheetView topLeftCell="A31" workbookViewId="0">
      <selection activeCell="A51" sqref="A51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1"/>
  <sheetViews>
    <sheetView topLeftCell="A34" workbookViewId="0">
      <selection activeCell="A51" sqref="A51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1"/>
  <sheetViews>
    <sheetView topLeftCell="A40" workbookViewId="0">
      <selection activeCell="A51" sqref="A51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1"/>
  <sheetViews>
    <sheetView topLeftCell="A37" workbookViewId="0">
      <selection activeCell="A51" sqref="A51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H1" s="4" t="s">
        <v>17</v>
      </c>
      <c r="I1" s="4" t="s">
        <v>18</v>
      </c>
      <c r="J1" s="4" t="s">
        <v>19</v>
      </c>
      <c r="K1" s="4" t="s">
        <v>20</v>
      </c>
    </row>
    <row r="3" spans="1:14">
      <c r="A3" s="2">
        <v>43885</v>
      </c>
      <c r="B3" s="10">
        <v>1</v>
      </c>
      <c r="C3" s="3">
        <v>4324</v>
      </c>
      <c r="H3" s="5">
        <f>C3/Casi_totali!B3</f>
        <v>18.882096069868997</v>
      </c>
      <c r="I3" s="5">
        <f>C3/Positivi!B3</f>
        <v>19.565610859728508</v>
      </c>
      <c r="J3" s="6">
        <f t="shared" ref="J3:J36" si="0">100/H3</f>
        <v>5.2960222016651244</v>
      </c>
      <c r="K3" s="6">
        <f t="shared" ref="K3:K36" si="1">100/I3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H4" s="5">
        <f>C4/Casi_totali!B4</f>
        <v>26.779503105590063</v>
      </c>
      <c r="I4" s="5">
        <f>C4/Positivi!B4</f>
        <v>27.726688102893892</v>
      </c>
      <c r="J4" s="6">
        <f t="shared" si="0"/>
        <v>3.7341992346051258</v>
      </c>
      <c r="K4" s="6">
        <f t="shared" si="1"/>
        <v>3.6066334222428389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H5" s="5">
        <f>C5/Casi_totali!B5</f>
        <v>23.967500000000001</v>
      </c>
      <c r="I5" s="5">
        <f>C5/Positivi!B5</f>
        <v>24.9012987012987</v>
      </c>
      <c r="J5" s="6">
        <f t="shared" si="0"/>
        <v>4.1723166788359238</v>
      </c>
      <c r="K5" s="6">
        <f t="shared" si="1"/>
        <v>4.0158548033795771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H6" s="5">
        <f>C6/Casi_totali!B6</f>
        <v>18.483076923076922</v>
      </c>
      <c r="I6" s="5">
        <f>C6/Positivi!B6</f>
        <v>20.431972789115648</v>
      </c>
      <c r="J6" s="6">
        <f t="shared" si="0"/>
        <v>5.4103545863159654</v>
      </c>
      <c r="K6" s="6">
        <f t="shared" si="1"/>
        <v>4.8942899950058258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H7" s="5">
        <f>C7/Casi_totali!B7</f>
        <v>17.67454954954955</v>
      </c>
      <c r="I7" s="5">
        <f>C7/Positivi!B7</f>
        <v>19.116930572472594</v>
      </c>
      <c r="J7" s="6">
        <f t="shared" si="0"/>
        <v>5.6578528193692259</v>
      </c>
      <c r="K7" s="6">
        <f t="shared" si="1"/>
        <v>5.2309652755654668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H8" s="5">
        <f>C8/Casi_totali!B8</f>
        <v>16.543439716312058</v>
      </c>
      <c r="I8" s="5">
        <f>C8/Positivi!B8</f>
        <v>17.789323164918969</v>
      </c>
      <c r="J8" s="6">
        <f t="shared" si="0"/>
        <v>6.0446921386849572</v>
      </c>
      <c r="K8" s="6">
        <f t="shared" si="1"/>
        <v>5.6213493381919513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H9" s="5">
        <f>C9/Casi_totali!B9</f>
        <v>12.471664698937426</v>
      </c>
      <c r="I9" s="5">
        <f>C9/Positivi!B9</f>
        <v>13.396956246036778</v>
      </c>
      <c r="J9" s="6">
        <f t="shared" si="0"/>
        <v>8.0181757940076679</v>
      </c>
      <c r="K9" s="6">
        <f t="shared" si="1"/>
        <v>7.4643820703365362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H10" s="5">
        <f>C10/Casi_totali!B10</f>
        <v>11.466110019646365</v>
      </c>
      <c r="I10" s="5">
        <f>C10/Positivi!B10</f>
        <v>12.722070844686648</v>
      </c>
      <c r="J10" s="6">
        <f t="shared" si="0"/>
        <v>8.7213536089098316</v>
      </c>
      <c r="K10" s="6">
        <f t="shared" si="1"/>
        <v>7.8603555365174556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H11" s="5">
        <f>C11/Casi_totali!B11</f>
        <v>10.334132693844925</v>
      </c>
      <c r="I11" s="5">
        <f>C11/Positivi!B11</f>
        <v>11.425541316836059</v>
      </c>
      <c r="J11" s="6">
        <f t="shared" si="0"/>
        <v>9.6766707920792072</v>
      </c>
      <c r="K11" s="6">
        <f t="shared" si="1"/>
        <v>8.7523205445544559</v>
      </c>
      <c r="M11" t="s">
        <v>33</v>
      </c>
      <c r="N11" s="14">
        <f>MATCH(MAX(K2:K66),K3:K67,0)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H12" s="5">
        <f>C12/Casi_totali!B12</f>
        <v>9.6591129815474268</v>
      </c>
      <c r="I12" s="5">
        <f>C12/Positivi!B12</f>
        <v>11.026237989652623</v>
      </c>
      <c r="J12" s="6">
        <f t="shared" si="0"/>
        <v>10.352917518517277</v>
      </c>
      <c r="K12" s="6">
        <f t="shared" si="1"/>
        <v>9.0692764017830214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H13" s="5">
        <f>C13/Casi_totali!B13</f>
        <v>8.3882840850181442</v>
      </c>
      <c r="I13" s="5">
        <f>C13/Positivi!B13</f>
        <v>9.8185679611650478</v>
      </c>
      <c r="J13" s="6">
        <f t="shared" si="0"/>
        <v>11.921389283727828</v>
      </c>
      <c r="K13" s="6">
        <f t="shared" si="1"/>
        <v>10.184784623941662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H14" s="5">
        <f>C14/Casi_totali!B14</f>
        <v>7.8427523727351165</v>
      </c>
      <c r="I14" s="5">
        <f>C14/Positivi!B14</f>
        <v>9.2847293156281925</v>
      </c>
      <c r="J14" s="6">
        <f t="shared" si="0"/>
        <v>12.750625704777359</v>
      </c>
      <c r="K14" s="6">
        <f t="shared" si="1"/>
        <v>10.77037322258588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H15" s="5">
        <f>C15/Casi_totali!B15</f>
        <v>7.1497535271120176</v>
      </c>
      <c r="I15" s="5">
        <f>C15/Positivi!B15</f>
        <v>8.3110057300928677</v>
      </c>
      <c r="J15" s="6">
        <f t="shared" si="0"/>
        <v>13.9864961247682</v>
      </c>
      <c r="K15" s="6">
        <f t="shared" si="1"/>
        <v>12.0322381246731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H16" s="5">
        <f>C16/Casi_totali!B16</f>
        <v>6.7711186440677968</v>
      </c>
      <c r="I16" s="5">
        <f>C16/Positivi!B16</f>
        <v>7.8185376546109282</v>
      </c>
      <c r="J16" s="6">
        <f t="shared" si="0"/>
        <v>14.768608446642769</v>
      </c>
      <c r="K16" s="6">
        <f t="shared" si="1"/>
        <v>12.79011554558744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H17" s="5">
        <f>C17/Casi_totali!B17</f>
        <v>5.8685128652420406</v>
      </c>
      <c r="I17" s="5">
        <f>C17/Positivi!B17</f>
        <v>6.7408891671884783</v>
      </c>
      <c r="J17" s="6">
        <f t="shared" si="0"/>
        <v>17.040092148775685</v>
      </c>
      <c r="K17" s="6">
        <f t="shared" si="1"/>
        <v>14.834838182291087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H18" s="5">
        <f>C18/Casi_totali!B18</f>
        <v>5.9868952606168095</v>
      </c>
      <c r="I18" s="5">
        <f>C18/Positivi!B18</f>
        <v>7.1365985435752881</v>
      </c>
      <c r="J18" s="6">
        <f t="shared" si="0"/>
        <v>16.703148401112557</v>
      </c>
      <c r="K18" s="6">
        <f t="shared" si="1"/>
        <v>14.012277612284194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H19" s="5">
        <f>C19/Casi_totali!B19</f>
        <v>5.8701653025196601</v>
      </c>
      <c r="I19" s="5">
        <f>C19/Positivi!B19</f>
        <v>6.9078375826251177</v>
      </c>
      <c r="J19" s="6">
        <f t="shared" si="0"/>
        <v>17.035295404215763</v>
      </c>
      <c r="K19" s="6">
        <f t="shared" si="1"/>
        <v>14.476310249610412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H20" s="5">
        <f>C20/Casi_totali!B20</f>
        <v>5.6911930126381263</v>
      </c>
      <c r="I20" s="5">
        <f>C20/Positivi!B20</f>
        <v>6.6991977568346446</v>
      </c>
      <c r="J20" s="6">
        <f t="shared" si="0"/>
        <v>17.57100835939589</v>
      </c>
      <c r="K20" s="6">
        <f t="shared" si="1"/>
        <v>14.927160479473555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H21" s="5">
        <f>C21/Casi_totali!B21</f>
        <v>5.5202718006795015</v>
      </c>
      <c r="I21" s="5">
        <f>C21/Positivi!B21</f>
        <v>6.5187562688064196</v>
      </c>
      <c r="J21" s="6">
        <f t="shared" si="0"/>
        <v>18.115050057442968</v>
      </c>
      <c r="K21" s="6">
        <f t="shared" si="1"/>
        <v>15.340349581486951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H22" s="5">
        <f>C22/Casi_totali!B22</f>
        <v>5.1599943281183531</v>
      </c>
      <c r="I22" s="5">
        <f>C22/Positivi!B22</f>
        <v>6.150422535211268</v>
      </c>
      <c r="J22" s="6">
        <f t="shared" si="0"/>
        <v>19.379866263625537</v>
      </c>
      <c r="K22" s="6">
        <f t="shared" si="1"/>
        <v>16.259045525327469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H23" s="5">
        <f>C23/Casi_totali!B23</f>
        <v>5.0470360043641653</v>
      </c>
      <c r="I23" s="5">
        <f>C23/Positivi!B23</f>
        <v>6.0621754113478623</v>
      </c>
      <c r="J23" s="6">
        <f t="shared" si="0"/>
        <v>19.813609396392284</v>
      </c>
      <c r="K23" s="6">
        <f t="shared" si="1"/>
        <v>16.495728548667323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H24" s="5">
        <f>C24/Casi_totali!B24</f>
        <v>4.9307362401715515</v>
      </c>
      <c r="I24" s="5">
        <f>C24/Positivi!B24</f>
        <v>5.9793698262037882</v>
      </c>
      <c r="J24" s="6">
        <f t="shared" si="0"/>
        <v>20.280946927414792</v>
      </c>
      <c r="K24" s="6">
        <f t="shared" si="1"/>
        <v>16.724170423739871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H25" s="5">
        <f>C25/Casi_totali!B25</f>
        <v>4.7183711039167147</v>
      </c>
      <c r="I25" s="5">
        <f>C25/Positivi!B25</f>
        <v>5.7039751362136446</v>
      </c>
      <c r="J25" s="6">
        <f t="shared" si="0"/>
        <v>21.193754750869449</v>
      </c>
      <c r="K25" s="6">
        <f t="shared" si="1"/>
        <v>17.531633222788027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H26" s="5">
        <f>C26/Casi_totali!B26</f>
        <v>4.6353148713353685</v>
      </c>
      <c r="I26" s="5">
        <f>C26/Positivi!B26</f>
        <v>5.7659700452803904</v>
      </c>
      <c r="J26" s="6">
        <f t="shared" si="0"/>
        <v>21.573507469448653</v>
      </c>
      <c r="K26" s="6">
        <f t="shared" si="1"/>
        <v>17.343135537419734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H27" s="5">
        <f>C27/Casi_totali!B27</f>
        <v>4.4541732667235285</v>
      </c>
      <c r="I27" s="5">
        <f>C27/Positivi!B27</f>
        <v>5.5069900572461581</v>
      </c>
      <c r="J27" s="6">
        <f t="shared" si="0"/>
        <v>22.450855413974406</v>
      </c>
      <c r="K27" s="6">
        <f t="shared" si="1"/>
        <v>18.158739885215319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H28" s="5">
        <f>C28/Casi_totali!B28</f>
        <v>4.3998638906020711</v>
      </c>
      <c r="I28" s="5">
        <f>C28/Positivi!B28</f>
        <v>5.4645007923930269</v>
      </c>
      <c r="J28" s="6">
        <f t="shared" si="0"/>
        <v>22.727975793432133</v>
      </c>
      <c r="K28" s="6">
        <f t="shared" si="1"/>
        <v>18.299933296598127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H29" s="5">
        <f>C29/Casi_totali!B29</f>
        <v>4.3529433722796673</v>
      </c>
      <c r="I29" s="5">
        <f>C29/Positivi!B29</f>
        <v>5.4643049600524822</v>
      </c>
      <c r="J29" s="6">
        <f t="shared" si="0"/>
        <v>22.972961384431997</v>
      </c>
      <c r="K29" s="6">
        <f t="shared" si="1"/>
        <v>18.300589138245964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H30" s="5">
        <f>C30/Casi_totali!B30</f>
        <v>4.3694747877845037</v>
      </c>
      <c r="I30" s="5">
        <f>C30/Positivi!B30</f>
        <v>5.5405892190917276</v>
      </c>
      <c r="J30" s="6">
        <f t="shared" si="0"/>
        <v>22.886045773639523</v>
      </c>
      <c r="K30" s="6">
        <f t="shared" si="1"/>
        <v>18.048621914691065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H31" s="5">
        <f>C31/Casi_totali!B31</f>
        <v>4.309102570119042</v>
      </c>
      <c r="I31" s="5">
        <f>C31/Positivi!B31</f>
        <v>5.4636836050616839</v>
      </c>
      <c r="J31" s="6">
        <f t="shared" si="0"/>
        <v>23.206688254171084</v>
      </c>
      <c r="K31" s="6">
        <f t="shared" si="1"/>
        <v>18.302670364615857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H32" s="5">
        <f>C32/Casi_totali!B32</f>
        <v>4.2928761420145714</v>
      </c>
      <c r="I32" s="5">
        <f>C32/Positivi!B32</f>
        <v>5.4962798445308163</v>
      </c>
      <c r="J32" s="6">
        <f t="shared" si="0"/>
        <v>23.294406055952912</v>
      </c>
      <c r="K32" s="6">
        <f t="shared" si="1"/>
        <v>18.194124540348326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H33" s="5">
        <f>C33/Casi_totali!B33</f>
        <v>4.3616406313015892</v>
      </c>
      <c r="I33" s="5">
        <f>C33/Positivi!B33</f>
        <v>5.6404617444063909</v>
      </c>
      <c r="J33" s="6">
        <f t="shared" si="0"/>
        <v>22.927152521999105</v>
      </c>
      <c r="K33" s="6">
        <f t="shared" si="1"/>
        <v>17.729044984512011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H34" s="5">
        <f>C34/Casi_totali!B34</f>
        <v>4.4830454810712821</v>
      </c>
      <c r="I34" s="5">
        <f>C34/Positivi!B34</f>
        <v>5.8223275764759004</v>
      </c>
      <c r="J34" s="6">
        <f t="shared" si="0"/>
        <v>22.306264886722428</v>
      </c>
      <c r="K34" s="6">
        <f t="shared" si="1"/>
        <v>17.17526172935246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H35" s="5">
        <f>C35/Casi_totali!B35</f>
        <v>4.555931929061944</v>
      </c>
      <c r="I35" s="5">
        <f>C35/Positivi!B35</f>
        <v>5.9336736230312885</v>
      </c>
      <c r="J35" s="6">
        <f t="shared" si="0"/>
        <v>21.949406083551775</v>
      </c>
      <c r="K35" s="6">
        <f t="shared" si="1"/>
        <v>16.852966029653953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H36" s="5">
        <f>C36/Casi_totali!B36</f>
        <v>4.6449303572973442</v>
      </c>
      <c r="I36" s="5">
        <f>C36/Positivi!B36</f>
        <v>6.1303932063084279</v>
      </c>
      <c r="J36" s="6">
        <f t="shared" si="0"/>
        <v>21.528848079045272</v>
      </c>
      <c r="K36" s="6">
        <f t="shared" si="1"/>
        <v>16.312167365887049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H37" s="5">
        <f>C37/Casi_totali!B37</f>
        <v>4.647708544462529</v>
      </c>
      <c r="I37" s="5">
        <f>C37/Positivi!B37</f>
        <v>6.1455062263129401</v>
      </c>
      <c r="J37" s="6">
        <f t="shared" ref="J37" si="6">100/H37</f>
        <v>21.515979120322445</v>
      </c>
      <c r="K37" s="6">
        <f t="shared" ref="K37" si="7">100/I37</f>
        <v>16.272052507543552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H38" s="5">
        <f>C38/Casi_totali!B38</f>
        <v>4.6919961863198969</v>
      </c>
      <c r="I38" s="5">
        <f>C38/Positivi!B38</f>
        <v>6.3202918123080183</v>
      </c>
      <c r="J38" s="6">
        <f t="shared" ref="J38" si="10">100/H38</f>
        <v>21.312890298496519</v>
      </c>
      <c r="K38" s="6">
        <f t="shared" ref="K38" si="11">100/I38</f>
        <v>15.822054261048812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H39" s="5">
        <f>C39/Casi_totali!B39</f>
        <v>4.7921203871748332</v>
      </c>
      <c r="I39" s="5">
        <f>C39/Positivi!B39</f>
        <v>6.5301474850260837</v>
      </c>
      <c r="J39" s="6">
        <f t="shared" ref="J39" si="14">100/H39</f>
        <v>20.867589275851731</v>
      </c>
      <c r="K39" s="6">
        <f t="shared" ref="K39" si="15">100/I39</f>
        <v>15.313589812374746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H40" s="5">
        <f>C40/Casi_totali!B40</f>
        <v>4.8964765677283992</v>
      </c>
      <c r="I40" s="5">
        <f>C40/Positivi!B40</f>
        <v>6.7197413493521321</v>
      </c>
      <c r="J40" s="6">
        <f t="shared" ref="J40" si="18">100/H40</f>
        <v>20.422848678390093</v>
      </c>
      <c r="K40" s="6">
        <f t="shared" ref="K40" si="19">100/I40</f>
        <v>14.8815251660901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H41" s="5">
        <f>C41/Casi_totali!B41</f>
        <v>5.0435778622377256</v>
      </c>
      <c r="I41" s="5">
        <f>C41/Positivi!B41</f>
        <v>6.9986634396561067</v>
      </c>
      <c r="J41" s="6">
        <f t="shared" ref="J41" si="22">100/H41</f>
        <v>19.827194648608472</v>
      </c>
      <c r="K41" s="6">
        <f t="shared" ref="K41" si="23">100/I41</f>
        <v>14.288442480799405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H42" s="5">
        <f>C42/Casi_totali!B42</f>
        <v>5.1728658816460396</v>
      </c>
      <c r="I42" s="5">
        <f>C42/Positivi!B42</f>
        <v>7.2592050405209161</v>
      </c>
      <c r="J42" s="6">
        <f t="shared" ref="J42" si="26">100/H42</f>
        <v>19.331643674507824</v>
      </c>
      <c r="K42" s="6">
        <f t="shared" ref="K42" si="27">100/I42</f>
        <v>13.775613092866166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H43" s="5">
        <f>C43/Casi_totali!B43</f>
        <v>5.2733166442005261</v>
      </c>
      <c r="I43" s="5">
        <f>C43/Positivi!B43</f>
        <v>7.4452726737204609</v>
      </c>
      <c r="J43" s="6">
        <f t="shared" ref="J43" si="30">100/H43</f>
        <v>18.963397563083515</v>
      </c>
      <c r="K43" s="6">
        <f t="shared" ref="K43" si="31">100/I43</f>
        <v>13.431341521307804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H44" s="5">
        <f>C44/Casi_totali!B44</f>
        <v>5.3623243477991132</v>
      </c>
      <c r="I44" s="5">
        <f>C44/Positivi!B44</f>
        <v>7.5779869802511888</v>
      </c>
      <c r="J44" s="6">
        <f t="shared" ref="J44" si="34">100/H44</f>
        <v>18.648629496095946</v>
      </c>
      <c r="K44" s="6">
        <f t="shared" ref="K44" si="35">100/I44</f>
        <v>13.196116628414329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H45" s="5">
        <f>C45/Casi_totali!B45</f>
        <v>5.445102491946253</v>
      </c>
      <c r="I45" s="5">
        <f>C45/Positivi!B45</f>
        <v>7.7449858885896106</v>
      </c>
      <c r="J45" s="6">
        <f t="shared" ref="J45" si="38">100/H45</f>
        <v>18.365127221738817</v>
      </c>
      <c r="K45" s="6">
        <f t="shared" ref="K45" si="39">100/I45</f>
        <v>12.911579367410617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H46" s="5">
        <f>C46/Casi_totali!B46</f>
        <v>5.5717035682150078</v>
      </c>
      <c r="I46" s="5">
        <f>C46/Positivi!B46</f>
        <v>8.0309247663899139</v>
      </c>
      <c r="J46" s="6">
        <f t="shared" ref="J46" si="42">100/H46</f>
        <v>17.947832072487078</v>
      </c>
      <c r="K46" s="6">
        <f t="shared" ref="K46" si="43">100/I46</f>
        <v>12.451866118645301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H47" s="5">
        <f>C47/Casi_totali!B47</f>
        <v>5.7890791984048429</v>
      </c>
      <c r="I47" s="5">
        <f>C47/Positivi!B47</f>
        <v>8.4726858558501821</v>
      </c>
      <c r="J47" s="6">
        <f t="shared" ref="J47" si="46">100/H47</f>
        <v>17.273904289917919</v>
      </c>
      <c r="K47" s="6">
        <f t="shared" ref="K47" si="47">100/I47</f>
        <v>11.802632801610654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H48" s="5">
        <f>C48/Casi_totali!B48</f>
        <v>5.9416052803809896</v>
      </c>
      <c r="I48" s="5">
        <f>C48/Positivi!B48</f>
        <v>8.8087884637220402</v>
      </c>
      <c r="J48" s="6">
        <f t="shared" ref="J48" si="50">100/H48</f>
        <v>16.830468414015506</v>
      </c>
      <c r="K48" s="6">
        <f t="shared" ref="K48" si="51">100/I48</f>
        <v>11.352298946879953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H49" s="5">
        <f>C49/Casi_totali!B49</f>
        <v>6.1450225983723747</v>
      </c>
      <c r="I49" s="5">
        <f>C49/Positivi!B49</f>
        <v>9.2280076928556163</v>
      </c>
      <c r="J49" s="6">
        <f t="shared" ref="J49" si="54">100/H49</f>
        <v>16.273333156901145</v>
      </c>
      <c r="K49" s="6">
        <f t="shared" ref="K49" si="55">100/I49</f>
        <v>10.836575274793134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H50" s="5">
        <f>C50/Casi_totali!B50</f>
        <v>6.3273571461407618</v>
      </c>
      <c r="I50" s="5">
        <f>C50/Positivi!B50</f>
        <v>9.6088821071318158</v>
      </c>
      <c r="J50" s="6">
        <f t="shared" ref="J50" si="58">100/H50</f>
        <v>15.804386838032826</v>
      </c>
      <c r="K50" s="6">
        <f t="shared" ref="K50" si="59">100/I50</f>
        <v>10.407037872363833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H51" s="5">
        <f>C51/Casi_totali!B51</f>
        <v>6.4605629208956081</v>
      </c>
      <c r="I51" s="5">
        <f>C51/Positivi!B51</f>
        <v>9.8793482831799562</v>
      </c>
      <c r="J51" s="6">
        <f t="shared" ref="J51" si="62">100/H51</f>
        <v>15.478527370512367</v>
      </c>
      <c r="K51" s="6">
        <f t="shared" ref="K51" si="63">100/I51</f>
        <v>10.122125178060033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2020-04-12T19:19:34Z</dcterms:modified>
</cp:coreProperties>
</file>