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0998A0E-B24D-451B-81F2-1A2BE7966BE6}" xr6:coauthVersionLast="45" xr6:coauthVersionMax="45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1" l="1"/>
  <c r="C38" i="11"/>
  <c r="D38" i="11" s="1"/>
  <c r="E38" i="11"/>
  <c r="H38" i="10"/>
  <c r="C38" i="10"/>
  <c r="D38" i="10" s="1"/>
  <c r="C38" i="9"/>
  <c r="D38" i="9" s="1"/>
  <c r="E38" i="9" s="1"/>
  <c r="H38" i="9"/>
  <c r="J38" i="9" s="1"/>
  <c r="I38" i="9"/>
  <c r="K38" i="9" s="1"/>
  <c r="B38" i="7"/>
  <c r="C38" i="7" s="1"/>
  <c r="D38" i="7" s="1"/>
  <c r="E38" i="7" s="1"/>
  <c r="B38" i="8"/>
  <c r="C38" i="8" s="1"/>
  <c r="D38" i="8" s="1"/>
  <c r="E38" i="8" s="1"/>
  <c r="B38" i="6"/>
  <c r="C38" i="6" s="1"/>
  <c r="D38" i="6" s="1"/>
  <c r="E38" i="6" s="1"/>
  <c r="B38" i="5"/>
  <c r="C38" i="5" s="1"/>
  <c r="D38" i="5" s="1"/>
  <c r="E38" i="5" s="1"/>
  <c r="B38" i="4"/>
  <c r="C38" i="4" s="1"/>
  <c r="D38" i="4" s="1"/>
  <c r="E38" i="4" s="1"/>
  <c r="B38" i="3"/>
  <c r="C38" i="3" s="1"/>
  <c r="D38" i="3" s="1"/>
  <c r="E38" i="3" s="1"/>
  <c r="B38" i="2"/>
  <c r="C38" i="2" s="1"/>
  <c r="D38" i="2" s="1"/>
  <c r="E38" i="2" s="1"/>
  <c r="C37" i="11" l="1"/>
  <c r="D37" i="11" s="1"/>
  <c r="H37" i="10"/>
  <c r="C37" i="10"/>
  <c r="D37" i="10" s="1"/>
  <c r="C37" i="9"/>
  <c r="D37" i="9" s="1"/>
  <c r="E37" i="9" s="1"/>
  <c r="H37" i="9"/>
  <c r="J37" i="9" s="1"/>
  <c r="I37" i="9"/>
  <c r="K37" i="9" s="1"/>
  <c r="B37" i="7"/>
  <c r="C37" i="7" s="1"/>
  <c r="D37" i="7" s="1"/>
  <c r="E37" i="7" s="1"/>
  <c r="B37" i="8"/>
  <c r="C37" i="8" s="1"/>
  <c r="D37" i="8" s="1"/>
  <c r="E37" i="8" s="1"/>
  <c r="B37" i="6"/>
  <c r="C37" i="6" s="1"/>
  <c r="D37" i="6" s="1"/>
  <c r="E37" i="6" s="1"/>
  <c r="B37" i="5"/>
  <c r="C37" i="5" s="1"/>
  <c r="D37" i="5" s="1"/>
  <c r="E37" i="5" s="1"/>
  <c r="B37" i="4"/>
  <c r="C37" i="4" s="1"/>
  <c r="D37" i="4" s="1"/>
  <c r="E37" i="4" s="1"/>
  <c r="B37" i="3"/>
  <c r="C37" i="3"/>
  <c r="D37" i="3" s="1"/>
  <c r="E37" i="3" s="1"/>
  <c r="B37" i="2"/>
  <c r="C37" i="2" s="1"/>
  <c r="D37" i="2" s="1"/>
  <c r="E37" i="2" s="1"/>
  <c r="E37" i="11" l="1"/>
  <c r="K12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4" i="10"/>
  <c r="K5" i="10"/>
  <c r="L5" i="11" l="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1" i="10"/>
  <c r="C36" i="9"/>
  <c r="C35" i="9"/>
  <c r="C34" i="9"/>
  <c r="C33" i="9"/>
  <c r="C32" i="9"/>
  <c r="I32" i="9" s="1"/>
  <c r="K32" i="9" s="1"/>
  <c r="C31" i="9"/>
  <c r="C30" i="9"/>
  <c r="C29" i="9"/>
  <c r="I29" i="9" s="1"/>
  <c r="K29" i="9" s="1"/>
  <c r="C28" i="9"/>
  <c r="C27" i="9"/>
  <c r="C26" i="9"/>
  <c r="C25" i="9"/>
  <c r="D25" i="9" s="1"/>
  <c r="C24" i="9"/>
  <c r="I24" i="9" s="1"/>
  <c r="K24" i="9" s="1"/>
  <c r="C23" i="9"/>
  <c r="C22" i="9"/>
  <c r="D22" i="9" s="1"/>
  <c r="I21" i="9"/>
  <c r="K21" i="9" s="1"/>
  <c r="C21" i="9"/>
  <c r="C20" i="9"/>
  <c r="C19" i="9"/>
  <c r="C18" i="9"/>
  <c r="C17" i="9"/>
  <c r="I16" i="9"/>
  <c r="K16" i="9" s="1"/>
  <c r="H10" i="9"/>
  <c r="J10" i="9" s="1"/>
  <c r="I5" i="9"/>
  <c r="B36" i="8"/>
  <c r="B35" i="8"/>
  <c r="B34" i="8"/>
  <c r="C34" i="8" s="1"/>
  <c r="D34" i="8" s="1"/>
  <c r="E34" i="8" s="1"/>
  <c r="B33" i="8"/>
  <c r="I33" i="9" s="1"/>
  <c r="K33" i="9" s="1"/>
  <c r="B32" i="8"/>
  <c r="B31" i="8"/>
  <c r="B30" i="8"/>
  <c r="C31" i="8" s="1"/>
  <c r="B29" i="8"/>
  <c r="B28" i="8"/>
  <c r="B27" i="8"/>
  <c r="B26" i="8"/>
  <c r="C27" i="8" s="1"/>
  <c r="D28" i="8" s="1"/>
  <c r="B25" i="8"/>
  <c r="B24" i="8"/>
  <c r="B23" i="8"/>
  <c r="B22" i="8"/>
  <c r="C23" i="8" s="1"/>
  <c r="B21" i="8"/>
  <c r="B20" i="8"/>
  <c r="B19" i="8"/>
  <c r="B18" i="8"/>
  <c r="C19" i="8" s="1"/>
  <c r="D20" i="8" s="1"/>
  <c r="B17" i="8"/>
  <c r="I17" i="9" s="1"/>
  <c r="K17" i="9" s="1"/>
  <c r="B16" i="8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B4" i="8"/>
  <c r="I4" i="9" s="1"/>
  <c r="B3" i="8"/>
  <c r="I3" i="9" s="1"/>
  <c r="K3" i="9" s="1"/>
  <c r="B1" i="8"/>
  <c r="B36" i="7"/>
  <c r="B35" i="7"/>
  <c r="B34" i="7"/>
  <c r="B33" i="7"/>
  <c r="C33" i="7" s="1"/>
  <c r="D33" i="7" s="1"/>
  <c r="B32" i="7"/>
  <c r="B31" i="7"/>
  <c r="B30" i="7"/>
  <c r="B29" i="7"/>
  <c r="C29" i="7" s="1"/>
  <c r="D29" i="7" s="1"/>
  <c r="B28" i="7"/>
  <c r="B27" i="7"/>
  <c r="B26" i="7"/>
  <c r="B25" i="7"/>
  <c r="C26" i="7" s="1"/>
  <c r="B24" i="7"/>
  <c r="B23" i="7"/>
  <c r="B22" i="7"/>
  <c r="B21" i="7"/>
  <c r="C22" i="7" s="1"/>
  <c r="B20" i="7"/>
  <c r="B19" i="7"/>
  <c r="B18" i="7"/>
  <c r="B17" i="7"/>
  <c r="C18" i="7" s="1"/>
  <c r="D18" i="7" s="1"/>
  <c r="B16" i="7"/>
  <c r="B15" i="7"/>
  <c r="B14" i="7"/>
  <c r="B13" i="7"/>
  <c r="C14" i="7" s="1"/>
  <c r="D14" i="7" s="1"/>
  <c r="B12" i="7"/>
  <c r="B11" i="7"/>
  <c r="B10" i="7"/>
  <c r="B9" i="7"/>
  <c r="B8" i="7"/>
  <c r="B7" i="7"/>
  <c r="B6" i="7"/>
  <c r="B5" i="7"/>
  <c r="C5" i="7" s="1"/>
  <c r="B4" i="7"/>
  <c r="B3" i="7"/>
  <c r="B36" i="6"/>
  <c r="B35" i="6"/>
  <c r="B34" i="6"/>
  <c r="B33" i="6"/>
  <c r="B32" i="6"/>
  <c r="B31" i="6"/>
  <c r="C31" i="6" s="1"/>
  <c r="D32" i="6" s="1"/>
  <c r="B30" i="6"/>
  <c r="B29" i="6"/>
  <c r="B28" i="6"/>
  <c r="B27" i="6"/>
  <c r="C27" i="6" s="1"/>
  <c r="B26" i="6"/>
  <c r="B25" i="6"/>
  <c r="B24" i="6"/>
  <c r="B23" i="6"/>
  <c r="C23" i="6" s="1"/>
  <c r="B22" i="6"/>
  <c r="B21" i="6"/>
  <c r="B20" i="6"/>
  <c r="B19" i="6"/>
  <c r="C20" i="6" s="1"/>
  <c r="B18" i="6"/>
  <c r="B17" i="6"/>
  <c r="B16" i="6"/>
  <c r="B15" i="6"/>
  <c r="C16" i="6" s="1"/>
  <c r="B14" i="6"/>
  <c r="B13" i="6"/>
  <c r="B12" i="6"/>
  <c r="B11" i="6"/>
  <c r="C12" i="6" s="1"/>
  <c r="B10" i="6"/>
  <c r="B9" i="6"/>
  <c r="B8" i="6"/>
  <c r="B7" i="6"/>
  <c r="C8" i="6" s="1"/>
  <c r="B6" i="6"/>
  <c r="B5" i="6"/>
  <c r="B4" i="6"/>
  <c r="B3" i="6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C9" i="5" s="1"/>
  <c r="B8" i="5"/>
  <c r="B7" i="5"/>
  <c r="B6" i="5"/>
  <c r="B5" i="5"/>
  <c r="C6" i="5" s="1"/>
  <c r="D6" i="5" s="1"/>
  <c r="B4" i="5"/>
  <c r="B3" i="5"/>
  <c r="B36" i="4"/>
  <c r="B35" i="4"/>
  <c r="C36" i="4" s="1"/>
  <c r="B34" i="4"/>
  <c r="B33" i="4"/>
  <c r="B32" i="4"/>
  <c r="B31" i="4"/>
  <c r="C32" i="4" s="1"/>
  <c r="B30" i="4"/>
  <c r="B29" i="4"/>
  <c r="B28" i="4"/>
  <c r="B27" i="4"/>
  <c r="C28" i="4" s="1"/>
  <c r="B26" i="4"/>
  <c r="B25" i="4"/>
  <c r="B24" i="4"/>
  <c r="B23" i="4"/>
  <c r="C24" i="4" s="1"/>
  <c r="B22" i="4"/>
  <c r="B21" i="4"/>
  <c r="B20" i="4"/>
  <c r="B19" i="4"/>
  <c r="C20" i="4" s="1"/>
  <c r="B18" i="4"/>
  <c r="B17" i="4"/>
  <c r="B16" i="4"/>
  <c r="B15" i="4"/>
  <c r="C16" i="4" s="1"/>
  <c r="B14" i="4"/>
  <c r="B13" i="4"/>
  <c r="B12" i="4"/>
  <c r="B11" i="4"/>
  <c r="C12" i="4" s="1"/>
  <c r="B10" i="4"/>
  <c r="B9" i="4"/>
  <c r="B8" i="4"/>
  <c r="B7" i="4"/>
  <c r="C8" i="4" s="1"/>
  <c r="B6" i="4"/>
  <c r="B5" i="4"/>
  <c r="B4" i="4"/>
  <c r="B3" i="4"/>
  <c r="C4" i="4" s="1"/>
  <c r="B36" i="3"/>
  <c r="B35" i="3"/>
  <c r="B34" i="3"/>
  <c r="B33" i="3"/>
  <c r="C34" i="3" s="1"/>
  <c r="B32" i="3"/>
  <c r="B31" i="3"/>
  <c r="B30" i="3"/>
  <c r="B29" i="3"/>
  <c r="C30" i="3" s="1"/>
  <c r="B28" i="3"/>
  <c r="B27" i="3"/>
  <c r="B26" i="3"/>
  <c r="B25" i="3"/>
  <c r="C26" i="3" s="1"/>
  <c r="B24" i="3"/>
  <c r="B23" i="3"/>
  <c r="B22" i="3"/>
  <c r="B21" i="3"/>
  <c r="C22" i="3" s="1"/>
  <c r="B20" i="3"/>
  <c r="B19" i="3"/>
  <c r="B18" i="3"/>
  <c r="B17" i="3"/>
  <c r="C18" i="3" s="1"/>
  <c r="B16" i="3"/>
  <c r="B15" i="3"/>
  <c r="B14" i="3"/>
  <c r="B13" i="3"/>
  <c r="C14" i="3" s="1"/>
  <c r="B12" i="3"/>
  <c r="B11" i="3"/>
  <c r="B10" i="3"/>
  <c r="B9" i="3"/>
  <c r="C10" i="3" s="1"/>
  <c r="B8" i="3"/>
  <c r="B7" i="3"/>
  <c r="B6" i="3"/>
  <c r="B5" i="3"/>
  <c r="C6" i="3" s="1"/>
  <c r="B4" i="3"/>
  <c r="B3" i="3"/>
  <c r="B36" i="2"/>
  <c r="B35" i="2"/>
  <c r="C36" i="2" s="1"/>
  <c r="B34" i="2"/>
  <c r="B33" i="2"/>
  <c r="H33" i="9" s="1"/>
  <c r="B32" i="2"/>
  <c r="B31" i="2"/>
  <c r="C32" i="2" s="1"/>
  <c r="B30" i="2"/>
  <c r="B29" i="2"/>
  <c r="B28" i="2"/>
  <c r="B27" i="2"/>
  <c r="C28" i="2" s="1"/>
  <c r="B26" i="2"/>
  <c r="B25" i="2"/>
  <c r="B24" i="2"/>
  <c r="B23" i="2"/>
  <c r="C24" i="2" s="1"/>
  <c r="B22" i="2"/>
  <c r="B21" i="2"/>
  <c r="H21" i="9" s="1"/>
  <c r="J21" i="9" s="1"/>
  <c r="B20" i="2"/>
  <c r="B19" i="2"/>
  <c r="C20" i="2" s="1"/>
  <c r="B18" i="2"/>
  <c r="B17" i="2"/>
  <c r="H17" i="9" s="1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33" i="9"/>
  <c r="D30" i="9"/>
  <c r="J17" i="9"/>
  <c r="D17" i="9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K5" i="9"/>
  <c r="J5" i="9"/>
  <c r="D5" i="9"/>
  <c r="E6" i="9" s="1"/>
  <c r="K4" i="9"/>
  <c r="J4" i="9"/>
  <c r="D4" i="9"/>
  <c r="E5" i="9" s="1"/>
  <c r="C36" i="8"/>
  <c r="C35" i="8"/>
  <c r="D36" i="8" s="1"/>
  <c r="C33" i="8"/>
  <c r="D33" i="8" s="1"/>
  <c r="C32" i="8"/>
  <c r="C29" i="8"/>
  <c r="C28" i="8"/>
  <c r="C25" i="8"/>
  <c r="C24" i="8"/>
  <c r="C22" i="8"/>
  <c r="C21" i="8"/>
  <c r="D21" i="8" s="1"/>
  <c r="C20" i="8"/>
  <c r="C18" i="8"/>
  <c r="C17" i="8"/>
  <c r="D17" i="8" s="1"/>
  <c r="C16" i="8"/>
  <c r="C15" i="8"/>
  <c r="D16" i="8" s="1"/>
  <c r="C14" i="8"/>
  <c r="D14" i="8" s="1"/>
  <c r="E14" i="8" s="1"/>
  <c r="C13" i="8"/>
  <c r="D13" i="8" s="1"/>
  <c r="C12" i="8"/>
  <c r="C11" i="8"/>
  <c r="D12" i="8" s="1"/>
  <c r="C10" i="8"/>
  <c r="D10" i="8" s="1"/>
  <c r="E10" i="8" s="1"/>
  <c r="C9" i="8"/>
  <c r="D9" i="8" s="1"/>
  <c r="C8" i="8"/>
  <c r="C7" i="8"/>
  <c r="C5" i="8"/>
  <c r="D5" i="8" s="1"/>
  <c r="C4" i="8"/>
  <c r="C36" i="7"/>
  <c r="C35" i="7"/>
  <c r="D36" i="7" s="1"/>
  <c r="C34" i="7"/>
  <c r="D34" i="7" s="1"/>
  <c r="E34" i="7" s="1"/>
  <c r="C32" i="7"/>
  <c r="C31" i="7"/>
  <c r="D32" i="7" s="1"/>
  <c r="C30" i="7"/>
  <c r="D30" i="7" s="1"/>
  <c r="E30" i="7" s="1"/>
  <c r="C28" i="7"/>
  <c r="C27" i="7"/>
  <c r="C24" i="7"/>
  <c r="C23" i="7"/>
  <c r="D24" i="7" s="1"/>
  <c r="C20" i="7"/>
  <c r="C19" i="7"/>
  <c r="C17" i="7"/>
  <c r="C16" i="7"/>
  <c r="C15" i="7"/>
  <c r="C13" i="7"/>
  <c r="C12" i="7"/>
  <c r="C11" i="7"/>
  <c r="C10" i="7"/>
  <c r="C9" i="7"/>
  <c r="D9" i="7" s="1"/>
  <c r="C8" i="7"/>
  <c r="C7" i="7"/>
  <c r="D8" i="7" s="1"/>
  <c r="C6" i="7"/>
  <c r="D5" i="7"/>
  <c r="C4" i="7"/>
  <c r="C36" i="6"/>
  <c r="C35" i="6"/>
  <c r="D36" i="6" s="1"/>
  <c r="C34" i="6"/>
  <c r="C33" i="6"/>
  <c r="C32" i="6"/>
  <c r="C30" i="6"/>
  <c r="C29" i="6"/>
  <c r="C28" i="6"/>
  <c r="C26" i="6"/>
  <c r="C25" i="6"/>
  <c r="C24" i="6"/>
  <c r="C22" i="6"/>
  <c r="C21" i="6"/>
  <c r="C18" i="6"/>
  <c r="C17" i="6"/>
  <c r="D17" i="6" s="1"/>
  <c r="C15" i="6"/>
  <c r="C14" i="6"/>
  <c r="D14" i="6" s="1"/>
  <c r="C13" i="6"/>
  <c r="C11" i="6"/>
  <c r="D12" i="6" s="1"/>
  <c r="C10" i="6"/>
  <c r="D10" i="6" s="1"/>
  <c r="C9" i="6"/>
  <c r="C7" i="6"/>
  <c r="D8" i="6" s="1"/>
  <c r="C6" i="6"/>
  <c r="C5" i="6"/>
  <c r="C4" i="6"/>
  <c r="C36" i="5"/>
  <c r="C35" i="5"/>
  <c r="C34" i="5"/>
  <c r="C33" i="5"/>
  <c r="D33" i="5" s="1"/>
  <c r="C32" i="5"/>
  <c r="C31" i="5"/>
  <c r="C30" i="5"/>
  <c r="C29" i="5"/>
  <c r="D29" i="5" s="1"/>
  <c r="C28" i="5"/>
  <c r="C27" i="5"/>
  <c r="C26" i="5"/>
  <c r="C25" i="5"/>
  <c r="D25" i="5" s="1"/>
  <c r="C24" i="5"/>
  <c r="C23" i="5"/>
  <c r="C22" i="5"/>
  <c r="C21" i="5"/>
  <c r="D21" i="5" s="1"/>
  <c r="C20" i="5"/>
  <c r="C19" i="5"/>
  <c r="C18" i="5"/>
  <c r="C17" i="5"/>
  <c r="D17" i="5" s="1"/>
  <c r="C16" i="5"/>
  <c r="C15" i="5"/>
  <c r="C14" i="5"/>
  <c r="C13" i="5"/>
  <c r="D13" i="5" s="1"/>
  <c r="C12" i="5"/>
  <c r="C11" i="5"/>
  <c r="C10" i="5"/>
  <c r="C8" i="5"/>
  <c r="C7" i="5"/>
  <c r="D7" i="5" s="1"/>
  <c r="E7" i="5" s="1"/>
  <c r="C5" i="5"/>
  <c r="C4" i="5"/>
  <c r="C34" i="4"/>
  <c r="C33" i="4"/>
  <c r="D33" i="4" s="1"/>
  <c r="C30" i="4"/>
  <c r="C29" i="4"/>
  <c r="D29" i="4" s="1"/>
  <c r="C26" i="4"/>
  <c r="C25" i="4"/>
  <c r="D25" i="4" s="1"/>
  <c r="C22" i="4"/>
  <c r="C21" i="4"/>
  <c r="D21" i="4" s="1"/>
  <c r="C18" i="4"/>
  <c r="C17" i="4"/>
  <c r="D17" i="4" s="1"/>
  <c r="C14" i="4"/>
  <c r="C13" i="4"/>
  <c r="D13" i="4" s="1"/>
  <c r="C10" i="4"/>
  <c r="C9" i="4"/>
  <c r="D9" i="4" s="1"/>
  <c r="C6" i="4"/>
  <c r="D6" i="4" s="1"/>
  <c r="D5" i="4"/>
  <c r="C5" i="4"/>
  <c r="C36" i="3"/>
  <c r="C35" i="3"/>
  <c r="C32" i="3"/>
  <c r="C31" i="3"/>
  <c r="D31" i="3" s="1"/>
  <c r="C28" i="3"/>
  <c r="C27" i="3"/>
  <c r="C24" i="3"/>
  <c r="C23" i="3"/>
  <c r="D23" i="3" s="1"/>
  <c r="C20" i="3"/>
  <c r="C19" i="3"/>
  <c r="C16" i="3"/>
  <c r="C15" i="3"/>
  <c r="D16" i="3" s="1"/>
  <c r="C12" i="3"/>
  <c r="C11" i="3"/>
  <c r="C8" i="3"/>
  <c r="C7" i="3"/>
  <c r="D7" i="3" s="1"/>
  <c r="C5" i="3"/>
  <c r="D5" i="3" s="1"/>
  <c r="C4" i="3"/>
  <c r="C34" i="2"/>
  <c r="C33" i="2"/>
  <c r="D33" i="2" s="1"/>
  <c r="C30" i="2"/>
  <c r="D30" i="2" s="1"/>
  <c r="C29" i="2"/>
  <c r="C26" i="2"/>
  <c r="C25" i="2"/>
  <c r="D25" i="2" s="1"/>
  <c r="C22" i="2"/>
  <c r="D22" i="2" s="1"/>
  <c r="C21" i="2"/>
  <c r="C18" i="2"/>
  <c r="C17" i="2"/>
  <c r="C14" i="2"/>
  <c r="D14" i="2" s="1"/>
  <c r="C13" i="2"/>
  <c r="C10" i="2"/>
  <c r="C9" i="2"/>
  <c r="C6" i="2"/>
  <c r="D6" i="2" s="1"/>
  <c r="C5" i="2"/>
  <c r="D33" i="9" l="1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D15" i="6"/>
  <c r="E15" i="6" s="1"/>
  <c r="D18" i="4"/>
  <c r="E18" i="4" s="1"/>
  <c r="D34" i="4"/>
  <c r="E34" i="4" s="1"/>
  <c r="D18" i="2"/>
  <c r="D34" i="2"/>
  <c r="E34" i="2" s="1"/>
  <c r="D18" i="6"/>
  <c r="E18" i="6" s="1"/>
  <c r="D6" i="3"/>
  <c r="E6" i="3" s="1"/>
  <c r="D9" i="5"/>
  <c r="E9" i="5" s="1"/>
  <c r="D24" i="6"/>
  <c r="D23" i="6"/>
  <c r="D28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E22" i="4" s="1"/>
  <c r="D30" i="4"/>
  <c r="E30" i="4" s="1"/>
  <c r="D5" i="5"/>
  <c r="D10" i="5"/>
  <c r="E10" i="5" s="1"/>
  <c r="D14" i="5"/>
  <c r="E14" i="5" s="1"/>
  <c r="D18" i="5"/>
  <c r="E18" i="5" s="1"/>
  <c r="D22" i="5"/>
  <c r="E22" i="5" s="1"/>
  <c r="D26" i="5"/>
  <c r="E26" i="5" s="1"/>
  <c r="D30" i="5"/>
  <c r="D34" i="5"/>
  <c r="D5" i="6"/>
  <c r="D21" i="6"/>
  <c r="D31" i="6"/>
  <c r="D19" i="7"/>
  <c r="E19" i="7" s="1"/>
  <c r="D28" i="7"/>
  <c r="D27" i="7"/>
  <c r="E6" i="2"/>
  <c r="E22" i="2"/>
  <c r="D25" i="6"/>
  <c r="D13" i="7"/>
  <c r="E14" i="7" s="1"/>
  <c r="D25" i="8"/>
  <c r="E26" i="11"/>
  <c r="D26" i="11"/>
  <c r="C4" i="2"/>
  <c r="D5" i="2" s="1"/>
  <c r="C7" i="2"/>
  <c r="D7" i="2" s="1"/>
  <c r="C11" i="2"/>
  <c r="D11" i="2" s="1"/>
  <c r="C15" i="2"/>
  <c r="D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E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D11" i="5"/>
  <c r="E11" i="5" s="1"/>
  <c r="D15" i="5"/>
  <c r="E15" i="5" s="1"/>
  <c r="D19" i="5"/>
  <c r="E19" i="5" s="1"/>
  <c r="D23" i="5"/>
  <c r="E23" i="5" s="1"/>
  <c r="D27" i="5"/>
  <c r="E27" i="5" s="1"/>
  <c r="D31" i="5"/>
  <c r="E31" i="5" s="1"/>
  <c r="D35" i="5"/>
  <c r="E35" i="5" s="1"/>
  <c r="C19" i="6"/>
  <c r="D20" i="6" s="1"/>
  <c r="D26" i="6"/>
  <c r="E26" i="6" s="1"/>
  <c r="D30" i="6"/>
  <c r="D33" i="6"/>
  <c r="D12" i="7"/>
  <c r="C21" i="7"/>
  <c r="D21" i="7" s="1"/>
  <c r="C25" i="7"/>
  <c r="D25" i="7" s="1"/>
  <c r="D35" i="7"/>
  <c r="E35" i="7" s="1"/>
  <c r="D15" i="8"/>
  <c r="E15" i="8" s="1"/>
  <c r="C26" i="8"/>
  <c r="D26" i="8" s="1"/>
  <c r="E26" i="8" s="1"/>
  <c r="C30" i="8"/>
  <c r="D30" i="8" s="1"/>
  <c r="E7" i="11"/>
  <c r="E11" i="11"/>
  <c r="E15" i="11"/>
  <c r="E19" i="11"/>
  <c r="E23" i="11"/>
  <c r="E27" i="11"/>
  <c r="E31" i="11"/>
  <c r="E35" i="11"/>
  <c r="D29" i="6"/>
  <c r="D10" i="7"/>
  <c r="E10" i="7" s="1"/>
  <c r="D18" i="8"/>
  <c r="E18" i="8" s="1"/>
  <c r="E18" i="11"/>
  <c r="D18" i="11"/>
  <c r="C8" i="2"/>
  <c r="D9" i="2" s="1"/>
  <c r="E9" i="2" s="1"/>
  <c r="C12" i="2"/>
  <c r="D13" i="2" s="1"/>
  <c r="E14" i="2" s="1"/>
  <c r="C16" i="2"/>
  <c r="D17" i="2" s="1"/>
  <c r="D6" i="6"/>
  <c r="E6" i="6" s="1"/>
  <c r="D9" i="6"/>
  <c r="E10" i="6" s="1"/>
  <c r="D13" i="6"/>
  <c r="E14" i="6" s="1"/>
  <c r="D34" i="6"/>
  <c r="E34" i="6" s="1"/>
  <c r="D11" i="7"/>
  <c r="E11" i="7" s="1"/>
  <c r="D16" i="7"/>
  <c r="D20" i="7"/>
  <c r="C6" i="8"/>
  <c r="D6" i="8" s="1"/>
  <c r="E6" i="8" s="1"/>
  <c r="D27" i="11"/>
  <c r="D22" i="6"/>
  <c r="E22" i="6" s="1"/>
  <c r="D6" i="7"/>
  <c r="E6" i="7" s="1"/>
  <c r="D17" i="7"/>
  <c r="E18" i="7" s="1"/>
  <c r="D22" i="8"/>
  <c r="E22" i="8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G45" i="11" s="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7" i="2"/>
  <c r="E15" i="2"/>
  <c r="E23" i="2"/>
  <c r="E11" i="4"/>
  <c r="E27" i="4"/>
  <c r="E11" i="2"/>
  <c r="E19" i="2"/>
  <c r="E35" i="2"/>
  <c r="E7" i="4"/>
  <c r="E23" i="4"/>
  <c r="E29" i="2"/>
  <c r="E33" i="2"/>
  <c r="E17" i="4"/>
  <c r="E21" i="4"/>
  <c r="E33" i="4"/>
  <c r="D8" i="2"/>
  <c r="E8" i="2" s="1"/>
  <c r="D12" i="2"/>
  <c r="E12" i="2" s="1"/>
  <c r="D16" i="2"/>
  <c r="E16" i="2" s="1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E36" i="3" s="1"/>
  <c r="D8" i="4"/>
  <c r="E8" i="4" s="1"/>
  <c r="D12" i="4"/>
  <c r="E12" i="4" s="1"/>
  <c r="D24" i="4"/>
  <c r="E24" i="4" s="1"/>
  <c r="D28" i="4"/>
  <c r="E28" i="4" s="1"/>
  <c r="H18" i="9"/>
  <c r="J18" i="9" s="1"/>
  <c r="D19" i="9"/>
  <c r="D18" i="9"/>
  <c r="E18" i="9" s="1"/>
  <c r="I18" i="9"/>
  <c r="K18" i="9" s="1"/>
  <c r="N11" i="9" s="1"/>
  <c r="D27" i="2"/>
  <c r="E27" i="2" s="1"/>
  <c r="D31" i="2"/>
  <c r="E31" i="2" s="1"/>
  <c r="D11" i="3"/>
  <c r="D15" i="3"/>
  <c r="D19" i="3"/>
  <c r="D15" i="4"/>
  <c r="E15" i="4" s="1"/>
  <c r="D19" i="4"/>
  <c r="E19" i="4" s="1"/>
  <c r="D31" i="4"/>
  <c r="E31" i="4" s="1"/>
  <c r="D35" i="4"/>
  <c r="E35" i="4" s="1"/>
  <c r="E6" i="5"/>
  <c r="D12" i="5"/>
  <c r="D16" i="5"/>
  <c r="D20" i="5"/>
  <c r="D24" i="5"/>
  <c r="D28" i="5"/>
  <c r="E30" i="5"/>
  <c r="D32" i="5"/>
  <c r="E34" i="5"/>
  <c r="D36" i="5"/>
  <c r="E36" i="5" s="1"/>
  <c r="E13" i="6"/>
  <c r="E21" i="6"/>
  <c r="E29" i="6"/>
  <c r="E9" i="7"/>
  <c r="E17" i="7"/>
  <c r="E25" i="7"/>
  <c r="E33" i="7"/>
  <c r="E13" i="8"/>
  <c r="E21" i="8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E34" i="9" s="1"/>
  <c r="I34" i="9"/>
  <c r="K34" i="9" s="1"/>
  <c r="E8" i="6"/>
  <c r="D11" i="6"/>
  <c r="E16" i="6"/>
  <c r="D19" i="6"/>
  <c r="E24" i="6"/>
  <c r="D27" i="6"/>
  <c r="E32" i="6"/>
  <c r="D35" i="6"/>
  <c r="D7" i="7"/>
  <c r="E12" i="7"/>
  <c r="D15" i="7"/>
  <c r="E20" i="7"/>
  <c r="D23" i="7"/>
  <c r="E28" i="7"/>
  <c r="D31" i="7"/>
  <c r="E36" i="7"/>
  <c r="D11" i="8"/>
  <c r="E16" i="8"/>
  <c r="D19" i="8"/>
  <c r="E24" i="8"/>
  <c r="D27" i="8"/>
  <c r="D35" i="8"/>
  <c r="E9" i="6"/>
  <c r="E17" i="6"/>
  <c r="E25" i="6"/>
  <c r="E33" i="6"/>
  <c r="E13" i="7"/>
  <c r="E21" i="7"/>
  <c r="E29" i="7"/>
  <c r="E9" i="8"/>
  <c r="E17" i="8"/>
  <c r="E25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E20" i="9" s="1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6" i="9" s="1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H32" i="11" l="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11" i="3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E23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36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1" i="7"/>
  <c r="E32" i="7"/>
  <c r="F117" i="10"/>
  <c r="E29" i="5"/>
  <c r="E28" i="5"/>
  <c r="E12" i="3"/>
  <c r="E32" i="4"/>
  <c r="E30" i="9"/>
  <c r="E29" i="9"/>
  <c r="F101" i="10"/>
  <c r="F62" i="10"/>
  <c r="F142" i="10"/>
  <c r="E35" i="8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9" i="4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12" i="6"/>
  <c r="E35" i="9"/>
  <c r="E27" i="9"/>
  <c r="F32" i="10"/>
  <c r="E24" i="5"/>
  <c r="E25" i="5"/>
  <c r="E19" i="9"/>
  <c r="E25" i="4"/>
  <c r="E9" i="4"/>
  <c r="E17" i="2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3" i="7"/>
  <c r="E24" i="7"/>
  <c r="E7" i="7"/>
  <c r="E8" i="7"/>
  <c r="E32" i="5"/>
  <c r="E33" i="5"/>
  <c r="E20" i="5"/>
  <c r="E21" i="5"/>
  <c r="E20" i="3"/>
  <c r="E13" i="2"/>
  <c r="E16" i="4"/>
  <c r="E28" i="2"/>
  <c r="E20" i="4"/>
  <c r="E9" i="3"/>
  <c r="L12" i="11" l="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<sst xmlns="http://schemas.openxmlformats.org/spreadsheetml/2006/main" count="128" uniqueCount="38">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</sst>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Casi_totali!$B$3:$B$35</c:f>
              <c:numCache>
                <c:formatCode>General</c:formatCode>
                <c:ptCount val="3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Casi_totali!$C$3:$C$35</c:f>
              <c:numCache>
                <c:formatCode>General</c:formatCode>
                <c:ptCount val="33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Casi_totali!$D$3:$D$35</c:f>
              <c:numCache>
                <c:formatCode>General</c:formatCode>
                <c:ptCount val="33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Casi_totali!$E$3:$E$35</c:f>
              <c:numCache>
                <c:formatCode>General</c:formatCode>
                <c:ptCount val="33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  <c:pt idx="35">
                  <c:v>-265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Positivi!$B$1:$B$1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Positivi!$B$3:$B$38</c:f>
              <c:numCache>
                <c:formatCode>General</c:formatCode>
                <c:ptCount val="3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  <c:pt idx="35">
                  <c:v>-2331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  <c:pt idx="35">
                  <c:v>-2331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Positivi!$B$3:$B$37</c:f>
              <c:numCache>
                <c:formatCode>General</c:formatCode>
                <c:ptCount val="3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Quarantena!$B$1:$B$1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Quarantena!$B$3:$B$37</c:f>
              <c:numCache>
                <c:formatCode>General</c:formatCode>
                <c:ptCount val="35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Quarantena!$C$3:$C$37</c:f>
              <c:numCache>
                <c:formatCode>General</c:formatCode>
                <c:ptCount val="35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Quarantena!$D$3:$D$37</c:f>
              <c:numCache>
                <c:formatCode>General</c:formatCode>
                <c:ptCount val="35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Quarantena!$E$3:$E$37</c:f>
              <c:numCache>
                <c:formatCode>General</c:formatCode>
                <c:ptCount val="35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Quarantena!$C$3:$C$39</c:f>
              <c:numCache>
                <c:formatCode>General</c:formatCode>
                <c:ptCount val="3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Quarantena!$D$3:$D$39</c:f>
              <c:numCache>
                <c:formatCode>General</c:formatCode>
                <c:ptCount val="37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Quarantena!$E$3:$E$39</c:f>
              <c:numCache>
                <c:formatCode>General</c:formatCode>
                <c:ptCount val="37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  <c:pt idx="35">
                  <c:v>-2066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0">
                  <c:v>18.882096069868997</c:v>
                </c:pt>
                <c:pt idx="1">
                  <c:v>26.779503105590063</c:v>
                </c:pt>
                <c:pt idx="2">
                  <c:v>23.967500000000001</c:v>
                </c:pt>
                <c:pt idx="3">
                  <c:v>18.483076923076922</c:v>
                </c:pt>
                <c:pt idx="4">
                  <c:v>17.67454954954955</c:v>
                </c:pt>
                <c:pt idx="5">
                  <c:v>16.543439716312058</c:v>
                </c:pt>
                <c:pt idx="6">
                  <c:v>12.471664698937426</c:v>
                </c:pt>
                <c:pt idx="7">
                  <c:v>11.466110019646365</c:v>
                </c:pt>
                <c:pt idx="8">
                  <c:v>10.334132693844925</c:v>
                </c:pt>
                <c:pt idx="9">
                  <c:v>9.6591129815474268</c:v>
                </c:pt>
                <c:pt idx="10">
                  <c:v>8.3882840850181442</c:v>
                </c:pt>
                <c:pt idx="11">
                  <c:v>7.8427523727351165</c:v>
                </c:pt>
                <c:pt idx="12">
                  <c:v>7.1497535271120176</c:v>
                </c:pt>
                <c:pt idx="13">
                  <c:v>6.7711186440677968</c:v>
                </c:pt>
                <c:pt idx="14">
                  <c:v>5.8685128652420406</c:v>
                </c:pt>
                <c:pt idx="15">
                  <c:v>5.9868952606168095</c:v>
                </c:pt>
                <c:pt idx="16">
                  <c:v>5.8701653025196601</c:v>
                </c:pt>
                <c:pt idx="17">
                  <c:v>5.6911930126381263</c:v>
                </c:pt>
                <c:pt idx="18">
                  <c:v>5.5202718006795015</c:v>
                </c:pt>
                <c:pt idx="19">
                  <c:v>5.1599943281183531</c:v>
                </c:pt>
                <c:pt idx="20">
                  <c:v>5.0470360043641653</c:v>
                </c:pt>
                <c:pt idx="21">
                  <c:v>4.9307362401715515</c:v>
                </c:pt>
                <c:pt idx="22">
                  <c:v>4.7183711039167147</c:v>
                </c:pt>
                <c:pt idx="23">
                  <c:v>4.6353148713353685</c:v>
                </c:pt>
                <c:pt idx="24">
                  <c:v>4.4541732667235285</c:v>
                </c:pt>
                <c:pt idx="25">
                  <c:v>4.3998638906020711</c:v>
                </c:pt>
                <c:pt idx="26">
                  <c:v>4.3529433722796673</c:v>
                </c:pt>
                <c:pt idx="27">
                  <c:v>4.3694747877845037</c:v>
                </c:pt>
                <c:pt idx="28">
                  <c:v>4.309102570119042</c:v>
                </c:pt>
                <c:pt idx="29">
                  <c:v>4.2928761420145714</c:v>
                </c:pt>
                <c:pt idx="30">
                  <c:v>4.3616406313015892</c:v>
                </c:pt>
                <c:pt idx="31">
                  <c:v>4.4830454810712821</c:v>
                </c:pt>
                <c:pt idx="32">
                  <c:v>4.555931929061944</c:v>
                </c:pt>
                <c:pt idx="33">
                  <c:v>4.6449303572973442</c:v>
                </c:pt>
                <c:pt idx="34">
                  <c:v>4.647708544462529</c:v>
                </c:pt>
                <c:pt idx="35">
                  <c:v>4.6919961863198969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0">
                  <c:v>19.565610859728508</c:v>
                </c:pt>
                <c:pt idx="1">
                  <c:v>27.726688102893892</c:v>
                </c:pt>
                <c:pt idx="2">
                  <c:v>24.9012987012987</c:v>
                </c:pt>
                <c:pt idx="3">
                  <c:v>20.431972789115648</c:v>
                </c:pt>
                <c:pt idx="4">
                  <c:v>19.116930572472594</c:v>
                </c:pt>
                <c:pt idx="5">
                  <c:v>17.789323164918969</c:v>
                </c:pt>
                <c:pt idx="6">
                  <c:v>13.396956246036778</c:v>
                </c:pt>
                <c:pt idx="7">
                  <c:v>12.722070844686648</c:v>
                </c:pt>
                <c:pt idx="8">
                  <c:v>11.425541316836059</c:v>
                </c:pt>
                <c:pt idx="9">
                  <c:v>11.026237989652623</c:v>
                </c:pt>
                <c:pt idx="10">
                  <c:v>9.8185679611650478</c:v>
                </c:pt>
                <c:pt idx="11">
                  <c:v>9.2847293156281925</c:v>
                </c:pt>
                <c:pt idx="12">
                  <c:v>8.3110057300928677</c:v>
                </c:pt>
                <c:pt idx="13">
                  <c:v>7.8185376546109282</c:v>
                </c:pt>
                <c:pt idx="14">
                  <c:v>6.7408891671884783</c:v>
                </c:pt>
                <c:pt idx="15">
                  <c:v>7.1365985435752881</c:v>
                </c:pt>
                <c:pt idx="16">
                  <c:v>6.9078375826251177</c:v>
                </c:pt>
                <c:pt idx="17">
                  <c:v>6.6991977568346446</c:v>
                </c:pt>
                <c:pt idx="18">
                  <c:v>6.5187562688064196</c:v>
                </c:pt>
                <c:pt idx="19">
                  <c:v>6.150422535211268</c:v>
                </c:pt>
                <c:pt idx="20">
                  <c:v>6.0621754113478623</c:v>
                </c:pt>
                <c:pt idx="21">
                  <c:v>5.9793698262037882</c:v>
                </c:pt>
                <c:pt idx="22">
                  <c:v>5.7039751362136446</c:v>
                </c:pt>
                <c:pt idx="23">
                  <c:v>5.7659700452803904</c:v>
                </c:pt>
                <c:pt idx="24">
                  <c:v>5.5069900572461581</c:v>
                </c:pt>
                <c:pt idx="25">
                  <c:v>5.4645007923930269</c:v>
                </c:pt>
                <c:pt idx="26">
                  <c:v>5.4643049600524822</c:v>
                </c:pt>
                <c:pt idx="27">
                  <c:v>5.5405892190917276</c:v>
                </c:pt>
                <c:pt idx="28">
                  <c:v>5.4636836050616839</c:v>
                </c:pt>
                <c:pt idx="29">
                  <c:v>5.4962798445308163</c:v>
                </c:pt>
                <c:pt idx="30">
                  <c:v>5.6404617444063909</c:v>
                </c:pt>
                <c:pt idx="31">
                  <c:v>5.8223275764759004</c:v>
                </c:pt>
                <c:pt idx="32">
                  <c:v>5.9336736230312885</c:v>
                </c:pt>
                <c:pt idx="33">
                  <c:v>6.1303932063084279</c:v>
                </c:pt>
                <c:pt idx="34">
                  <c:v>6.1455062263129401</c:v>
                </c:pt>
                <c:pt idx="35">
                  <c:v>6.3202918123080183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Tamponi!$J$1:$J$1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Tamponi!$J$3:$J$39</c:f>
              <c:numCache>
                <c:formatCode>0.0</c:formatCode>
                <c:ptCount val="37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Tamponi!$K$1:$K$1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Tamponi!$A$2:$A$39</c:f>
              <c:numCache>
                <c:formatCode>d/m;@</c:formatCode>
                <c:ptCount val="38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</c:numCache>
            </c:numRef>
          </c:xVal>
          <c:yVal>
            <c:numRef>
              <c:f>Tamponi!$K$2:$K$39</c:f>
              <c:numCache>
                <c:formatCode>0.0</c:formatCode>
                <c:ptCount val="38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Casi_totali!$C$3:$C$37</c:f>
              <c:numCache>
                <c:formatCode>General</c:formatCode>
                <c:ptCount val="35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Casi_totali!$D$3:$D$37</c:f>
              <c:numCache>
                <c:formatCode>General</c:formatCode>
                <c:ptCount val="35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Casi_totali!$E$3:$E$37</c:f>
              <c:numCache>
                <c:formatCode>General</c:formatCode>
                <c:ptCount val="35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'Analisi-pos'!$C$3:$C$37</c:f>
              <c:numCache>
                <c:formatCode>General</c:formatCode>
                <c:ptCount val="3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'Analisi-pos'!$B$3:$B$36</c:f>
              <c:numCache>
                <c:formatCode>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-619.46068020362077</c:v>
                </c:pt>
                <c:pt idx="1">
                  <c:v>-683.65303461646738</c:v>
                </c:pt>
                <c:pt idx="2">
                  <c:v>-791.79806334419641</c:v>
                </c:pt>
                <c:pt idx="3">
                  <c:v>-803.82934150405208</c:v>
                </c:pt>
                <c:pt idx="4">
                  <c:v>-824.49812158063196</c:v>
                </c:pt>
                <c:pt idx="5">
                  <c:v>-895.4877977851138</c:v>
                </c:pt>
                <c:pt idx="6">
                  <c:v>-719.53587258450307</c:v>
                </c:pt>
                <c:pt idx="7">
                  <c:v>-875.56007220543461</c:v>
                </c:pt>
                <c:pt idx="8">
                  <c:v>-933.78320290899774</c:v>
                </c:pt>
                <c:pt idx="9">
                  <c:v>-1060.8486025164684</c:v>
                </c:pt>
                <c:pt idx="10">
                  <c:v>-1137.9145201155497</c:v>
                </c:pt>
                <c:pt idx="11">
                  <c:v>-1296.7114055485317</c:v>
                </c:pt>
                <c:pt idx="12">
                  <c:v>-1058.5409798192313</c:v>
                </c:pt>
                <c:pt idx="13">
                  <c:v>-785.19036168386356</c:v>
                </c:pt>
                <c:pt idx="14">
                  <c:v>-404.72903553110154</c:v>
                </c:pt>
                <c:pt idx="15">
                  <c:v>-1278.1521008586442</c:v>
                </c:pt>
                <c:pt idx="16">
                  <c:v>-809.83164982091694</c:v>
                </c:pt>
                <c:pt idx="17">
                  <c:v>-393.74149069575469</c:v>
                </c:pt>
                <c:pt idx="18">
                  <c:v>-354.43146432610229</c:v>
                </c:pt>
                <c:pt idx="19">
                  <c:v>104.25097215069763</c:v>
                </c:pt>
                <c:pt idx="20">
                  <c:v>349.66045717121233</c:v>
                </c:pt>
                <c:pt idx="21">
                  <c:v>-65.002641625196702</c:v>
                </c:pt>
                <c:pt idx="22">
                  <c:v>-236.03634566290202</c:v>
                </c:pt>
                <c:pt idx="23">
                  <c:v>-1012.7545434633648</c:v>
                </c:pt>
                <c:pt idx="24">
                  <c:v>-201.40325947595556</c:v>
                </c:pt>
                <c:pt idx="25">
                  <c:v>587.28984387440869</c:v>
                </c:pt>
                <c:pt idx="26">
                  <c:v>1355.7350227688512</c:v>
                </c:pt>
                <c:pt idx="27">
                  <c:v>1139.1603787142449</c:v>
                </c:pt>
                <c:pt idx="28">
                  <c:v>681.37681379965215</c:v>
                </c:pt>
                <c:pt idx="29">
                  <c:v>51.805814738676418</c:v>
                </c:pt>
                <c:pt idx="30">
                  <c:v>-641.91560440722242</c:v>
                </c:pt>
                <c:pt idx="31">
                  <c:v>-220.35560271400027</c:v>
                </c:pt>
                <c:pt idx="32">
                  <c:v>275.66846669235383</c:v>
                </c:pt>
                <c:pt idx="33">
                  <c:v>229.75089534730068</c:v>
                </c:pt>
                <c:pt idx="34">
                  <c:v>588.45974502580066</c:v>
                </c:pt>
                <c:pt idx="35">
                  <c:v>-957.15651313331909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'Analisi-dead'!$F$1:$F$1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'Analisi-dead'!$F$3:$F$40</c:f>
              <c:numCache>
                <c:formatCode>0</c:formatCode>
                <c:ptCount val="38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  <c:pt idx="44">
                  <c:v>17964.634436338896</c:v>
                </c:pt>
                <c:pt idx="45">
                  <c:v>18379.964240760815</c:v>
                </c:pt>
                <c:pt idx="46">
                  <c:v>18745.595993500992</c:v>
                </c:pt>
                <c:pt idx="47">
                  <c:v>19065.573203362124</c:v>
                </c:pt>
                <c:pt idx="48">
                  <c:v>19344.146383687792</c:v>
                </c:pt>
                <c:pt idx="49">
                  <c:v>19585.578914365</c:v>
                </c:pt>
                <c:pt idx="50">
                  <c:v>19794.003912611654</c:v>
                </c:pt>
                <c:pt idx="51">
                  <c:v>19973.325973531508</c:v>
                </c:pt>
                <c:pt idx="52">
                  <c:v>20127.16003546397</c:v>
                </c:pt>
                <c:pt idx="53">
                  <c:v>20258.799394720634</c:v>
                </c:pt>
                <c:pt idx="54">
                  <c:v>20371.205507167284</c:v>
                </c:pt>
                <c:pt idx="55">
                  <c:v>20467.013255369406</c:v>
                </c:pt>
                <c:pt idx="56">
                  <c:v>20548.546542033957</c:v>
                </c:pt>
                <c:pt idx="57">
                  <c:v>20617.840215665983</c:v>
                </c:pt>
                <c:pt idx="58">
                  <c:v>20676.665348247563</c:v>
                </c:pt>
                <c:pt idx="59">
                  <c:v>20726.555729370077</c:v>
                </c:pt>
                <c:pt idx="60">
                  <c:v>20768.834113317804</c:v>
                </c:pt>
                <c:pt idx="61">
                  <c:v>20804.637270596504</c:v>
                </c:pt>
                <c:pt idx="62">
                  <c:v>20834.939277021032</c:v>
                </c:pt>
                <c:pt idx="63">
                  <c:v>20860.572747223094</c:v>
                </c:pt>
                <c:pt idx="64">
                  <c:v>20882.247909134818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  <c:pt idx="41">
                  <c:v>6407.9034129265892</c:v>
                </c:pt>
                <c:pt idx="42">
                  <c:v>5826.1066247022245</c:v>
                </c:pt>
                <c:pt idx="43">
                  <c:v>5247.3971652493856</c:v>
                </c:pt>
                <c:pt idx="44">
                  <c:v>4686.1664354148888</c:v>
                </c:pt>
                <c:pt idx="45">
                  <c:v>4153.2980442191911</c:v>
                </c:pt>
                <c:pt idx="46">
                  <c:v>3656.3175274017703</c:v>
                </c:pt>
                <c:pt idx="47">
                  <c:v>3199.77209861132</c:v>
                </c:pt>
                <c:pt idx="48">
                  <c:v>2785.7318032566764</c:v>
                </c:pt>
                <c:pt idx="49">
                  <c:v>2414.3253067720798</c:v>
                </c:pt>
                <c:pt idx="50">
                  <c:v>2084.2499824665356</c:v>
                </c:pt>
                <c:pt idx="51">
                  <c:v>1793.2206091985427</c:v>
                </c:pt>
                <c:pt idx="52">
                  <c:v>1538.3406193246265</c:v>
                </c:pt>
                <c:pt idx="53">
                  <c:v>1316.3935925666374</c:v>
                </c:pt>
                <c:pt idx="54">
                  <c:v>1124.0611244664979</c:v>
                </c:pt>
                <c:pt idx="55">
                  <c:v>958.07748202121729</c:v>
                </c:pt>
                <c:pt idx="56">
                  <c:v>815.33286664551269</c:v>
                </c:pt>
                <c:pt idx="57">
                  <c:v>692.93673632026184</c:v>
                </c:pt>
                <c:pt idx="58">
                  <c:v>588.25132581579965</c:v>
                </c:pt>
                <c:pt idx="59">
                  <c:v>498.90381122513645</c:v>
                </c:pt>
                <c:pt idx="60">
                  <c:v>422.78383947726979</c:v>
                </c:pt>
                <c:pt idx="61">
                  <c:v>358.03157278700382</c:v>
                </c:pt>
                <c:pt idx="62">
                  <c:v>303.02006424528372</c:v>
                </c:pt>
                <c:pt idx="63">
                  <c:v>256.33470202061289</c:v>
                </c:pt>
                <c:pt idx="64">
                  <c:v>216.7516191172399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-62.896596774096395</c:v>
                </c:pt>
                <c:pt idx="1">
                  <c:v>-72.797708071305749</c:v>
                </c:pt>
                <c:pt idx="2">
                  <c:v>-86.068874921805403</c:v>
                </c:pt>
                <c:pt idx="3">
                  <c:v>-99.141008991839286</c:v>
                </c:pt>
                <c:pt idx="4">
                  <c:v>-116.52156476139689</c:v>
                </c:pt>
                <c:pt idx="5">
                  <c:v>-133.80741175231387</c:v>
                </c:pt>
                <c:pt idx="6">
                  <c:v>-158.6995790655499</c:v>
                </c:pt>
                <c:pt idx="7">
                  <c:v>-176.02002319792715</c:v>
                </c:pt>
                <c:pt idx="8">
                  <c:v>-190.73052625080629</c:v>
                </c:pt>
                <c:pt idx="9">
                  <c:v>-211.95375530353863</c:v>
                </c:pt>
                <c:pt idx="10">
                  <c:v>-228.99639191612818</c:v>
                </c:pt>
                <c:pt idx="11">
                  <c:v>-248.37405692574856</c:v>
                </c:pt>
                <c:pt idx="12">
                  <c:v>-292.83748965801283</c:v>
                </c:pt>
                <c:pt idx="13">
                  <c:v>-254.39906879211458</c:v>
                </c:pt>
                <c:pt idx="14">
                  <c:v>-268.35825893577692</c:v>
                </c:pt>
                <c:pt idx="15">
                  <c:v>-230.32390844453823</c:v>
                </c:pt>
                <c:pt idx="16">
                  <c:v>-186.23049367579711</c:v>
                </c:pt>
                <c:pt idx="17">
                  <c:v>-174.34440394493572</c:v>
                </c:pt>
                <c:pt idx="18">
                  <c:v>-130.2552243542882</c:v>
                </c:pt>
                <c:pt idx="19">
                  <c:v>-193.8457893100051</c:v>
                </c:pt>
                <c:pt idx="20">
                  <c:v>-101.23371768800348</c:v>
                </c:pt>
                <c:pt idx="21">
                  <c:v>-68.676479059399753</c:v>
                </c:pt>
                <c:pt idx="22">
                  <c:v>-85.432183539202015</c:v>
                </c:pt>
                <c:pt idx="23">
                  <c:v>-21.569759774254635</c:v>
                </c:pt>
                <c:pt idx="24">
                  <c:v>-58.725573392715887</c:v>
                </c:pt>
                <c:pt idx="25">
                  <c:v>48.190642046470657</c:v>
                </c:pt>
                <c:pt idx="26">
                  <c:v>263.32920179646862</c:v>
                </c:pt>
                <c:pt idx="27">
                  <c:v>278.25117162985316</c:v>
                </c:pt>
                <c:pt idx="28">
                  <c:v>186.26262953198511</c:v>
                </c:pt>
                <c:pt idx="29">
                  <c:v>182.68856465946556</c:v>
                </c:pt>
                <c:pt idx="30">
                  <c:v>71.037056889228552</c:v>
                </c:pt>
                <c:pt idx="31">
                  <c:v>-101.99281926325057</c:v>
                </c:pt>
                <c:pt idx="32">
                  <c:v>1.3075121818674234</c:v>
                </c:pt>
                <c:pt idx="33">
                  <c:v>5.2760966160331009</c:v>
                </c:pt>
                <c:pt idx="34">
                  <c:v>-130.67625214967848</c:v>
                </c:pt>
                <c:pt idx="35">
                  <c:v>-204.74608076006552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-8</c:v>
                </c:pt>
                <c:pt idx="4">
                  <c:v>19</c:v>
                </c:pt>
                <c:pt idx="5">
                  <c:v>-12</c:v>
                </c:pt>
                <c:pt idx="6">
                  <c:v>33</c:v>
                </c:pt>
                <c:pt idx="7">
                  <c:v>-6</c:v>
                </c:pt>
                <c:pt idx="8">
                  <c:v>-9</c:v>
                </c:pt>
                <c:pt idx="9">
                  <c:v>37</c:v>
                </c:pt>
                <c:pt idx="10">
                  <c:v>3</c:v>
                </c:pt>
                <c:pt idx="11">
                  <c:v>-10</c:v>
                </c:pt>
                <c:pt idx="12">
                  <c:v>55</c:v>
                </c:pt>
                <c:pt idx="13">
                  <c:v>-6</c:v>
                </c:pt>
                <c:pt idx="14">
                  <c:v>-22</c:v>
                </c:pt>
                <c:pt idx="15">
                  <c:v>0</c:v>
                </c:pt>
                <c:pt idx="16">
                  <c:v>61</c:v>
                </c:pt>
                <c:pt idx="17">
                  <c:v>7</c:v>
                </c:pt>
                <c:pt idx="18">
                  <c:v>-26</c:v>
                </c:pt>
                <c:pt idx="19">
                  <c:v>50</c:v>
                </c:pt>
                <c:pt idx="20">
                  <c:v>15</c:v>
                </c:pt>
                <c:pt idx="21">
                  <c:v>-36</c:v>
                </c:pt>
                <c:pt idx="22">
                  <c:v>25</c:v>
                </c:pt>
                <c:pt idx="23">
                  <c:v>30</c:v>
                </c:pt>
                <c:pt idx="24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27</c:v>
                </c:pt>
                <c:pt idx="5">
                  <c:v>-31</c:v>
                </c:pt>
                <c:pt idx="6">
                  <c:v>45</c:v>
                </c:pt>
                <c:pt idx="7">
                  <c:v>-39</c:v>
                </c:pt>
                <c:pt idx="8">
                  <c:v>-3</c:v>
                </c:pt>
                <c:pt idx="9">
                  <c:v>46</c:v>
                </c:pt>
                <c:pt idx="10">
                  <c:v>-34</c:v>
                </c:pt>
                <c:pt idx="11">
                  <c:v>-13</c:v>
                </c:pt>
                <c:pt idx="12">
                  <c:v>65</c:v>
                </c:pt>
                <c:pt idx="13">
                  <c:v>-61</c:v>
                </c:pt>
                <c:pt idx="14">
                  <c:v>-16</c:v>
                </c:pt>
                <c:pt idx="15">
                  <c:v>22</c:v>
                </c:pt>
                <c:pt idx="16">
                  <c:v>61</c:v>
                </c:pt>
                <c:pt idx="17">
                  <c:v>-54</c:v>
                </c:pt>
                <c:pt idx="18">
                  <c:v>-33</c:v>
                </c:pt>
                <c:pt idx="19">
                  <c:v>76</c:v>
                </c:pt>
                <c:pt idx="20">
                  <c:v>-35</c:v>
                </c:pt>
                <c:pt idx="21">
                  <c:v>-51</c:v>
                </c:pt>
                <c:pt idx="22">
                  <c:v>61</c:v>
                </c:pt>
                <c:pt idx="23">
                  <c:v>5</c:v>
                </c:pt>
                <c:pt idx="24">
                  <c:v>-42</c:v>
                </c:pt>
                <c:pt idx="25">
                  <c:v>56</c:v>
                </c:pt>
                <c:pt idx="26">
                  <c:v>-128</c:v>
                </c:pt>
                <c:pt idx="27">
                  <c:v>129</c:v>
                </c:pt>
                <c:pt idx="28">
                  <c:v>-95</c:v>
                </c:pt>
                <c:pt idx="29">
                  <c:v>93</c:v>
                </c:pt>
                <c:pt idx="30">
                  <c:v>-46</c:v>
                </c:pt>
                <c:pt idx="31">
                  <c:v>-96</c:v>
                </c:pt>
                <c:pt idx="32">
                  <c:v>129</c:v>
                </c:pt>
                <c:pt idx="33">
                  <c:v>-33</c:v>
                </c:pt>
                <c:pt idx="34">
                  <c:v>7</c:v>
                </c:pt>
                <c:pt idx="35">
                  <c:v>-78</c:v>
                </c:pt>
                <c:pt idx="3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Guariti!$B$1:$B$1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Guariti!$B$3:$B$39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Guariti!$C$3:$C$39</c:f>
              <c:numCache>
                <c:formatCode>General</c:formatCode>
                <c:ptCount val="3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Guariti!$D$3:$D$39</c:f>
              <c:numCache>
                <c:formatCode>General</c:formatCode>
                <c:ptCount val="37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Guariti!$E$3:$E$39</c:f>
              <c:numCache>
                <c:formatCode>General</c:formatCode>
                <c:ptCount val="37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  <c:pt idx="35">
                  <c:v>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  <c:pt idx="35">
                  <c:v>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  <c:pt idx="3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  <c:pt idx="3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  <c:pt idx="35">
                  <c:v>-265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605790</xdr:colOff>
      <xdr:row>2</xdr:row>
      <xdr:rowOff>102870</xdr:rowOff>
    </xdr:from>
    <xdr:to>
      <xdr:col>29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opLeftCell="A19" workbookViewId="0">
      <selection activeCell="A38" sqref="A38:XFD38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3" customWidth="1"/>
    <col min="10" max="11" width="10.69921875" customWidth="1"/>
    <col min="12" max="12" width="23.69921875" customWidth="1"/>
    <col min="13" max="13" width="8.79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>
        <v>1</v>
      </c>
      <c r="J3" s="3">
        <v>7</v>
      </c>
      <c r="K3" s="3">
        <v>229</v>
      </c>
    </row>
    <row r="4" spans="1:12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>
        <v>1</v>
      </c>
      <c r="J4" s="3">
        <v>10</v>
      </c>
      <c r="K4" s="3">
        <v>322</v>
      </c>
    </row>
    <row r="5" spans="1:12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>
        <v>3</v>
      </c>
      <c r="J5" s="3">
        <v>12</v>
      </c>
      <c r="K5" s="3">
        <v>400</v>
      </c>
    </row>
    <row r="6" spans="1:12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>
        <v>45</v>
      </c>
      <c r="J6" s="3">
        <v>17</v>
      </c>
      <c r="K6" s="3">
        <v>650</v>
      </c>
    </row>
    <row r="7" spans="1:12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>
        <v>46</v>
      </c>
      <c r="J7" s="3">
        <v>21</v>
      </c>
      <c r="K7" s="3">
        <v>888</v>
      </c>
    </row>
    <row r="8" spans="1:12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>
        <v>50</v>
      </c>
      <c r="J8" s="3">
        <v>29</v>
      </c>
      <c r="K8" s="3">
        <v>1128</v>
      </c>
    </row>
    <row r="9" spans="1:12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>
        <v>83</v>
      </c>
      <c r="J9" s="3">
        <v>34</v>
      </c>
      <c r="K9" s="3">
        <v>1694</v>
      </c>
    </row>
    <row r="10" spans="1:12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>
        <v>149</v>
      </c>
      <c r="J10" s="3">
        <v>52</v>
      </c>
      <c r="K10" s="3">
        <v>2036</v>
      </c>
    </row>
    <row r="11" spans="1:12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>
        <v>160</v>
      </c>
      <c r="J11" s="3">
        <v>79</v>
      </c>
      <c r="K11" s="3">
        <v>2502</v>
      </c>
    </row>
    <row r="12" spans="1:12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>
        <v>276</v>
      </c>
      <c r="J12" s="3">
        <v>107</v>
      </c>
      <c r="K12" s="3">
        <v>3089</v>
      </c>
    </row>
    <row r="13" spans="1:12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>
        <v>414</v>
      </c>
      <c r="J13" s="3">
        <v>148</v>
      </c>
      <c r="K13" s="3">
        <v>3858</v>
      </c>
    </row>
    <row r="14" spans="1:12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>
        <v>523</v>
      </c>
      <c r="J14" s="3">
        <v>197</v>
      </c>
      <c r="K14" s="3">
        <v>4636</v>
      </c>
    </row>
    <row r="15" spans="1:12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>
        <v>589</v>
      </c>
      <c r="J15" s="3">
        <v>233</v>
      </c>
      <c r="K15" s="3">
        <v>5883</v>
      </c>
    </row>
    <row r="16" spans="1:12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>
        <v>622</v>
      </c>
      <c r="J16" s="3">
        <v>366</v>
      </c>
      <c r="K16" s="3">
        <v>7375</v>
      </c>
      <c r="L16" s="3">
        <v>49937</v>
      </c>
    </row>
    <row r="17" spans="1:12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>
        <v>724</v>
      </c>
      <c r="J17" s="3">
        <v>463</v>
      </c>
      <c r="K17" s="3">
        <v>9172</v>
      </c>
      <c r="L17" s="3">
        <v>53826</v>
      </c>
    </row>
    <row r="18" spans="1:12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>
        <v>1004</v>
      </c>
      <c r="J18" s="3">
        <v>631</v>
      </c>
      <c r="K18" s="3">
        <v>10149</v>
      </c>
      <c r="L18" s="3">
        <v>60761</v>
      </c>
    </row>
    <row r="19" spans="1:12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>
        <v>1045</v>
      </c>
      <c r="J19" s="3">
        <v>827</v>
      </c>
      <c r="K19" s="3">
        <v>12462</v>
      </c>
      <c r="L19" s="3">
        <v>73154</v>
      </c>
    </row>
    <row r="20" spans="1:12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>
        <v>1258</v>
      </c>
      <c r="J20" s="3">
        <v>1016</v>
      </c>
      <c r="K20" s="3">
        <v>15113</v>
      </c>
      <c r="L20" s="3">
        <v>86011</v>
      </c>
    </row>
    <row r="21" spans="1:12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>
        <v>1439</v>
      </c>
      <c r="J21" s="3">
        <v>1266</v>
      </c>
      <c r="K21" s="3">
        <v>17660</v>
      </c>
      <c r="L21" s="3">
        <v>97488</v>
      </c>
    </row>
    <row r="22" spans="1:12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>
        <v>1966</v>
      </c>
      <c r="J22" s="3">
        <v>1441</v>
      </c>
      <c r="K22" s="3">
        <v>21157</v>
      </c>
      <c r="L22" s="3">
        <v>109170</v>
      </c>
    </row>
    <row r="23" spans="1:12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>
        <v>2335</v>
      </c>
      <c r="J23" s="3">
        <v>1809</v>
      </c>
      <c r="K23" s="3">
        <v>24747</v>
      </c>
      <c r="L23" s="3">
        <v>124899</v>
      </c>
    </row>
    <row r="24" spans="1:12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>
        <v>2749</v>
      </c>
      <c r="J24" s="3">
        <v>2158</v>
      </c>
      <c r="K24" s="3">
        <v>27980</v>
      </c>
      <c r="L24" s="3">
        <v>137962</v>
      </c>
    </row>
    <row r="25" spans="1:12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>
        <v>2941</v>
      </c>
      <c r="J25" s="3">
        <v>2503</v>
      </c>
      <c r="K25" s="3">
        <v>31506</v>
      </c>
      <c r="L25" s="3">
        <v>148657</v>
      </c>
    </row>
    <row r="26" spans="1:12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>
        <v>4025</v>
      </c>
      <c r="J26" s="3">
        <v>2978</v>
      </c>
      <c r="K26" s="3">
        <v>35713</v>
      </c>
      <c r="L26" s="3">
        <v>165541</v>
      </c>
    </row>
    <row r="27" spans="1:12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>
        <v>4440</v>
      </c>
      <c r="J27" s="3">
        <v>3405</v>
      </c>
      <c r="K27" s="3">
        <v>41035</v>
      </c>
      <c r="L27" s="3">
        <v>182777</v>
      </c>
    </row>
    <row r="28" spans="1:12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>
        <v>5129</v>
      </c>
      <c r="J28" s="3">
        <v>4032</v>
      </c>
      <c r="K28" s="3">
        <v>47021</v>
      </c>
      <c r="L28" s="3">
        <v>206886</v>
      </c>
    </row>
    <row r="29" spans="1:12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>
        <v>6072</v>
      </c>
      <c r="J29" s="3">
        <v>4825</v>
      </c>
      <c r="K29" s="3">
        <v>53578</v>
      </c>
      <c r="L29" s="3">
        <v>233222</v>
      </c>
    </row>
    <row r="30" spans="1:12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>
        <v>7024</v>
      </c>
      <c r="J30" s="3">
        <v>5476</v>
      </c>
      <c r="K30" s="3">
        <v>59138</v>
      </c>
      <c r="L30" s="3">
        <v>258402</v>
      </c>
    </row>
    <row r="31" spans="1:12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>
        <v>7432</v>
      </c>
      <c r="J31" s="3">
        <v>6077</v>
      </c>
      <c r="K31" s="3">
        <v>63927</v>
      </c>
      <c r="L31" s="3">
        <v>275468</v>
      </c>
    </row>
    <row r="32" spans="1:12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>
        <v>8326</v>
      </c>
      <c r="J32" s="3">
        <v>6820</v>
      </c>
      <c r="K32" s="3">
        <v>69176</v>
      </c>
      <c r="L32" s="3">
        <v>296964</v>
      </c>
    </row>
    <row r="33" spans="1:12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>
        <v>9362</v>
      </c>
      <c r="J33" s="3">
        <v>7503</v>
      </c>
      <c r="K33" s="3">
        <v>74386</v>
      </c>
      <c r="L33" s="3">
        <v>324445</v>
      </c>
    </row>
    <row r="34" spans="1:12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>
        <v>10361</v>
      </c>
      <c r="J34" s="3">
        <v>8165</v>
      </c>
      <c r="K34" s="3">
        <v>80539</v>
      </c>
      <c r="L34" s="3">
        <v>361060</v>
      </c>
    </row>
    <row r="35" spans="1:12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>
        <v>10950</v>
      </c>
      <c r="J35" s="3">
        <v>9134</v>
      </c>
      <c r="K35" s="3">
        <v>86498</v>
      </c>
      <c r="L35" s="3">
        <v>394079</v>
      </c>
    </row>
    <row r="36" spans="1:12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>
        <v>12384</v>
      </c>
      <c r="J36" s="3">
        <v>10023</v>
      </c>
      <c r="K36" s="3">
        <v>92472</v>
      </c>
      <c r="L36" s="3">
        <v>429526</v>
      </c>
    </row>
    <row r="37" spans="1:12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>
        <v>13030</v>
      </c>
      <c r="J37" s="3">
        <v>10779</v>
      </c>
      <c r="K37" s="3">
        <v>97689</v>
      </c>
      <c r="L37" s="3">
        <v>454030</v>
      </c>
    </row>
    <row r="38" spans="1:12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>
        <v>14620</v>
      </c>
      <c r="J38" s="3">
        <v>11591</v>
      </c>
      <c r="K38" s="3">
        <v>101739</v>
      </c>
      <c r="L38" s="3">
        <v>477359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abSelected="1" topLeftCell="B1" workbookViewId="0">
      <selection activeCell="D33" sqref="D33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100000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840.46068020362077</v>
      </c>
      <c r="F3" s="11"/>
      <c r="H3" s="11">
        <f>C3-E3</f>
        <v>-619.46068020362077</v>
      </c>
      <c r="J3" s="4" t="s">
        <v>24</v>
      </c>
      <c r="K3" s="9">
        <v>710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994.65303461646738</v>
      </c>
      <c r="F4" s="11">
        <f t="shared" ref="F4:F35" si="1">(E4-E3)*10</f>
        <v>1541.9235441284661</v>
      </c>
      <c r="G4" s="11">
        <f>E4-E3</f>
        <v>154.19235441284661</v>
      </c>
      <c r="H4" s="11">
        <f t="shared" ref="H4:H38" si="2">C4-E4</f>
        <v>-683.65303461646738</v>
      </c>
      <c r="J4" s="4" t="s">
        <v>25</v>
      </c>
      <c r="K4" s="9">
        <v>0.17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1176.7980633441964</v>
      </c>
      <c r="F5" s="11">
        <f t="shared" si="1"/>
        <v>1821.4502872772903</v>
      </c>
      <c r="G5" s="11">
        <f t="shared" ref="G5:G68" si="4">E5-E4</f>
        <v>182.14502872772903</v>
      </c>
      <c r="H5" s="11">
        <f t="shared" si="2"/>
        <v>-791.79806334419641</v>
      </c>
      <c r="J5" s="4" t="s">
        <v>26</v>
      </c>
      <c r="K5" s="15">
        <f>(K2-K3)/K3</f>
        <v>139.8450704225352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1391.8293415040521</v>
      </c>
      <c r="F6" s="11">
        <f t="shared" si="1"/>
        <v>2150.3127815985567</v>
      </c>
      <c r="G6" s="11">
        <f t="shared" si="4"/>
        <v>215.03127815985567</v>
      </c>
      <c r="H6" s="11">
        <f t="shared" si="2"/>
        <v>-803.82934150405208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1645.498121580632</v>
      </c>
      <c r="F7" s="11">
        <f t="shared" si="1"/>
        <v>2536.6878007657988</v>
      </c>
      <c r="G7" s="11">
        <f t="shared" si="4"/>
        <v>253.66878007657988</v>
      </c>
      <c r="H7" s="11">
        <f t="shared" si="2"/>
        <v>-824.49812158063196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1944.4877977851138</v>
      </c>
      <c r="F8" s="11">
        <f t="shared" si="1"/>
        <v>2989.8967620448184</v>
      </c>
      <c r="G8" s="11">
        <f t="shared" si="4"/>
        <v>298.98967620448184</v>
      </c>
      <c r="H8" s="11">
        <f t="shared" si="2"/>
        <v>-895.4877977851138</v>
      </c>
      <c r="J8" s="12" t="s">
        <v>31</v>
      </c>
      <c r="K8" s="11">
        <f>AVERAGE(H3:H36)</f>
        <v>-392.07256263942435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2296.5358725845031</v>
      </c>
      <c r="F9" s="11">
        <f t="shared" si="1"/>
        <v>3520.4807479938927</v>
      </c>
      <c r="G9" s="11">
        <f t="shared" si="4"/>
        <v>352.04807479938927</v>
      </c>
      <c r="H9" s="11">
        <f t="shared" si="2"/>
        <v>-719.53587258450307</v>
      </c>
      <c r="J9" s="12" t="s">
        <v>32</v>
      </c>
      <c r="K9" s="6">
        <f>STDEVP(H3:H36)</f>
        <v>662.09651532239195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2710.5600722054346</v>
      </c>
      <c r="F10" s="11">
        <f t="shared" si="1"/>
        <v>4140.2419962093154</v>
      </c>
      <c r="G10" s="11">
        <f t="shared" si="4"/>
        <v>414.02419962093154</v>
      </c>
      <c r="H10" s="11">
        <f t="shared" si="2"/>
        <v>-875.56007220543461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3196.7832029089977</v>
      </c>
      <c r="F11" s="11">
        <f t="shared" si="1"/>
        <v>4862.2313070356313</v>
      </c>
      <c r="G11" s="11">
        <f t="shared" si="4"/>
        <v>486.22313070356313</v>
      </c>
      <c r="H11" s="11">
        <f t="shared" si="2"/>
        <v>-933.78320290899774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3766.8486025164684</v>
      </c>
      <c r="F12" s="11">
        <f t="shared" si="1"/>
        <v>5700.6539960747068</v>
      </c>
      <c r="G12" s="11">
        <f t="shared" si="4"/>
        <v>570.06539960747068</v>
      </c>
      <c r="H12" s="11">
        <f t="shared" si="2"/>
        <v>-1060.8486025164684</v>
      </c>
      <c r="J12" t="s">
        <v>33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4433.9145201155497</v>
      </c>
      <c r="F13" s="11">
        <f t="shared" si="1"/>
        <v>6670.6591759908133</v>
      </c>
      <c r="G13" s="11">
        <f t="shared" si="4"/>
        <v>667.06591759908133</v>
      </c>
      <c r="H13" s="11">
        <f t="shared" si="2"/>
        <v>-1137.9145201155497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5212.7114055485317</v>
      </c>
      <c r="F14" s="11">
        <f t="shared" si="1"/>
        <v>7787.9688543298198</v>
      </c>
      <c r="G14" s="11">
        <f t="shared" si="4"/>
        <v>778.79688543298198</v>
      </c>
      <c r="H14" s="11">
        <f t="shared" si="2"/>
        <v>-1296.7114055485317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6119.5409798192313</v>
      </c>
      <c r="F15" s="11">
        <f t="shared" si="1"/>
        <v>9068.295742706996</v>
      </c>
      <c r="G15" s="11">
        <f t="shared" si="4"/>
        <v>906.8295742706996</v>
      </c>
      <c r="H15" s="11">
        <f t="shared" si="2"/>
        <v>-1058.5409798192313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7172.1903616838636</v>
      </c>
      <c r="F16" s="11">
        <f t="shared" si="1"/>
        <v>10526.493818646322</v>
      </c>
      <c r="G16" s="11">
        <f t="shared" si="4"/>
        <v>1052.6493818646322</v>
      </c>
      <c r="H16" s="11">
        <f t="shared" si="2"/>
        <v>-785.19036168386356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8389.7290355311015</v>
      </c>
      <c r="F17" s="11">
        <f t="shared" si="1"/>
        <v>12175.38673847238</v>
      </c>
      <c r="G17" s="11">
        <f t="shared" si="4"/>
        <v>1217.538673847238</v>
      </c>
      <c r="H17" s="11">
        <f t="shared" si="2"/>
        <v>-404.72903553110154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9792.1521008586442</v>
      </c>
      <c r="F18" s="11">
        <f t="shared" si="1"/>
        <v>14024.230653275426</v>
      </c>
      <c r="G18" s="11">
        <f t="shared" si="4"/>
        <v>1402.4230653275426</v>
      </c>
      <c r="H18" s="11">
        <f t="shared" si="2"/>
        <v>-1278.1521008586442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11399.831649820917</v>
      </c>
      <c r="F19" s="11">
        <f t="shared" si="1"/>
        <v>16076.795489622727</v>
      </c>
      <c r="G19" s="11">
        <f t="shared" si="4"/>
        <v>1607.6795489622727</v>
      </c>
      <c r="H19" s="11">
        <f t="shared" si="2"/>
        <v>-809.83164982091694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13232.741490695755</v>
      </c>
      <c r="F20" s="11">
        <f t="shared" si="1"/>
        <v>18329.098408748378</v>
      </c>
      <c r="G20" s="11">
        <f t="shared" si="4"/>
        <v>1832.9098408748378</v>
      </c>
      <c r="H20" s="11">
        <f t="shared" si="2"/>
        <v>-393.74149069575469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15309.431464326102</v>
      </c>
      <c r="F21" s="11">
        <f t="shared" si="1"/>
        <v>20766.899736303476</v>
      </c>
      <c r="G21" s="11">
        <f t="shared" si="4"/>
        <v>2076.6899736303476</v>
      </c>
      <c r="H21" s="11">
        <f t="shared" si="2"/>
        <v>-354.43146432610229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17645.749027849302</v>
      </c>
      <c r="F22" s="11">
        <f t="shared" si="1"/>
        <v>23363.175635232001</v>
      </c>
      <c r="G22" s="11">
        <f t="shared" si="4"/>
        <v>2336.3175635232001</v>
      </c>
      <c r="H22" s="11">
        <f t="shared" si="2"/>
        <v>104.25097215069763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20253.339542828788</v>
      </c>
      <c r="F23" s="11">
        <f t="shared" si="1"/>
        <v>26075.905149794853</v>
      </c>
      <c r="G23" s="11">
        <f t="shared" si="4"/>
        <v>2607.5905149794853</v>
      </c>
      <c r="H23" s="11">
        <f t="shared" si="2"/>
        <v>349.66045717121233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23138.002641625197</v>
      </c>
      <c r="F24" s="11">
        <f t="shared" si="1"/>
        <v>28846.63098796409</v>
      </c>
      <c r="G24" s="11">
        <f t="shared" si="4"/>
        <v>2884.663098796409</v>
      </c>
      <c r="H24" s="11">
        <f t="shared" si="2"/>
        <v>-65.002641625196702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26298.036345662902</v>
      </c>
      <c r="F25" s="11">
        <f t="shared" si="1"/>
        <v>31600.337040377053</v>
      </c>
      <c r="G25" s="11">
        <f t="shared" si="4"/>
        <v>3160.0337040377053</v>
      </c>
      <c r="H25" s="11">
        <f t="shared" si="2"/>
        <v>-236.03634566290202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29722.754543463365</v>
      </c>
      <c r="F26" s="11">
        <f t="shared" si="1"/>
        <v>34247.181978004628</v>
      </c>
      <c r="G26" s="11">
        <f t="shared" si="4"/>
        <v>3424.7181978004628</v>
      </c>
      <c r="H26" s="11">
        <f t="shared" si="2"/>
        <v>-1012.7545434633648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33391.403259475956</v>
      </c>
      <c r="F27" s="11">
        <f t="shared" si="1"/>
        <v>36686.487160125907</v>
      </c>
      <c r="G27" s="11">
        <f t="shared" si="4"/>
        <v>3668.6487160125907</v>
      </c>
      <c r="H27" s="11">
        <f t="shared" si="2"/>
        <v>-201.40325947595556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37272.710156125591</v>
      </c>
      <c r="F28" s="11">
        <f t="shared" si="1"/>
        <v>38813.068966496357</v>
      </c>
      <c r="G28" s="11">
        <f t="shared" si="4"/>
        <v>3881.3068966496357</v>
      </c>
      <c r="H28" s="11">
        <f t="shared" si="2"/>
        <v>587.28984387440869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41325.264977231149</v>
      </c>
      <c r="F29" s="11">
        <f t="shared" si="1"/>
        <v>40525.548211055575</v>
      </c>
      <c r="G29" s="11">
        <f t="shared" si="4"/>
        <v>4052.5548211055575</v>
      </c>
      <c r="H29" s="11">
        <f t="shared" si="2"/>
        <v>1355.7350227688512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45498.839621285755</v>
      </c>
      <c r="F30" s="11">
        <f t="shared" si="1"/>
        <v>41735.746440546063</v>
      </c>
      <c r="G30" s="11">
        <f t="shared" si="4"/>
        <v>4173.5746440546063</v>
      </c>
      <c r="H30" s="11">
        <f t="shared" si="2"/>
        <v>1139.1603787142449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49736.623186200348</v>
      </c>
      <c r="F31" s="11">
        <f t="shared" si="1"/>
        <v>42377.835649145927</v>
      </c>
      <c r="G31" s="11">
        <f t="shared" si="4"/>
        <v>4237.7835649145927</v>
      </c>
      <c r="H31" s="11">
        <f t="shared" si="2"/>
        <v>681.37681379965215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53978.194185261324</v>
      </c>
      <c r="F32" s="11">
        <f t="shared" si="1"/>
        <v>42415.709990609757</v>
      </c>
      <c r="G32" s="11">
        <f t="shared" si="4"/>
        <v>4241.5709990609757</v>
      </c>
      <c r="H32" s="11">
        <f t="shared" si="2"/>
        <v>51.805814738676418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58162.915604407222</v>
      </c>
      <c r="F33" s="11">
        <f t="shared" si="1"/>
        <v>41847.214191458988</v>
      </c>
      <c r="G33" s="11">
        <f t="shared" si="4"/>
        <v>4184.7214191458988</v>
      </c>
      <c r="H33" s="11">
        <f t="shared" si="2"/>
        <v>-641.91560440722242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62233.355602714</v>
      </c>
      <c r="F34" s="11">
        <f t="shared" si="1"/>
        <v>40704.399983067779</v>
      </c>
      <c r="G34" s="11">
        <f t="shared" si="4"/>
        <v>4070.4399983067779</v>
      </c>
      <c r="H34" s="11">
        <f t="shared" si="2"/>
        <v>-220.35560271400027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66138.331533307646</v>
      </c>
      <c r="F35" s="11">
        <f t="shared" si="1"/>
        <v>39049.759305936459</v>
      </c>
      <c r="G35" s="11">
        <f t="shared" si="4"/>
        <v>3904.9759305936459</v>
      </c>
      <c r="H35" s="11">
        <f t="shared" si="2"/>
        <v>275.66846669235383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69835.249104652699</v>
      </c>
      <c r="F36" s="11">
        <f t="shared" ref="F36:F67" si="6">(E36-E35)*10</f>
        <v>36969.175713450531</v>
      </c>
      <c r="G36" s="11">
        <f t="shared" si="4"/>
        <v>3696.9175713450531</v>
      </c>
      <c r="H36" s="11">
        <f t="shared" si="2"/>
        <v>229.75089534730068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73291.540254974199</v>
      </c>
      <c r="F37" s="11">
        <f t="shared" si="6"/>
        <v>34562.911503215</v>
      </c>
      <c r="G37" s="11">
        <f t="shared" si="4"/>
        <v>3456.2911503215</v>
      </c>
      <c r="H37" s="11">
        <f t="shared" si="2"/>
        <v>588.45974502580066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76485.156513133319</v>
      </c>
      <c r="F38" s="11">
        <f t="shared" si="6"/>
        <v>31936.162581591198</v>
      </c>
      <c r="G38" s="11">
        <f t="shared" si="4"/>
        <v>3193.6162581591198</v>
      </c>
      <c r="H38" s="11">
        <f t="shared" si="2"/>
        <v>-957.15651313331909</v>
      </c>
    </row>
    <row r="39" spans="1:8">
      <c r="A39" s="2">
        <v>43921</v>
      </c>
      <c r="B39" s="10">
        <v>37</v>
      </c>
      <c r="E39" s="11">
        <f t="shared" si="5"/>
        <v>79404.212068241148</v>
      </c>
      <c r="F39" s="11">
        <f t="shared" si="6"/>
        <v>29190.555551078287</v>
      </c>
      <c r="G39" s="11">
        <f t="shared" si="4"/>
        <v>2919.0555551078287</v>
      </c>
    </row>
    <row r="40" spans="1:8">
      <c r="A40" s="2">
        <v>43922</v>
      </c>
      <c r="B40" s="10">
        <v>38</v>
      </c>
      <c r="E40" s="11">
        <f t="shared" si="5"/>
        <v>82045.966057222249</v>
      </c>
      <c r="F40" s="11">
        <f t="shared" si="6"/>
        <v>26417.539889811014</v>
      </c>
      <c r="G40" s="11">
        <f t="shared" si="4"/>
        <v>2641.7539889811014</v>
      </c>
    </row>
    <row r="41" spans="1:8">
      <c r="A41" s="2">
        <v>43923</v>
      </c>
      <c r="B41" s="10">
        <v>39</v>
      </c>
      <c r="E41" s="11">
        <f t="shared" si="5"/>
        <v>84415.376685025069</v>
      </c>
      <c r="F41" s="11">
        <f t="shared" si="6"/>
        <v>23694.106278028194</v>
      </c>
      <c r="G41" s="11">
        <f t="shared" si="4"/>
        <v>2369.4106278028194</v>
      </c>
    </row>
    <row r="42" spans="1:8">
      <c r="A42" s="2">
        <v>43924</v>
      </c>
      <c r="B42" s="10">
        <v>40</v>
      </c>
      <c r="E42" s="11">
        <f t="shared" si="5"/>
        <v>86523.45574335994</v>
      </c>
      <c r="F42" s="11">
        <f t="shared" si="6"/>
        <v>21080.790583348717</v>
      </c>
      <c r="G42" s="11">
        <f t="shared" si="4"/>
        <v>2108.0790583348717</v>
      </c>
    </row>
    <row r="43" spans="1:8">
      <c r="A43" s="2">
        <v>43925</v>
      </c>
      <c r="B43" s="10">
        <v>41</v>
      </c>
      <c r="E43" s="11">
        <f t="shared" si="5"/>
        <v>88385.615163192037</v>
      </c>
      <c r="F43" s="11">
        <f t="shared" si="6"/>
        <v>18621.594198320963</v>
      </c>
      <c r="G43" s="11">
        <f t="shared" si="4"/>
        <v>1862.1594198320963</v>
      </c>
    </row>
    <row r="44" spans="1:8">
      <c r="A44" s="2">
        <v>43926</v>
      </c>
      <c r="B44" s="10">
        <v>42</v>
      </c>
      <c r="E44" s="11">
        <f t="shared" si="5"/>
        <v>90020.144214366635</v>
      </c>
      <c r="F44" s="11">
        <f t="shared" si="6"/>
        <v>16345.290511745989</v>
      </c>
      <c r="G44" s="11">
        <f t="shared" si="4"/>
        <v>1634.5290511745989</v>
      </c>
    </row>
    <row r="45" spans="1:8">
      <c r="A45" s="2">
        <v>43927</v>
      </c>
      <c r="B45" s="10">
        <v>43</v>
      </c>
      <c r="E45" s="11">
        <f t="shared" si="5"/>
        <v>91446.901129312377</v>
      </c>
      <c r="F45" s="11">
        <f t="shared" si="6"/>
        <v>14267.569149457413</v>
      </c>
      <c r="G45" s="11">
        <f t="shared" si="4"/>
        <v>1426.7569149457413</v>
      </c>
    </row>
    <row r="46" spans="1:8">
      <c r="A46" s="2">
        <v>43928</v>
      </c>
      <c r="B46" s="10">
        <v>44</v>
      </c>
      <c r="E46" s="11">
        <f t="shared" si="5"/>
        <v>92686.255656923444</v>
      </c>
      <c r="F46" s="11">
        <f t="shared" si="6"/>
        <v>12393.545276110672</v>
      </c>
      <c r="G46" s="11">
        <f t="shared" si="4"/>
        <v>1239.3545276110672</v>
      </c>
    </row>
    <row r="47" spans="1:8">
      <c r="A47" s="2">
        <v>43929</v>
      </c>
      <c r="B47" s="10">
        <v>45</v>
      </c>
      <c r="E47" s="11">
        <f t="shared" si="5"/>
        <v>93758.283713070588</v>
      </c>
      <c r="F47" s="11">
        <f t="shared" si="6"/>
        <v>10720.280561471445</v>
      </c>
      <c r="G47" s="11">
        <f t="shared" si="4"/>
        <v>1072.0280561471445</v>
      </c>
    </row>
    <row r="48" spans="1:8">
      <c r="A48" s="2">
        <v>43930</v>
      </c>
      <c r="B48" s="10">
        <v>46</v>
      </c>
      <c r="E48" s="11">
        <f t="shared" si="5"/>
        <v>94682.192414542049</v>
      </c>
      <c r="F48" s="11">
        <f t="shared" si="6"/>
        <v>9239.0870147146052</v>
      </c>
      <c r="G48" s="11">
        <f t="shared" si="4"/>
        <v>923.90870147146052</v>
      </c>
    </row>
    <row r="49" spans="1:7">
      <c r="A49" s="2">
        <v>43931</v>
      </c>
      <c r="B49" s="10">
        <v>47</v>
      </c>
      <c r="E49" s="11">
        <f t="shared" si="5"/>
        <v>95475.941607679299</v>
      </c>
      <c r="F49" s="11">
        <f t="shared" si="6"/>
        <v>7937.4919313724968</v>
      </c>
      <c r="G49" s="11">
        <f t="shared" si="4"/>
        <v>793.74919313724968</v>
      </c>
    </row>
    <row r="50" spans="1:7">
      <c r="A50" s="2">
        <v>43932</v>
      </c>
      <c r="B50" s="10">
        <v>48</v>
      </c>
      <c r="E50" s="11">
        <f t="shared" si="5"/>
        <v>96156.023835228698</v>
      </c>
      <c r="F50" s="11">
        <f t="shared" si="6"/>
        <v>6800.8222754939925</v>
      </c>
      <c r="G50" s="11">
        <f t="shared" si="4"/>
        <v>680.08222754939925</v>
      </c>
    </row>
    <row r="51" spans="1:7">
      <c r="A51" s="2">
        <v>43933</v>
      </c>
      <c r="B51" s="10">
        <v>49</v>
      </c>
      <c r="E51" s="11">
        <f t="shared" si="5"/>
        <v>96737.365795498932</v>
      </c>
      <c r="F51" s="11">
        <f t="shared" si="6"/>
        <v>5813.4196027023427</v>
      </c>
      <c r="G51" s="11">
        <f t="shared" si="4"/>
        <v>581.34196027023427</v>
      </c>
    </row>
    <row r="52" spans="1:7">
      <c r="A52" s="2">
        <v>43934</v>
      </c>
      <c r="B52" s="10">
        <v>50</v>
      </c>
      <c r="E52" s="11">
        <f t="shared" si="5"/>
        <v>97233.318451367741</v>
      </c>
      <c r="F52" s="11">
        <f t="shared" si="6"/>
        <v>4959.5265586880851</v>
      </c>
      <c r="G52" s="11">
        <f t="shared" si="4"/>
        <v>495.95265586880851</v>
      </c>
    </row>
    <row r="53" spans="1:7">
      <c r="A53" s="2">
        <v>43935</v>
      </c>
      <c r="B53" s="10">
        <v>51</v>
      </c>
      <c r="E53" s="11">
        <f t="shared" si="5"/>
        <v>97655.708361869052</v>
      </c>
      <c r="F53" s="11">
        <f t="shared" si="6"/>
        <v>4223.8991050131153</v>
      </c>
      <c r="G53" s="11">
        <f t="shared" si="4"/>
        <v>422.38991050131153</v>
      </c>
    </row>
    <row r="54" spans="1:7">
      <c r="A54" s="2">
        <v>43936</v>
      </c>
      <c r="B54" s="10">
        <v>52</v>
      </c>
      <c r="E54" s="11">
        <f t="shared" si="5"/>
        <v>98014.928431799242</v>
      </c>
      <c r="F54" s="11">
        <f t="shared" si="6"/>
        <v>3592.2006993019022</v>
      </c>
      <c r="G54" s="11">
        <f t="shared" si="4"/>
        <v>359.22006993019022</v>
      </c>
    </row>
    <row r="55" spans="1:7">
      <c r="A55" s="2">
        <v>43937</v>
      </c>
      <c r="B55" s="10">
        <v>53</v>
      </c>
      <c r="E55" s="11">
        <f t="shared" si="5"/>
        <v>98320.051465534489</v>
      </c>
      <c r="F55" s="11">
        <f t="shared" si="6"/>
        <v>3051.2303373524628</v>
      </c>
      <c r="G55" s="11">
        <f t="shared" si="4"/>
        <v>305.12303373524628</v>
      </c>
    </row>
    <row r="56" spans="1:7">
      <c r="A56" s="2">
        <v>43938</v>
      </c>
      <c r="B56" s="10">
        <v>54</v>
      </c>
      <c r="E56" s="11">
        <f t="shared" si="5"/>
        <v>98578.954363687342</v>
      </c>
      <c r="F56" s="11">
        <f t="shared" si="6"/>
        <v>2589.028981528536</v>
      </c>
      <c r="G56" s="11">
        <f t="shared" si="4"/>
        <v>258.9028981528536</v>
      </c>
    </row>
    <row r="57" spans="1:7">
      <c r="A57" s="2">
        <v>43939</v>
      </c>
      <c r="B57" s="10">
        <v>55</v>
      </c>
      <c r="E57" s="11">
        <f t="shared" si="5"/>
        <v>98798.444424846151</v>
      </c>
      <c r="F57" s="11">
        <f t="shared" si="6"/>
        <v>2194.9006115880911</v>
      </c>
      <c r="G57" s="11">
        <f t="shared" si="4"/>
        <v>219.49006115880911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98984.382044332306</v>
      </c>
      <c r="F58" s="11">
        <f t="shared" si="6"/>
        <v>1859.3761948615429</v>
      </c>
      <c r="G58" s="11">
        <f t="shared" si="4"/>
        <v>185.93761948615429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99141.796235057962</v>
      </c>
      <c r="F59" s="11">
        <f t="shared" si="6"/>
        <v>1574.1419072565623</v>
      </c>
      <c r="G59" s="11">
        <f t="shared" si="4"/>
        <v>157.41419072565623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99274.990951946631</v>
      </c>
      <c r="F60" s="11">
        <f t="shared" si="6"/>
        <v>1331.9471688866906</v>
      </c>
      <c r="G60" s="11">
        <f t="shared" si="4"/>
        <v>133.19471688866906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99387.641300011222</v>
      </c>
      <c r="F61" s="11">
        <f t="shared" si="6"/>
        <v>1126.5034806459153</v>
      </c>
      <c r="G61" s="11">
        <f t="shared" si="4"/>
        <v>112.65034806459153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99482.879453585818</v>
      </c>
      <c r="F62" s="11">
        <f t="shared" si="6"/>
        <v>952.38153574595344</v>
      </c>
      <c r="G62" s="11">
        <f t="shared" si="4"/>
        <v>95.238153574595344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99563.370599787464</v>
      </c>
      <c r="F63" s="11">
        <f t="shared" si="6"/>
        <v>804.91146201646188</v>
      </c>
      <c r="G63" s="11">
        <f t="shared" si="4"/>
        <v>80.491146201646188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99631.379514825094</v>
      </c>
      <c r="F64" s="11">
        <f t="shared" si="6"/>
        <v>680.08915037629777</v>
      </c>
      <c r="G64" s="11">
        <f t="shared" si="4"/>
        <v>68.008915037629777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99688.828543001306</v>
      </c>
      <c r="F65" s="11">
        <f t="shared" si="6"/>
        <v>574.49028176211868</v>
      </c>
      <c r="G65" s="11">
        <f t="shared" si="4"/>
        <v>57.449028176211868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99737.347817270915</v>
      </c>
      <c r="F66" s="11">
        <f t="shared" si="6"/>
        <v>485.19274269609014</v>
      </c>
      <c r="G66" s="11">
        <f t="shared" si="4"/>
        <v>48.519274269609014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9">$K$2/(1+$K$5*EXP(-$K$4*B67))</f>
        <v>99778.318568093659</v>
      </c>
      <c r="F67" s="11">
        <f t="shared" si="6"/>
        <v>409.70750822743867</v>
      </c>
      <c r="G67" s="11">
        <f t="shared" si="4"/>
        <v>40.970750822743867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9"/>
        <v>99812.9103364779</v>
      </c>
      <c r="F68" s="11">
        <f t="shared" ref="F68:F99" si="10">(E68-E67)*10</f>
        <v>345.91768384241732</v>
      </c>
      <c r="G68" s="11">
        <f t="shared" si="4"/>
        <v>34.591768384241732</v>
      </c>
    </row>
    <row r="69" spans="1:7">
      <c r="A69" s="2">
        <v>43951</v>
      </c>
      <c r="B69" s="10">
        <v>67</v>
      </c>
      <c r="D69">
        <f t="shared" ref="D69:D132" si="11">C69-C68</f>
        <v>0</v>
      </c>
      <c r="E69" s="11">
        <f t="shared" si="9"/>
        <v>99842.112853404673</v>
      </c>
      <c r="F69" s="11">
        <f t="shared" si="10"/>
        <v>292.0251692677266</v>
      </c>
      <c r="G69" s="11">
        <f t="shared" ref="G69:G132" si="12">E69-E68</f>
        <v>29.20251692677266</v>
      </c>
    </row>
    <row r="70" spans="1:7">
      <c r="A70" s="2">
        <v>43952</v>
      </c>
      <c r="B70" s="10">
        <v>68</v>
      </c>
      <c r="D70">
        <f t="shared" si="11"/>
        <v>0</v>
      </c>
      <c r="E70" s="11">
        <f t="shared" si="9"/>
        <v>99866.763282184605</v>
      </c>
      <c r="F70" s="11">
        <f t="shared" si="10"/>
        <v>246.50428779932554</v>
      </c>
      <c r="G70" s="11">
        <f t="shared" si="12"/>
        <v>24.650428779932554</v>
      </c>
    </row>
    <row r="71" spans="1:7">
      <c r="A71" s="2">
        <v>43953</v>
      </c>
      <c r="B71" s="10">
        <v>69</v>
      </c>
      <c r="D71">
        <f t="shared" si="11"/>
        <v>0</v>
      </c>
      <c r="E71" s="11">
        <f t="shared" si="9"/>
        <v>99887.569450081472</v>
      </c>
      <c r="F71" s="11">
        <f t="shared" si="10"/>
        <v>208.061678968661</v>
      </c>
      <c r="G71" s="11">
        <f t="shared" si="12"/>
        <v>20.8061678968661</v>
      </c>
    </row>
    <row r="72" spans="1:7">
      <c r="A72" s="2">
        <v>43954</v>
      </c>
      <c r="B72" s="10">
        <v>70</v>
      </c>
      <c r="D72">
        <f t="shared" si="11"/>
        <v>0</v>
      </c>
      <c r="E72" s="11">
        <f t="shared" si="9"/>
        <v>99905.129625499118</v>
      </c>
      <c r="F72" s="11">
        <f t="shared" si="10"/>
        <v>175.60175417645951</v>
      </c>
      <c r="G72" s="11">
        <f t="shared" si="12"/>
        <v>17.560175417645951</v>
      </c>
    </row>
    <row r="73" spans="1:7">
      <c r="A73" s="2">
        <v>43955</v>
      </c>
      <c r="B73" s="10">
        <v>71</v>
      </c>
      <c r="D73">
        <f t="shared" si="11"/>
        <v>0</v>
      </c>
      <c r="E73" s="11">
        <f t="shared" si="9"/>
        <v>99919.949330119241</v>
      </c>
      <c r="F73" s="11">
        <f t="shared" si="10"/>
        <v>148.19704620123957</v>
      </c>
      <c r="G73" s="11">
        <f t="shared" si="12"/>
        <v>14.819704620123957</v>
      </c>
    </row>
    <row r="74" spans="1:7">
      <c r="A74" s="2">
        <v>43956</v>
      </c>
      <c r="B74" s="10">
        <v>72</v>
      </c>
      <c r="D74">
        <f t="shared" si="11"/>
        <v>0</v>
      </c>
      <c r="E74" s="11">
        <f t="shared" si="9"/>
        <v>99932.45561327484</v>
      </c>
      <c r="F74" s="11">
        <f t="shared" si="10"/>
        <v>125.06283155598794</v>
      </c>
      <c r="G74" s="11">
        <f t="shared" si="12"/>
        <v>12.506283155598794</v>
      </c>
    </row>
    <row r="75" spans="1:7">
      <c r="A75" s="2">
        <v>43957</v>
      </c>
      <c r="B75" s="10">
        <v>73</v>
      </c>
      <c r="D75">
        <f t="shared" si="11"/>
        <v>0</v>
      </c>
      <c r="E75" s="11">
        <f t="shared" si="9"/>
        <v>99943.009159377063</v>
      </c>
      <c r="F75" s="11">
        <f t="shared" si="10"/>
        <v>105.53546102222754</v>
      </c>
      <c r="G75" s="11">
        <f t="shared" si="12"/>
        <v>10.553546102222754</v>
      </c>
    </row>
    <row r="76" spans="1:7">
      <c r="A76" s="2">
        <v>43958</v>
      </c>
      <c r="B76" s="10">
        <v>74</v>
      </c>
      <c r="D76">
        <f t="shared" si="11"/>
        <v>0</v>
      </c>
      <c r="E76" s="11">
        <f t="shared" si="9"/>
        <v>99951.914548641449</v>
      </c>
      <c r="F76" s="11">
        <f t="shared" si="10"/>
        <v>89.053892643860308</v>
      </c>
      <c r="G76" s="11">
        <f t="shared" si="12"/>
        <v>8.9053892643860308</v>
      </c>
    </row>
    <row r="77" spans="1:7">
      <c r="A77" s="2">
        <v>43959</v>
      </c>
      <c r="B77" s="10">
        <v>75</v>
      </c>
      <c r="D77">
        <f t="shared" si="11"/>
        <v>0</v>
      </c>
      <c r="E77" s="11">
        <f t="shared" si="9"/>
        <v>99959.428946590851</v>
      </c>
      <c r="F77" s="11">
        <f t="shared" si="10"/>
        <v>75.14397949402337</v>
      </c>
      <c r="G77" s="11">
        <f t="shared" si="12"/>
        <v>7.514397949402337</v>
      </c>
    </row>
    <row r="78" spans="1:7">
      <c r="A78" s="2">
        <v>43960</v>
      </c>
      <c r="B78" s="10">
        <v>76</v>
      </c>
      <c r="D78">
        <f t="shared" si="11"/>
        <v>0</v>
      </c>
      <c r="E78" s="11">
        <f t="shared" si="9"/>
        <v>99965.769458531679</v>
      </c>
      <c r="F78" s="11">
        <f t="shared" si="10"/>
        <v>63.405119408271275</v>
      </c>
      <c r="G78" s="11">
        <f t="shared" si="12"/>
        <v>6.3405119408271275</v>
      </c>
    </row>
    <row r="79" spans="1:7">
      <c r="A79" s="2">
        <v>43961</v>
      </c>
      <c r="B79" s="10">
        <v>77</v>
      </c>
      <c r="D79">
        <f t="shared" si="11"/>
        <v>0</v>
      </c>
      <c r="E79" s="11">
        <f t="shared" si="9"/>
        <v>99971.119350980123</v>
      </c>
      <c r="F79" s="11">
        <f t="shared" si="10"/>
        <v>53.498924484447343</v>
      </c>
      <c r="G79" s="11">
        <f t="shared" si="12"/>
        <v>5.3498924484447343</v>
      </c>
    </row>
    <row r="80" spans="1:7">
      <c r="A80" s="2">
        <v>43962</v>
      </c>
      <c r="B80" s="10">
        <v>78</v>
      </c>
      <c r="D80">
        <f t="shared" si="11"/>
        <v>0</v>
      </c>
      <c r="E80" s="11">
        <f t="shared" si="9"/>
        <v>99975.633312370497</v>
      </c>
      <c r="F80" s="11">
        <f t="shared" si="10"/>
        <v>45.139613903738791</v>
      </c>
      <c r="G80" s="11">
        <f t="shared" si="12"/>
        <v>4.5139613903738791</v>
      </c>
    </row>
    <row r="81" spans="1:7">
      <c r="A81" s="2">
        <v>43963</v>
      </c>
      <c r="B81" s="10">
        <v>79</v>
      </c>
      <c r="D81">
        <f t="shared" si="11"/>
        <v>0</v>
      </c>
      <c r="E81" s="11">
        <f t="shared" si="9"/>
        <v>99979.441899815793</v>
      </c>
      <c r="F81" s="11">
        <f t="shared" si="10"/>
        <v>38.085874452954158</v>
      </c>
      <c r="G81" s="11">
        <f t="shared" si="12"/>
        <v>3.8085874452954158</v>
      </c>
    </row>
    <row r="82" spans="1:7">
      <c r="A82" s="2">
        <v>43964</v>
      </c>
      <c r="B82" s="10">
        <v>80</v>
      </c>
      <c r="D82">
        <f t="shared" si="11"/>
        <v>0</v>
      </c>
      <c r="E82" s="11">
        <f t="shared" si="9"/>
        <v>99982.655296727666</v>
      </c>
      <c r="F82" s="11">
        <f t="shared" si="10"/>
        <v>32.133969118731329</v>
      </c>
      <c r="G82" s="11">
        <f t="shared" si="12"/>
        <v>3.2133969118731329</v>
      </c>
    </row>
    <row r="83" spans="1:7">
      <c r="A83" s="2">
        <v>43965</v>
      </c>
      <c r="B83" s="10">
        <v>81</v>
      </c>
      <c r="D83">
        <f t="shared" si="11"/>
        <v>0</v>
      </c>
      <c r="E83" s="11">
        <f t="shared" si="9"/>
        <v>99985.366487294348</v>
      </c>
      <c r="F83" s="11">
        <f t="shared" si="10"/>
        <v>27.111905666824896</v>
      </c>
      <c r="G83" s="11">
        <f t="shared" si="12"/>
        <v>2.7111905666824896</v>
      </c>
    </row>
    <row r="84" spans="1:7">
      <c r="A84" s="2">
        <v>43966</v>
      </c>
      <c r="B84" s="10">
        <v>82</v>
      </c>
      <c r="D84">
        <f t="shared" si="11"/>
        <v>0</v>
      </c>
      <c r="E84" s="11">
        <f t="shared" si="9"/>
        <v>99987.6539377421</v>
      </c>
      <c r="F84" s="11">
        <f t="shared" si="10"/>
        <v>22.874504477513256</v>
      </c>
      <c r="G84" s="11">
        <f t="shared" si="12"/>
        <v>2.2874504477513256</v>
      </c>
    </row>
    <row r="85" spans="1:7">
      <c r="A85" s="2">
        <v>43967</v>
      </c>
      <c r="B85" s="10">
        <v>83</v>
      </c>
      <c r="D85">
        <f t="shared" si="11"/>
        <v>0</v>
      </c>
      <c r="E85" s="11">
        <f t="shared" si="9"/>
        <v>99989.583860605097</v>
      </c>
      <c r="F85" s="11">
        <f t="shared" si="10"/>
        <v>19.299228629970457</v>
      </c>
      <c r="G85" s="11">
        <f t="shared" si="12"/>
        <v>1.9299228629970457</v>
      </c>
    </row>
    <row r="86" spans="1:7">
      <c r="A86" s="2">
        <v>43968</v>
      </c>
      <c r="B86" s="10">
        <v>84</v>
      </c>
      <c r="D86">
        <f t="shared" si="11"/>
        <v>0</v>
      </c>
      <c r="E86" s="11">
        <f t="shared" si="9"/>
        <v>99991.212126565239</v>
      </c>
      <c r="F86" s="11">
        <f t="shared" si="10"/>
        <v>16.282659601420164</v>
      </c>
      <c r="G86" s="11">
        <f t="shared" si="12"/>
        <v>1.6282659601420164</v>
      </c>
    </row>
    <row r="87" spans="1:7">
      <c r="A87" s="2">
        <v>43969</v>
      </c>
      <c r="B87" s="10">
        <v>85</v>
      </c>
      <c r="D87">
        <f t="shared" si="11"/>
        <v>0</v>
      </c>
      <c r="E87" s="11">
        <f t="shared" si="9"/>
        <v>99992.585878511192</v>
      </c>
      <c r="F87" s="11">
        <f t="shared" si="10"/>
        <v>13.737519459536998</v>
      </c>
      <c r="G87" s="11">
        <f t="shared" si="12"/>
        <v>1.3737519459536998</v>
      </c>
    </row>
    <row r="88" spans="1:7">
      <c r="A88" s="2">
        <v>43970</v>
      </c>
      <c r="B88" s="10">
        <v>86</v>
      </c>
      <c r="D88">
        <f t="shared" si="11"/>
        <v>0</v>
      </c>
      <c r="E88" s="11">
        <f t="shared" si="9"/>
        <v>99993.744894051735</v>
      </c>
      <c r="F88" s="11">
        <f t="shared" si="10"/>
        <v>11.590155405428959</v>
      </c>
      <c r="G88" s="11">
        <f t="shared" si="12"/>
        <v>1.1590155405428959</v>
      </c>
    </row>
    <row r="89" spans="1:7">
      <c r="A89" s="2">
        <v>43971</v>
      </c>
      <c r="B89" s="10">
        <v>87</v>
      </c>
      <c r="D89">
        <f t="shared" si="11"/>
        <v>0</v>
      </c>
      <c r="E89" s="11">
        <f t="shared" si="9"/>
        <v>99994.722735581352</v>
      </c>
      <c r="F89" s="11">
        <f t="shared" si="10"/>
        <v>9.7784152961685322</v>
      </c>
      <c r="G89" s="11">
        <f t="shared" si="12"/>
        <v>0.97784152961685322</v>
      </c>
    </row>
    <row r="90" spans="1:7">
      <c r="A90" s="2">
        <v>43972</v>
      </c>
      <c r="B90" s="10">
        <v>88</v>
      </c>
      <c r="D90">
        <f t="shared" si="11"/>
        <v>0</v>
      </c>
      <c r="E90" s="11">
        <f t="shared" si="9"/>
        <v>99995.54772094982</v>
      </c>
      <c r="F90" s="11">
        <f t="shared" si="10"/>
        <v>8.2498536846833304</v>
      </c>
      <c r="G90" s="11">
        <f t="shared" si="12"/>
        <v>0.82498536846833304</v>
      </c>
    </row>
    <row r="91" spans="1:7">
      <c r="A91" s="2">
        <v>43973</v>
      </c>
      <c r="B91" s="10">
        <v>89</v>
      </c>
      <c r="D91">
        <f t="shared" si="11"/>
        <v>0</v>
      </c>
      <c r="E91" s="11">
        <f t="shared" si="9"/>
        <v>99996.243742666353</v>
      </c>
      <c r="F91" s="11">
        <f t="shared" si="10"/>
        <v>6.9602171653241385</v>
      </c>
      <c r="G91" s="11">
        <f t="shared" si="12"/>
        <v>0.69602171653241385</v>
      </c>
    </row>
    <row r="92" spans="1:7">
      <c r="A92" s="2">
        <v>43974</v>
      </c>
      <c r="B92" s="10">
        <v>90</v>
      </c>
      <c r="D92">
        <f t="shared" si="11"/>
        <v>0</v>
      </c>
      <c r="E92" s="11">
        <f t="shared" si="9"/>
        <v>99996.830959235798</v>
      </c>
      <c r="F92" s="11">
        <f t="shared" si="10"/>
        <v>5.872165694454452</v>
      </c>
      <c r="G92" s="11">
        <f t="shared" si="12"/>
        <v>0.5872165694454452</v>
      </c>
    </row>
    <row r="93" spans="1:7">
      <c r="A93" s="2">
        <v>43975</v>
      </c>
      <c r="B93" s="10">
        <v>91</v>
      </c>
      <c r="D93">
        <f t="shared" si="11"/>
        <v>0</v>
      </c>
      <c r="E93" s="11">
        <f t="shared" si="9"/>
        <v>99997.326378558908</v>
      </c>
      <c r="F93" s="11">
        <f t="shared" si="10"/>
        <v>4.954193231096724</v>
      </c>
      <c r="G93" s="11">
        <f t="shared" si="12"/>
        <v>0.4954193231096724</v>
      </c>
    </row>
    <row r="94" spans="1:7">
      <c r="A94" s="2">
        <v>43976</v>
      </c>
      <c r="B94" s="10">
        <v>92</v>
      </c>
      <c r="D94">
        <f t="shared" si="11"/>
        <v>0</v>
      </c>
      <c r="E94" s="11">
        <f t="shared" si="9"/>
        <v>99997.744350229041</v>
      </c>
      <c r="F94" s="11">
        <f t="shared" si="10"/>
        <v>4.1797167013282888</v>
      </c>
      <c r="G94" s="11">
        <f t="shared" si="12"/>
        <v>0.41797167013282888</v>
      </c>
    </row>
    <row r="95" spans="1:7">
      <c r="A95" s="2">
        <v>43977</v>
      </c>
      <c r="B95" s="10">
        <v>93</v>
      </c>
      <c r="D95">
        <f t="shared" si="11"/>
        <v>0</v>
      </c>
      <c r="E95" s="11">
        <f t="shared" si="9"/>
        <v>99998.096980938935</v>
      </c>
      <c r="F95" s="11">
        <f t="shared" si="10"/>
        <v>3.5263070989458356</v>
      </c>
      <c r="G95" s="11">
        <f t="shared" si="12"/>
        <v>0.35263070989458356</v>
      </c>
    </row>
    <row r="96" spans="1:7">
      <c r="A96" s="2">
        <v>43978</v>
      </c>
      <c r="B96" s="10">
        <v>94</v>
      </c>
      <c r="D96">
        <f t="shared" si="11"/>
        <v>0</v>
      </c>
      <c r="E96" s="11">
        <f t="shared" si="9"/>
        <v>99998.394484996315</v>
      </c>
      <c r="F96" s="11">
        <f t="shared" si="10"/>
        <v>2.9750405738013797</v>
      </c>
      <c r="G96" s="11">
        <f t="shared" si="12"/>
        <v>0.29750405738013797</v>
      </c>
    </row>
    <row r="97" spans="2:7">
      <c r="B97" s="10">
        <v>95</v>
      </c>
      <c r="D97">
        <f t="shared" si="11"/>
        <v>0</v>
      </c>
      <c r="E97" s="11">
        <f t="shared" si="9"/>
        <v>99998.645480079053</v>
      </c>
      <c r="F97" s="11">
        <f t="shared" si="10"/>
        <v>2.5099508273706306</v>
      </c>
      <c r="G97" s="11">
        <f t="shared" si="12"/>
        <v>0.25099508273706306</v>
      </c>
    </row>
    <row r="98" spans="2:7">
      <c r="B98" s="10">
        <v>96</v>
      </c>
      <c r="D98">
        <f t="shared" si="11"/>
        <v>0</v>
      </c>
      <c r="E98" s="11">
        <f t="shared" si="9"/>
        <v>99998.857236779397</v>
      </c>
      <c r="F98" s="11">
        <f t="shared" si="10"/>
        <v>2.117567003442673</v>
      </c>
      <c r="G98" s="11">
        <f t="shared" si="12"/>
        <v>0.2117567003442673</v>
      </c>
    </row>
    <row r="99" spans="2:7">
      <c r="B99" s="10">
        <v>97</v>
      </c>
      <c r="D99">
        <f t="shared" si="11"/>
        <v>0</v>
      </c>
      <c r="E99" s="11">
        <f t="shared" ref="E99:E130" si="13">$K$2/(1+$K$5*EXP(-$K$4*B99))</f>
        <v>99999.035889154664</v>
      </c>
      <c r="F99" s="11">
        <f t="shared" si="10"/>
        <v>1.7865237526712008</v>
      </c>
      <c r="G99" s="11">
        <f t="shared" si="12"/>
        <v>0.17865237526712008</v>
      </c>
    </row>
    <row r="100" spans="2:7">
      <c r="B100" s="10">
        <v>98</v>
      </c>
      <c r="D100">
        <f t="shared" si="11"/>
        <v>0</v>
      </c>
      <c r="E100" s="11">
        <f t="shared" si="13"/>
        <v>99999.186612374513</v>
      </c>
      <c r="F100" s="11">
        <f t="shared" ref="F100:F131" si="14">(E100-E99)*10</f>
        <v>1.5072321984916925</v>
      </c>
      <c r="G100" s="11">
        <f t="shared" si="12"/>
        <v>0.15072321984916925</v>
      </c>
    </row>
    <row r="101" spans="2:7">
      <c r="B101" s="10">
        <v>99</v>
      </c>
      <c r="D101">
        <f t="shared" si="11"/>
        <v>0</v>
      </c>
      <c r="E101" s="11">
        <f t="shared" si="13"/>
        <v>99999.313772605499</v>
      </c>
      <c r="F101" s="11">
        <f t="shared" si="14"/>
        <v>1.2716023098619189</v>
      </c>
      <c r="G101" s="11">
        <f t="shared" si="12"/>
        <v>0.12716023098619189</v>
      </c>
    </row>
    <row r="102" spans="2:7">
      <c r="B102" s="10">
        <v>100</v>
      </c>
      <c r="D102">
        <f t="shared" si="11"/>
        <v>0</v>
      </c>
      <c r="E102" s="11">
        <f t="shared" si="13"/>
        <v>99999.421053469981</v>
      </c>
      <c r="F102" s="11">
        <f t="shared" si="14"/>
        <v>1.0728086448216345</v>
      </c>
      <c r="G102" s="11">
        <f t="shared" si="12"/>
        <v>0.10728086448216345</v>
      </c>
    </row>
    <row r="103" spans="2:7">
      <c r="B103" s="10">
        <v>101</v>
      </c>
      <c r="D103">
        <f t="shared" si="11"/>
        <v>0</v>
      </c>
      <c r="E103" s="11">
        <f t="shared" si="13"/>
        <v>99999.511562739863</v>
      </c>
      <c r="F103" s="11">
        <f t="shared" si="14"/>
        <v>0.9050926988129504</v>
      </c>
      <c r="G103" s="11">
        <f t="shared" si="12"/>
        <v>9.050926988129504E-2</v>
      </c>
    </row>
    <row r="104" spans="2:7">
      <c r="B104" s="10">
        <v>102</v>
      </c>
      <c r="D104">
        <f t="shared" si="11"/>
        <v>0</v>
      </c>
      <c r="E104" s="11">
        <f t="shared" si="13"/>
        <v>99999.587922353836</v>
      </c>
      <c r="F104" s="11">
        <f t="shared" si="14"/>
        <v>0.76359613973181695</v>
      </c>
      <c r="G104" s="11">
        <f t="shared" si="12"/>
        <v>7.6359613973181695E-2</v>
      </c>
    </row>
    <row r="105" spans="2:7">
      <c r="B105" s="10">
        <v>103</v>
      </c>
      <c r="D105">
        <f t="shared" si="11"/>
        <v>0</v>
      </c>
      <c r="E105" s="11">
        <f t="shared" si="13"/>
        <v>99999.652344364251</v>
      </c>
      <c r="F105" s="11">
        <f t="shared" si="14"/>
        <v>0.64422010415000841</v>
      </c>
      <c r="G105" s="11">
        <f t="shared" si="12"/>
        <v>6.4422010415000841E-2</v>
      </c>
    </row>
    <row r="106" spans="2:7">
      <c r="B106" s="10">
        <v>104</v>
      </c>
      <c r="D106">
        <f t="shared" si="11"/>
        <v>0</v>
      </c>
      <c r="E106" s="11">
        <f t="shared" si="13"/>
        <v>99999.706695012428</v>
      </c>
      <c r="F106" s="11">
        <f t="shared" si="14"/>
        <v>0.54350648177205585</v>
      </c>
      <c r="G106" s="11">
        <f t="shared" si="12"/>
        <v>5.4350648177205585E-2</v>
      </c>
    </row>
    <row r="107" spans="2:7">
      <c r="B107" s="10">
        <v>105</v>
      </c>
      <c r="D107">
        <f t="shared" si="11"/>
        <v>0</v>
      </c>
      <c r="E107" s="11">
        <f t="shared" si="13"/>
        <v>99999.752548787976</v>
      </c>
      <c r="F107" s="11">
        <f t="shared" si="14"/>
        <v>0.45853775547584519</v>
      </c>
      <c r="G107" s="11">
        <f t="shared" si="12"/>
        <v>4.5853775547584519E-2</v>
      </c>
    </row>
    <row r="108" spans="2:7">
      <c r="B108" s="10">
        <v>106</v>
      </c>
      <c r="D108">
        <f t="shared" si="11"/>
        <v>0</v>
      </c>
      <c r="E108" s="11">
        <f t="shared" si="13"/>
        <v>99999.791234037839</v>
      </c>
      <c r="F108" s="11">
        <f t="shared" si="14"/>
        <v>0.38685249863192439</v>
      </c>
      <c r="G108" s="11">
        <f t="shared" si="12"/>
        <v>3.8685249863192439E-2</v>
      </c>
    </row>
    <row r="109" spans="2:7">
      <c r="B109" s="10">
        <v>107</v>
      </c>
      <c r="D109">
        <f t="shared" si="11"/>
        <v>0</v>
      </c>
      <c r="E109" s="11">
        <f t="shared" si="13"/>
        <v>99999.823871445347</v>
      </c>
      <c r="F109" s="11">
        <f t="shared" si="14"/>
        <v>0.32637407508445904</v>
      </c>
      <c r="G109" s="11">
        <f t="shared" si="12"/>
        <v>3.2637407508445904E-2</v>
      </c>
    </row>
    <row r="110" spans="2:7">
      <c r="B110" s="10">
        <v>108</v>
      </c>
      <c r="D110">
        <f t="shared" si="11"/>
        <v>0</v>
      </c>
      <c r="E110" s="11">
        <f t="shared" si="13"/>
        <v>99999.851406494316</v>
      </c>
      <c r="F110" s="11">
        <f t="shared" si="14"/>
        <v>0.27535048968275078</v>
      </c>
      <c r="G110" s="11">
        <f t="shared" si="12"/>
        <v>2.7535048968275078E-2</v>
      </c>
    </row>
    <row r="111" spans="2:7">
      <c r="B111" s="10">
        <v>109</v>
      </c>
      <c r="D111">
        <f t="shared" si="11"/>
        <v>0</v>
      </c>
      <c r="E111" s="11">
        <f t="shared" si="13"/>
        <v>99999.874636858149</v>
      </c>
      <c r="F111" s="11">
        <f t="shared" si="14"/>
        <v>0.23230363833135925</v>
      </c>
      <c r="G111" s="11">
        <f t="shared" si="12"/>
        <v>2.3230363833135925E-2</v>
      </c>
    </row>
    <row r="112" spans="2:7">
      <c r="B112" s="10">
        <v>110</v>
      </c>
      <c r="D112">
        <f t="shared" si="11"/>
        <v>0</v>
      </c>
      <c r="E112" s="11">
        <f t="shared" si="13"/>
        <v>99999.894235507207</v>
      </c>
      <c r="F112" s="11">
        <f t="shared" si="14"/>
        <v>0.1959864905802533</v>
      </c>
      <c r="G112" s="11">
        <f t="shared" si="12"/>
        <v>1.959864905802533E-2</v>
      </c>
    </row>
    <row r="113" spans="2:7">
      <c r="B113" s="10">
        <v>111</v>
      </c>
      <c r="D113">
        <f t="shared" si="11"/>
        <v>0</v>
      </c>
      <c r="E113" s="11">
        <f t="shared" si="13"/>
        <v>99999.910770203816</v>
      </c>
      <c r="F113" s="11">
        <f t="shared" si="14"/>
        <v>0.16534696609596722</v>
      </c>
      <c r="G113" s="11">
        <f t="shared" si="12"/>
        <v>1.6534696609596722E-2</v>
      </c>
    </row>
    <row r="114" spans="2:7">
      <c r="B114" s="10">
        <v>112</v>
      </c>
      <c r="D114">
        <f t="shared" si="11"/>
        <v>0</v>
      </c>
      <c r="E114" s="11">
        <f t="shared" si="13"/>
        <v>99999.924719949879</v>
      </c>
      <c r="F114" s="11">
        <f t="shared" si="14"/>
        <v>0.1394974606228061</v>
      </c>
      <c r="G114" s="11">
        <f t="shared" si="12"/>
        <v>1.394974606228061E-2</v>
      </c>
    </row>
    <row r="115" spans="2:7">
      <c r="B115" s="10">
        <v>113</v>
      </c>
      <c r="D115">
        <f t="shared" si="11"/>
        <v>0</v>
      </c>
      <c r="E115" s="11">
        <f t="shared" si="13"/>
        <v>99999.936488862848</v>
      </c>
      <c r="F115" s="11">
        <f t="shared" si="14"/>
        <v>0.11768912969273515</v>
      </c>
      <c r="G115" s="11">
        <f t="shared" si="12"/>
        <v>1.1768912969273515E-2</v>
      </c>
    </row>
    <row r="116" spans="2:7">
      <c r="B116" s="10">
        <v>114</v>
      </c>
      <c r="D116">
        <f t="shared" si="11"/>
        <v>0</v>
      </c>
      <c r="E116" s="11">
        <f t="shared" si="13"/>
        <v>99999.946417882791</v>
      </c>
      <c r="F116" s="11">
        <f t="shared" si="14"/>
        <v>9.9290199432289228E-2</v>
      </c>
      <c r="G116" s="11">
        <f t="shared" si="12"/>
        <v>9.9290199432289228E-3</v>
      </c>
    </row>
    <row r="117" spans="2:7">
      <c r="B117" s="10">
        <v>115</v>
      </c>
      <c r="D117">
        <f t="shared" si="11"/>
        <v>0</v>
      </c>
      <c r="E117" s="11">
        <f t="shared" si="13"/>
        <v>99999.954794649122</v>
      </c>
      <c r="F117" s="11">
        <f t="shared" si="14"/>
        <v>8.3767663309117779E-2</v>
      </c>
      <c r="G117" s="11">
        <f t="shared" si="12"/>
        <v>8.3767663309117779E-3</v>
      </c>
    </row>
    <row r="118" spans="2:7">
      <c r="B118" s="10">
        <v>116</v>
      </c>
      <c r="D118">
        <f t="shared" si="11"/>
        <v>0</v>
      </c>
      <c r="E118" s="11">
        <f t="shared" si="13"/>
        <v>99999.961861833261</v>
      </c>
      <c r="F118" s="11">
        <f t="shared" si="14"/>
        <v>7.0671841385774314E-2</v>
      </c>
      <c r="G118" s="11">
        <f t="shared" si="12"/>
        <v>7.0671841385774314E-3</v>
      </c>
    </row>
    <row r="119" spans="2:7">
      <c r="B119" s="10">
        <v>117</v>
      </c>
      <c r="D119">
        <f t="shared" si="11"/>
        <v>0</v>
      </c>
      <c r="E119" s="11">
        <f t="shared" si="13"/>
        <v>99999.967824168634</v>
      </c>
      <c r="F119" s="11">
        <f t="shared" si="14"/>
        <v>5.9623353736242279E-2</v>
      </c>
      <c r="G119" s="11">
        <f t="shared" si="12"/>
        <v>5.9623353736242279E-3</v>
      </c>
    </row>
    <row r="120" spans="2:7">
      <c r="B120" s="10">
        <v>118</v>
      </c>
      <c r="D120">
        <f t="shared" si="11"/>
        <v>0</v>
      </c>
      <c r="E120" s="11">
        <f t="shared" si="13"/>
        <v>99999.972854381762</v>
      </c>
      <c r="F120" s="11">
        <f t="shared" si="14"/>
        <v>5.030213127611205E-2</v>
      </c>
      <c r="G120" s="11">
        <f t="shared" si="12"/>
        <v>5.030213127611205E-3</v>
      </c>
    </row>
    <row r="121" spans="2:7">
      <c r="B121" s="10">
        <v>119</v>
      </c>
      <c r="D121">
        <f t="shared" si="11"/>
        <v>0</v>
      </c>
      <c r="E121" s="11">
        <f t="shared" si="13"/>
        <v>99999.977098196003</v>
      </c>
      <c r="F121" s="11">
        <f t="shared" si="14"/>
        <v>4.2438142409082502E-2</v>
      </c>
      <c r="G121" s="11">
        <f t="shared" si="12"/>
        <v>4.2438142409082502E-3</v>
      </c>
    </row>
    <row r="122" spans="2:7">
      <c r="B122" s="10">
        <v>120</v>
      </c>
      <c r="D122">
        <f t="shared" si="11"/>
        <v>0</v>
      </c>
      <c r="E122" s="11">
        <f t="shared" si="13"/>
        <v>99999.980678553024</v>
      </c>
      <c r="F122" s="11">
        <f t="shared" si="14"/>
        <v>3.5803570208372548E-2</v>
      </c>
      <c r="G122" s="11">
        <f t="shared" si="12"/>
        <v>3.5803570208372548E-3</v>
      </c>
    </row>
    <row r="123" spans="2:7">
      <c r="B123" s="10">
        <v>121</v>
      </c>
      <c r="D123">
        <f t="shared" si="11"/>
        <v>0</v>
      </c>
      <c r="E123" s="11">
        <f t="shared" si="13"/>
        <v>99999.983699174496</v>
      </c>
      <c r="F123" s="11">
        <f t="shared" si="14"/>
        <v>3.0206214723875746E-2</v>
      </c>
      <c r="G123" s="11">
        <f t="shared" si="12"/>
        <v>3.0206214723875746E-3</v>
      </c>
    </row>
    <row r="124" spans="2:7">
      <c r="B124" s="10">
        <v>122</v>
      </c>
      <c r="D124">
        <f t="shared" si="11"/>
        <v>0</v>
      </c>
      <c r="E124" s="11">
        <f t="shared" si="13"/>
        <v>99999.986247566703</v>
      </c>
      <c r="F124" s="11">
        <f t="shared" si="14"/>
        <v>2.5483922072453424E-2</v>
      </c>
      <c r="G124" s="11">
        <f t="shared" si="12"/>
        <v>2.5483922072453424E-3</v>
      </c>
    </row>
    <row r="125" spans="2:7">
      <c r="B125" s="10">
        <v>123</v>
      </c>
      <c r="D125">
        <f t="shared" si="11"/>
        <v>0</v>
      </c>
      <c r="E125" s="11">
        <f t="shared" si="13"/>
        <v>99999.988397555629</v>
      </c>
      <c r="F125" s="11">
        <f t="shared" si="14"/>
        <v>2.1499889262486249E-2</v>
      </c>
      <c r="G125" s="11">
        <f t="shared" si="12"/>
        <v>2.1499889262486249E-3</v>
      </c>
    </row>
    <row r="126" spans="2:7">
      <c r="B126" s="10">
        <v>124</v>
      </c>
      <c r="D126">
        <f t="shared" si="11"/>
        <v>0</v>
      </c>
      <c r="E126" s="11">
        <f t="shared" si="13"/>
        <v>99999.990211425713</v>
      </c>
      <c r="F126" s="11">
        <f t="shared" si="14"/>
        <v>1.8138700834242627E-2</v>
      </c>
      <c r="G126" s="11">
        <f t="shared" si="12"/>
        <v>1.8138700834242627E-3</v>
      </c>
    </row>
    <row r="127" spans="2:7">
      <c r="B127" s="10">
        <v>125</v>
      </c>
      <c r="D127">
        <f t="shared" si="11"/>
        <v>0</v>
      </c>
      <c r="E127" s="11">
        <f t="shared" si="13"/>
        <v>99999.991741724152</v>
      </c>
      <c r="F127" s="11">
        <f t="shared" si="14"/>
        <v>1.5302984393201768E-2</v>
      </c>
      <c r="G127" s="11">
        <f t="shared" si="12"/>
        <v>1.5302984393201768E-3</v>
      </c>
    </row>
    <row r="128" spans="2:7">
      <c r="B128" s="10">
        <v>126</v>
      </c>
      <c r="D128">
        <f t="shared" si="11"/>
        <v>0</v>
      </c>
      <c r="E128" s="11">
        <f t="shared" si="13"/>
        <v>99999.993032783124</v>
      </c>
      <c r="F128" s="11">
        <f t="shared" si="14"/>
        <v>1.2910589721286669E-2</v>
      </c>
      <c r="G128" s="11">
        <f t="shared" si="12"/>
        <v>1.2910589721286669E-3</v>
      </c>
    </row>
    <row r="129" spans="2:7">
      <c r="B129" s="10">
        <v>127</v>
      </c>
      <c r="D129">
        <f t="shared" si="11"/>
        <v>0</v>
      </c>
      <c r="E129" s="11">
        <f t="shared" si="13"/>
        <v>99999.994122004195</v>
      </c>
      <c r="F129" s="11">
        <f t="shared" si="14"/>
        <v>1.0892210702877492E-2</v>
      </c>
      <c r="G129" s="11">
        <f t="shared" si="12"/>
        <v>1.0892210702877492E-3</v>
      </c>
    </row>
    <row r="130" spans="2:7">
      <c r="B130" s="10">
        <v>128</v>
      </c>
      <c r="D130">
        <f t="shared" si="11"/>
        <v>0</v>
      </c>
      <c r="E130" s="11">
        <f t="shared" si="13"/>
        <v>99999.995040941707</v>
      </c>
      <c r="F130" s="11">
        <f t="shared" si="14"/>
        <v>9.1893751232419163E-3</v>
      </c>
      <c r="G130" s="11">
        <f t="shared" si="12"/>
        <v>9.1893751232419163E-4</v>
      </c>
    </row>
    <row r="131" spans="2:7">
      <c r="B131" s="10">
        <v>129</v>
      </c>
      <c r="D131">
        <f t="shared" si="11"/>
        <v>0</v>
      </c>
      <c r="E131" s="11">
        <f t="shared" ref="E131:E149" si="15">$K$2/(1+$K$5*EXP(-$K$4*B131))</f>
        <v>99999.99581621695</v>
      </c>
      <c r="F131" s="11">
        <f t="shared" si="14"/>
        <v>7.7527524263132364E-3</v>
      </c>
      <c r="G131" s="11">
        <f t="shared" si="12"/>
        <v>7.7527524263132364E-4</v>
      </c>
    </row>
    <row r="132" spans="2:7">
      <c r="B132" s="10">
        <v>130</v>
      </c>
      <c r="D132">
        <f t="shared" si="11"/>
        <v>0</v>
      </c>
      <c r="E132" s="11">
        <f t="shared" si="15"/>
        <v>99999.996470289421</v>
      </c>
      <c r="F132" s="11">
        <f t="shared" ref="F132:F149" si="16">(E132-E131)*10</f>
        <v>6.5407247166149318E-3</v>
      </c>
      <c r="G132" s="11">
        <f t="shared" si="12"/>
        <v>6.5407247166149318E-4</v>
      </c>
    </row>
    <row r="133" spans="2:7">
      <c r="B133" s="10">
        <v>131</v>
      </c>
      <c r="D133">
        <f t="shared" ref="D133:D149" si="17">C133-C132</f>
        <v>0</v>
      </c>
      <c r="E133" s="11">
        <f t="shared" si="15"/>
        <v>99999.99702210736</v>
      </c>
      <c r="F133" s="11">
        <f t="shared" si="16"/>
        <v>5.5181793868541718E-3</v>
      </c>
      <c r="G133" s="11">
        <f t="shared" ref="G133:G149" si="18">E133-E132</f>
        <v>5.5181793868541718E-4</v>
      </c>
    </row>
    <row r="134" spans="2:7">
      <c r="B134" s="10">
        <v>132</v>
      </c>
      <c r="D134">
        <f t="shared" si="17"/>
        <v>0</v>
      </c>
      <c r="E134" s="11">
        <f t="shared" si="15"/>
        <v>99999.997487656728</v>
      </c>
      <c r="F134" s="11">
        <f t="shared" si="16"/>
        <v>4.6554936852771789E-3</v>
      </c>
      <c r="G134" s="11">
        <f t="shared" si="18"/>
        <v>4.6554936852771789E-4</v>
      </c>
    </row>
    <row r="135" spans="2:7">
      <c r="B135" s="10">
        <v>133</v>
      </c>
      <c r="D135">
        <f t="shared" si="17"/>
        <v>0</v>
      </c>
      <c r="E135" s="11">
        <f t="shared" si="15"/>
        <v>99999.997880424373</v>
      </c>
      <c r="F135" s="11">
        <f t="shared" si="16"/>
        <v>3.9276764437090605E-3</v>
      </c>
      <c r="G135" s="11">
        <f t="shared" si="18"/>
        <v>3.9276764437090605E-4</v>
      </c>
    </row>
    <row r="136" spans="2:7">
      <c r="B136" s="10">
        <v>134</v>
      </c>
      <c r="D136">
        <f t="shared" si="17"/>
        <v>0</v>
      </c>
      <c r="E136" s="11">
        <f t="shared" si="15"/>
        <v>99999.99821178861</v>
      </c>
      <c r="F136" s="11">
        <f t="shared" si="16"/>
        <v>3.31364237354137E-3</v>
      </c>
      <c r="G136" s="11">
        <f t="shared" si="18"/>
        <v>3.31364237354137E-4</v>
      </c>
    </row>
    <row r="137" spans="2:7">
      <c r="B137" s="10">
        <v>135</v>
      </c>
      <c r="D137">
        <f t="shared" si="17"/>
        <v>0</v>
      </c>
      <c r="E137" s="11">
        <f t="shared" si="15"/>
        <v>99999.998491348946</v>
      </c>
      <c r="F137" s="11">
        <f t="shared" si="16"/>
        <v>2.795603359118104E-3</v>
      </c>
      <c r="G137" s="11">
        <f t="shared" si="18"/>
        <v>2.795603359118104E-4</v>
      </c>
    </row>
    <row r="138" spans="2:7">
      <c r="B138" s="10">
        <v>136</v>
      </c>
      <c r="D138">
        <f t="shared" si="17"/>
        <v>0</v>
      </c>
      <c r="E138" s="11">
        <f t="shared" si="15"/>
        <v>99999.998727204191</v>
      </c>
      <c r="F138" s="11">
        <f t="shared" si="16"/>
        <v>2.3585524468217045E-3</v>
      </c>
      <c r="G138" s="11">
        <f t="shared" si="18"/>
        <v>2.3585524468217045E-4</v>
      </c>
    </row>
    <row r="139" spans="2:7">
      <c r="B139" s="10">
        <v>137</v>
      </c>
      <c r="D139">
        <f t="shared" si="17"/>
        <v>0</v>
      </c>
      <c r="E139" s="11">
        <f t="shared" si="15"/>
        <v>99999.998926186949</v>
      </c>
      <c r="F139" s="11">
        <f t="shared" si="16"/>
        <v>1.9898275786545128E-3</v>
      </c>
      <c r="G139" s="11">
        <f t="shared" si="18"/>
        <v>1.9898275786545128E-4</v>
      </c>
    </row>
    <row r="140" spans="2:7">
      <c r="B140" s="10">
        <v>138</v>
      </c>
      <c r="D140">
        <f t="shared" si="17"/>
        <v>0</v>
      </c>
      <c r="E140" s="11">
        <f t="shared" si="15"/>
        <v>99999.999094061699</v>
      </c>
      <c r="F140" s="11">
        <f t="shared" si="16"/>
        <v>1.6787475033197552E-3</v>
      </c>
      <c r="G140" s="11">
        <f t="shared" si="18"/>
        <v>1.6787475033197552E-4</v>
      </c>
    </row>
    <row r="141" spans="2:7">
      <c r="B141" s="10">
        <v>139</v>
      </c>
      <c r="D141">
        <f t="shared" si="17"/>
        <v>0</v>
      </c>
      <c r="E141" s="11">
        <f t="shared" si="15"/>
        <v>99999.99923569175</v>
      </c>
      <c r="F141" s="11">
        <f t="shared" si="16"/>
        <v>1.4163005107548088E-3</v>
      </c>
      <c r="G141" s="11">
        <f t="shared" si="18"/>
        <v>1.4163005107548088E-4</v>
      </c>
    </row>
    <row r="142" spans="2:7">
      <c r="B142" s="10">
        <v>140</v>
      </c>
      <c r="D142">
        <f t="shared" si="17"/>
        <v>0</v>
      </c>
      <c r="E142" s="11">
        <f t="shared" si="15"/>
        <v>99999.99935518</v>
      </c>
      <c r="F142" s="11">
        <f t="shared" si="16"/>
        <v>1.1948824976570904E-3</v>
      </c>
      <c r="G142" s="11">
        <f t="shared" si="18"/>
        <v>1.1948824976570904E-4</v>
      </c>
    </row>
    <row r="143" spans="2:7">
      <c r="B143" s="10">
        <v>141</v>
      </c>
      <c r="D143">
        <f t="shared" si="17"/>
        <v>0</v>
      </c>
      <c r="E143" s="11">
        <f t="shared" si="15"/>
        <v>99999.999455988058</v>
      </c>
      <c r="F143" s="11">
        <f t="shared" si="16"/>
        <v>1.0080805805046111E-3</v>
      </c>
      <c r="G143" s="11">
        <f t="shared" si="18"/>
        <v>1.0080805805046111E-4</v>
      </c>
    </row>
    <row r="144" spans="2:7">
      <c r="B144" s="10">
        <v>142</v>
      </c>
      <c r="D144">
        <f t="shared" si="17"/>
        <v>0</v>
      </c>
      <c r="E144" s="11">
        <f t="shared" si="15"/>
        <v>99999.999541036275</v>
      </c>
      <c r="F144" s="11">
        <f t="shared" si="16"/>
        <v>8.5048217442817986E-4</v>
      </c>
      <c r="G144" s="11">
        <f t="shared" si="18"/>
        <v>8.5048217442817986E-5</v>
      </c>
    </row>
    <row r="145" spans="2:7">
      <c r="B145" s="10">
        <v>143</v>
      </c>
      <c r="D145">
        <f t="shared" si="17"/>
        <v>0</v>
      </c>
      <c r="E145" s="11">
        <f t="shared" si="15"/>
        <v>99999.999612788451</v>
      </c>
      <c r="F145" s="11">
        <f t="shared" si="16"/>
        <v>7.1752176154404879E-4</v>
      </c>
      <c r="G145" s="11">
        <f t="shared" si="18"/>
        <v>7.1752176154404879E-5</v>
      </c>
    </row>
    <row r="146" spans="2:7">
      <c r="B146" s="10">
        <v>144</v>
      </c>
      <c r="D146">
        <f t="shared" si="17"/>
        <v>0</v>
      </c>
      <c r="E146" s="11">
        <f t="shared" si="15"/>
        <v>99999.999673323226</v>
      </c>
      <c r="F146" s="11">
        <f t="shared" si="16"/>
        <v>6.0534774092957377E-4</v>
      </c>
      <c r="G146" s="11">
        <f t="shared" si="18"/>
        <v>6.0534774092957377E-5</v>
      </c>
    </row>
    <row r="147" spans="2:7">
      <c r="B147" s="10">
        <v>145</v>
      </c>
      <c r="D147">
        <f t="shared" si="17"/>
        <v>0</v>
      </c>
      <c r="E147" s="11">
        <f t="shared" si="15"/>
        <v>99999.999724394307</v>
      </c>
      <c r="F147" s="11">
        <f t="shared" si="16"/>
        <v>5.1071081543341279E-4</v>
      </c>
      <c r="G147" s="11">
        <f t="shared" si="18"/>
        <v>5.1071081543341279E-5</v>
      </c>
    </row>
    <row r="148" spans="2:7">
      <c r="B148" s="10">
        <v>146</v>
      </c>
      <c r="D148">
        <f t="shared" si="17"/>
        <v>0</v>
      </c>
      <c r="E148" s="11">
        <f t="shared" si="15"/>
        <v>99999.999767481175</v>
      </c>
      <c r="F148" s="11">
        <f t="shared" si="16"/>
        <v>4.308686766307801E-4</v>
      </c>
      <c r="G148" s="11">
        <f t="shared" si="18"/>
        <v>4.308686766307801E-5</v>
      </c>
    </row>
    <row r="149" spans="2:7">
      <c r="B149" s="10">
        <v>147</v>
      </c>
      <c r="D149">
        <f t="shared" si="17"/>
        <v>0</v>
      </c>
      <c r="E149" s="11">
        <f t="shared" si="15"/>
        <v>99999.999803832048</v>
      </c>
      <c r="F149" s="11">
        <f t="shared" si="16"/>
        <v>3.6350873415358365E-4</v>
      </c>
      <c r="G149" s="11">
        <f t="shared" si="18"/>
        <v>3.6350873415358365E-5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workbookViewId="0">
      <selection activeCell="I37" sqref="I37:I3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/>
    </row>
    <row r="2" spans="1:12">
      <c r="K2" s="4" t="s">
        <v>23</v>
      </c>
      <c r="L2" s="9">
        <v>21000</v>
      </c>
    </row>
    <row r="3" spans="1:12">
      <c r="A3" s="2">
        <v>43885.75</v>
      </c>
      <c r="B3" s="10">
        <v>1</v>
      </c>
      <c r="C3" s="3">
        <f>Dati!J3</f>
        <v>7</v>
      </c>
      <c r="F3" s="11">
        <f t="shared" ref="F3:F5" si="0">$L$2/(1+$L$5*EXP(-$L$4*B3))</f>
        <v>69.896596774096395</v>
      </c>
      <c r="G3" s="11"/>
      <c r="I3" s="11">
        <f>C3-F3</f>
        <v>-62.896596774096395</v>
      </c>
      <c r="K3" s="4" t="s">
        <v>24</v>
      </c>
      <c r="L3" s="9">
        <v>59</v>
      </c>
    </row>
    <row r="4" spans="1:12">
      <c r="A4" s="2">
        <v>43886</v>
      </c>
      <c r="B4" s="10">
        <v>2</v>
      </c>
      <c r="C4" s="3">
        <f>Dati!J4</f>
        <v>10</v>
      </c>
      <c r="D4">
        <f>C4-C3</f>
        <v>3</v>
      </c>
      <c r="E4">
        <f>10*(C4-C3)</f>
        <v>30</v>
      </c>
      <c r="F4" s="11">
        <f t="shared" si="0"/>
        <v>82.797708071305749</v>
      </c>
      <c r="G4" s="11">
        <f t="shared" ref="G4:G67" si="1">(F4-F3)*10</f>
        <v>129.01111297209354</v>
      </c>
      <c r="H4" s="11">
        <f>F4-F3</f>
        <v>12.901111297209354</v>
      </c>
      <c r="I4" s="11">
        <f>C4-F4</f>
        <v>-72.797708071305749</v>
      </c>
      <c r="J4" s="11"/>
      <c r="K4" s="4" t="s">
        <v>25</v>
      </c>
      <c r="L4" s="9">
        <v>0.17</v>
      </c>
    </row>
    <row r="5" spans="1:12">
      <c r="A5" s="2">
        <v>43887</v>
      </c>
      <c r="B5" s="10">
        <v>3</v>
      </c>
      <c r="C5" s="3">
        <f>Dati!J5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98.068874921805403</v>
      </c>
      <c r="G5" s="11">
        <f t="shared" si="1"/>
        <v>152.71166850499654</v>
      </c>
      <c r="H5" s="11">
        <f t="shared" ref="H5:H67" si="4">F5-F4</f>
        <v>15.271166850499654</v>
      </c>
      <c r="I5" s="11">
        <f t="shared" ref="I5:I38" si="5">C5-F5</f>
        <v>-86.068874921805403</v>
      </c>
      <c r="J5" s="11"/>
      <c r="K5" s="4" t="s">
        <v>26</v>
      </c>
      <c r="L5" s="15">
        <f>(L2-L3)/L3</f>
        <v>354.93220338983053</v>
      </c>
    </row>
    <row r="6" spans="1:12">
      <c r="A6" s="2">
        <v>43888</v>
      </c>
      <c r="B6" s="10">
        <v>4</v>
      </c>
      <c r="C6" s="3">
        <f>Dati!J6</f>
        <v>17</v>
      </c>
      <c r="D6">
        <f t="shared" si="2"/>
        <v>5</v>
      </c>
      <c r="E6">
        <f t="shared" si="3"/>
        <v>50</v>
      </c>
      <c r="F6" s="11">
        <f t="shared" ref="F6:F36" si="6">$L$2/(1+$L$5*EXP(-$L$4*B6))</f>
        <v>116.14100899183929</v>
      </c>
      <c r="G6" s="11">
        <f t="shared" si="1"/>
        <v>180.72134070033883</v>
      </c>
      <c r="H6" s="11">
        <f t="shared" si="4"/>
        <v>18.072134070033883</v>
      </c>
      <c r="I6" s="11">
        <f t="shared" si="5"/>
        <v>-99.141008991839286</v>
      </c>
      <c r="J6" s="11"/>
    </row>
    <row r="7" spans="1:12">
      <c r="A7" s="2">
        <v>43889</v>
      </c>
      <c r="B7" s="10">
        <v>5</v>
      </c>
      <c r="C7" s="3">
        <f>Dati!J7</f>
        <v>21</v>
      </c>
      <c r="D7">
        <f t="shared" si="2"/>
        <v>4</v>
      </c>
      <c r="E7">
        <f t="shared" si="3"/>
        <v>40</v>
      </c>
      <c r="F7" s="11">
        <f t="shared" si="6"/>
        <v>137.52156476139689</v>
      </c>
      <c r="G7" s="11">
        <f t="shared" si="1"/>
        <v>213.80555769557603</v>
      </c>
      <c r="H7" s="11">
        <f t="shared" si="4"/>
        <v>21.380555769557603</v>
      </c>
      <c r="I7" s="11">
        <f t="shared" si="5"/>
        <v>-116.52156476139689</v>
      </c>
      <c r="J7" s="11"/>
    </row>
    <row r="8" spans="1:12">
      <c r="A8" s="2">
        <v>43890</v>
      </c>
      <c r="B8" s="10">
        <v>6</v>
      </c>
      <c r="C8" s="3">
        <f>Dati!J8</f>
        <v>29</v>
      </c>
      <c r="D8">
        <f t="shared" si="2"/>
        <v>8</v>
      </c>
      <c r="E8">
        <f t="shared" si="3"/>
        <v>80</v>
      </c>
      <c r="F8" s="11">
        <f t="shared" si="6"/>
        <v>162.80741175231387</v>
      </c>
      <c r="G8" s="11">
        <f t="shared" si="1"/>
        <v>252.8584699091698</v>
      </c>
      <c r="H8" s="11">
        <f t="shared" si="4"/>
        <v>25.28584699091698</v>
      </c>
      <c r="I8" s="11">
        <f t="shared" si="5"/>
        <v>-133.80741175231387</v>
      </c>
      <c r="J8" s="11"/>
      <c r="K8" s="12" t="s">
        <v>31</v>
      </c>
      <c r="L8" s="11">
        <f>AVERAGE(I3:I36)</f>
        <v>-85.820288012158215</v>
      </c>
    </row>
    <row r="9" spans="1:12">
      <c r="A9" s="2">
        <v>43891</v>
      </c>
      <c r="B9" s="10">
        <v>7</v>
      </c>
      <c r="C9" s="3">
        <f>Dati!J9</f>
        <v>34</v>
      </c>
      <c r="D9">
        <f t="shared" si="2"/>
        <v>5</v>
      </c>
      <c r="E9">
        <f t="shared" si="3"/>
        <v>50</v>
      </c>
      <c r="F9" s="11">
        <f t="shared" si="6"/>
        <v>192.6995790655499</v>
      </c>
      <c r="G9" s="11">
        <f t="shared" si="1"/>
        <v>298.9216731323603</v>
      </c>
      <c r="H9" s="11">
        <f t="shared" si="4"/>
        <v>29.89216731323603</v>
      </c>
      <c r="I9" s="11">
        <f t="shared" si="5"/>
        <v>-158.6995790655499</v>
      </c>
      <c r="J9" s="11"/>
      <c r="K9" s="12" t="s">
        <v>32</v>
      </c>
      <c r="L9" s="6">
        <f>STDEVP(I3:I36)</f>
        <v>144.825572970206</v>
      </c>
    </row>
    <row r="10" spans="1:12">
      <c r="A10" s="2">
        <v>43892</v>
      </c>
      <c r="B10" s="10">
        <v>8</v>
      </c>
      <c r="C10" s="3">
        <f>Dati!J10</f>
        <v>52</v>
      </c>
      <c r="D10">
        <f t="shared" si="2"/>
        <v>18</v>
      </c>
      <c r="E10">
        <f t="shared" si="3"/>
        <v>180</v>
      </c>
      <c r="F10" s="11">
        <f t="shared" si="6"/>
        <v>228.02002319792715</v>
      </c>
      <c r="G10" s="11">
        <f t="shared" si="1"/>
        <v>353.20444132377247</v>
      </c>
      <c r="H10" s="11">
        <f t="shared" si="4"/>
        <v>35.320444132377247</v>
      </c>
      <c r="I10" s="11">
        <f t="shared" si="5"/>
        <v>-176.02002319792715</v>
      </c>
      <c r="J10" s="11"/>
    </row>
    <row r="11" spans="1:12">
      <c r="A11" s="2">
        <v>43893</v>
      </c>
      <c r="B11" s="10">
        <v>9</v>
      </c>
      <c r="C11" s="3">
        <f>Dati!J11</f>
        <v>79</v>
      </c>
      <c r="D11">
        <f t="shared" si="2"/>
        <v>27</v>
      </c>
      <c r="E11">
        <f t="shared" si="3"/>
        <v>270</v>
      </c>
      <c r="F11" s="11">
        <f t="shared" si="6"/>
        <v>269.73052625080629</v>
      </c>
      <c r="G11" s="11">
        <f t="shared" si="1"/>
        <v>417.10503052879147</v>
      </c>
      <c r="H11" s="11">
        <f t="shared" si="4"/>
        <v>41.710503052879147</v>
      </c>
      <c r="I11" s="11">
        <f t="shared" si="5"/>
        <v>-190.73052625080629</v>
      </c>
      <c r="J11" s="11"/>
    </row>
    <row r="12" spans="1:12">
      <c r="A12" s="2">
        <v>43894</v>
      </c>
      <c r="B12" s="10">
        <v>10</v>
      </c>
      <c r="C12" s="3">
        <f>Dati!J12</f>
        <v>107</v>
      </c>
      <c r="D12">
        <f t="shared" si="2"/>
        <v>28</v>
      </c>
      <c r="E12">
        <f t="shared" si="3"/>
        <v>280</v>
      </c>
      <c r="F12" s="11">
        <f t="shared" si="6"/>
        <v>318.95375530353863</v>
      </c>
      <c r="G12" s="11">
        <f t="shared" si="1"/>
        <v>492.23229052732336</v>
      </c>
      <c r="H12" s="11">
        <f t="shared" si="4"/>
        <v>49.223229052732336</v>
      </c>
      <c r="I12" s="11">
        <f t="shared" si="5"/>
        <v>-211.95375530353863</v>
      </c>
      <c r="J12" s="11"/>
      <c r="K12" t="s">
        <v>33</v>
      </c>
      <c r="L12" s="13">
        <f>MATCH(MAX(H3:H67),H3:H67,0)</f>
        <v>35</v>
      </c>
    </row>
    <row r="13" spans="1:12">
      <c r="A13" s="2">
        <v>43895</v>
      </c>
      <c r="B13" s="10">
        <v>11</v>
      </c>
      <c r="C13" s="3">
        <f>Dati!J13</f>
        <v>148</v>
      </c>
      <c r="D13">
        <f t="shared" si="2"/>
        <v>41</v>
      </c>
      <c r="E13">
        <f t="shared" si="3"/>
        <v>410</v>
      </c>
      <c r="F13" s="11">
        <f t="shared" si="6"/>
        <v>376.99639191612818</v>
      </c>
      <c r="G13" s="11">
        <f t="shared" si="1"/>
        <v>580.42636612589547</v>
      </c>
      <c r="H13" s="11">
        <f t="shared" si="4"/>
        <v>58.042636612589547</v>
      </c>
      <c r="I13" s="11">
        <f t="shared" si="5"/>
        <v>-228.99639191612818</v>
      </c>
      <c r="J13" s="11"/>
      <c r="K13" t="s">
        <v>34</v>
      </c>
      <c r="L13" s="11">
        <f>L12-'Analisi-pos'!K12</f>
        <v>5</v>
      </c>
    </row>
    <row r="14" spans="1:12">
      <c r="A14" s="2">
        <v>43896</v>
      </c>
      <c r="B14" s="10">
        <v>12</v>
      </c>
      <c r="C14" s="3">
        <f>Dati!J14</f>
        <v>197</v>
      </c>
      <c r="D14">
        <f t="shared" si="2"/>
        <v>49</v>
      </c>
      <c r="E14">
        <f t="shared" si="3"/>
        <v>490</v>
      </c>
      <c r="F14" s="11">
        <f t="shared" si="6"/>
        <v>445.37405692574856</v>
      </c>
      <c r="G14" s="11">
        <f t="shared" si="1"/>
        <v>683.77665009620387</v>
      </c>
      <c r="H14" s="11">
        <f t="shared" si="4"/>
        <v>68.377665009620387</v>
      </c>
      <c r="I14" s="11">
        <f t="shared" si="5"/>
        <v>-248.37405692574856</v>
      </c>
      <c r="J14" s="11"/>
    </row>
    <row r="15" spans="1:12">
      <c r="A15" s="2">
        <v>43897</v>
      </c>
      <c r="B15" s="10">
        <v>13</v>
      </c>
      <c r="C15" s="3">
        <f>Dati!J15</f>
        <v>233</v>
      </c>
      <c r="D15">
        <f t="shared" si="2"/>
        <v>36</v>
      </c>
      <c r="E15">
        <f t="shared" si="3"/>
        <v>360</v>
      </c>
      <c r="F15" s="11">
        <f t="shared" si="6"/>
        <v>525.83748965801283</v>
      </c>
      <c r="G15" s="11">
        <f t="shared" si="1"/>
        <v>804.63432732264266</v>
      </c>
      <c r="H15" s="11">
        <f t="shared" si="4"/>
        <v>80.463432732264266</v>
      </c>
      <c r="I15" s="11">
        <f t="shared" si="5"/>
        <v>-292.83748965801283</v>
      </c>
      <c r="J15" s="11"/>
    </row>
    <row r="16" spans="1:12">
      <c r="A16" s="2">
        <v>43898</v>
      </c>
      <c r="B16" s="10">
        <v>14</v>
      </c>
      <c r="C16" s="3">
        <f>Dati!J16</f>
        <v>366</v>
      </c>
      <c r="D16">
        <f t="shared" si="2"/>
        <v>133</v>
      </c>
      <c r="E16">
        <f t="shared" si="3"/>
        <v>1330</v>
      </c>
      <c r="F16" s="11">
        <f t="shared" si="6"/>
        <v>620.39906879211458</v>
      </c>
      <c r="G16" s="11">
        <f t="shared" si="1"/>
        <v>945.61579134101748</v>
      </c>
      <c r="H16" s="11">
        <f t="shared" si="4"/>
        <v>94.561579134101748</v>
      </c>
      <c r="I16" s="11">
        <f t="shared" si="5"/>
        <v>-254.39906879211458</v>
      </c>
      <c r="J16" s="11"/>
    </row>
    <row r="17" spans="1:10">
      <c r="A17" s="2">
        <v>43899</v>
      </c>
      <c r="B17" s="10">
        <v>15</v>
      </c>
      <c r="C17" s="3">
        <f>Dati!J17</f>
        <v>463</v>
      </c>
      <c r="D17">
        <f t="shared" si="2"/>
        <v>97</v>
      </c>
      <c r="E17">
        <f t="shared" si="3"/>
        <v>970</v>
      </c>
      <c r="F17" s="11">
        <f t="shared" si="6"/>
        <v>731.35825893577692</v>
      </c>
      <c r="G17" s="11">
        <f t="shared" si="1"/>
        <v>1109.5919014366234</v>
      </c>
      <c r="H17" s="11">
        <f t="shared" si="4"/>
        <v>110.95919014366234</v>
      </c>
      <c r="I17" s="11">
        <f t="shared" si="5"/>
        <v>-268.35825893577692</v>
      </c>
      <c r="J17" s="11"/>
    </row>
    <row r="18" spans="1:10">
      <c r="A18" s="2">
        <v>43900</v>
      </c>
      <c r="B18" s="10">
        <v>16</v>
      </c>
      <c r="C18" s="3">
        <f>Dati!J18</f>
        <v>631</v>
      </c>
      <c r="D18">
        <f t="shared" si="2"/>
        <v>168</v>
      </c>
      <c r="E18">
        <f t="shared" si="3"/>
        <v>1680</v>
      </c>
      <c r="F18" s="11">
        <f t="shared" si="6"/>
        <v>861.32390844453823</v>
      </c>
      <c r="G18" s="11">
        <f t="shared" si="1"/>
        <v>1299.6564950876132</v>
      </c>
      <c r="H18" s="11">
        <f t="shared" si="4"/>
        <v>129.96564950876132</v>
      </c>
      <c r="I18" s="11">
        <f t="shared" si="5"/>
        <v>-230.32390844453823</v>
      </c>
      <c r="J18" s="11"/>
    </row>
    <row r="19" spans="1:10">
      <c r="A19" s="2">
        <v>43901</v>
      </c>
      <c r="B19" s="10">
        <v>17</v>
      </c>
      <c r="C19" s="3">
        <f>Dati!J19</f>
        <v>827</v>
      </c>
      <c r="D19">
        <f t="shared" si="2"/>
        <v>196</v>
      </c>
      <c r="E19">
        <f t="shared" si="3"/>
        <v>1960</v>
      </c>
      <c r="F19" s="11">
        <f t="shared" si="6"/>
        <v>1013.2304936757971</v>
      </c>
      <c r="G19" s="11">
        <f t="shared" si="1"/>
        <v>1519.0658523125887</v>
      </c>
      <c r="H19" s="11">
        <f t="shared" si="4"/>
        <v>151.90658523125887</v>
      </c>
      <c r="I19" s="11">
        <f t="shared" si="5"/>
        <v>-186.23049367579711</v>
      </c>
      <c r="J19" s="11"/>
    </row>
    <row r="20" spans="1:10">
      <c r="A20" s="2">
        <v>43902</v>
      </c>
      <c r="B20" s="10">
        <v>18</v>
      </c>
      <c r="C20" s="3">
        <f>Dati!J20</f>
        <v>1016</v>
      </c>
      <c r="D20">
        <f t="shared" si="2"/>
        <v>189</v>
      </c>
      <c r="E20">
        <f t="shared" si="3"/>
        <v>1890</v>
      </c>
      <c r="F20" s="11">
        <f t="shared" si="6"/>
        <v>1190.3444039449357</v>
      </c>
      <c r="G20" s="11">
        <f t="shared" si="1"/>
        <v>1771.1391026913861</v>
      </c>
      <c r="H20" s="11">
        <f t="shared" si="4"/>
        <v>177.11391026913861</v>
      </c>
      <c r="I20" s="11">
        <f t="shared" si="5"/>
        <v>-174.34440394493572</v>
      </c>
      <c r="J20" s="11"/>
    </row>
    <row r="21" spans="1:10">
      <c r="A21" s="2">
        <v>43903</v>
      </c>
      <c r="B21" s="10">
        <v>19</v>
      </c>
      <c r="C21" s="3">
        <f>Dati!J21</f>
        <v>1266</v>
      </c>
      <c r="D21">
        <f t="shared" si="2"/>
        <v>250</v>
      </c>
      <c r="E21">
        <f t="shared" si="3"/>
        <v>2500</v>
      </c>
      <c r="F21" s="11">
        <f t="shared" si="6"/>
        <v>1396.2552243542882</v>
      </c>
      <c r="G21" s="11">
        <f t="shared" si="1"/>
        <v>2059.1082040935248</v>
      </c>
      <c r="H21" s="11">
        <f t="shared" si="4"/>
        <v>205.91082040935248</v>
      </c>
      <c r="I21" s="11">
        <f t="shared" si="5"/>
        <v>-130.2552243542882</v>
      </c>
      <c r="J21" s="11"/>
    </row>
    <row r="22" spans="1:10">
      <c r="A22" s="2">
        <v>43904</v>
      </c>
      <c r="B22" s="10">
        <v>20</v>
      </c>
      <c r="C22" s="3">
        <f>Dati!J22</f>
        <v>1441</v>
      </c>
      <c r="D22">
        <f t="shared" si="2"/>
        <v>175</v>
      </c>
      <c r="E22">
        <f t="shared" si="3"/>
        <v>1750</v>
      </c>
      <c r="F22" s="11">
        <f t="shared" si="6"/>
        <v>1634.8457893100051</v>
      </c>
      <c r="G22" s="11">
        <f t="shared" si="1"/>
        <v>2385.905649557169</v>
      </c>
      <c r="H22" s="11">
        <f t="shared" si="4"/>
        <v>238.5905649557169</v>
      </c>
      <c r="I22" s="11">
        <f t="shared" si="5"/>
        <v>-193.8457893100051</v>
      </c>
      <c r="J22" s="11"/>
    </row>
    <row r="23" spans="1:10">
      <c r="A23" s="2">
        <v>43905</v>
      </c>
      <c r="B23" s="10">
        <v>21</v>
      </c>
      <c r="C23" s="3">
        <f>Dati!J23</f>
        <v>1809</v>
      </c>
      <c r="D23">
        <f t="shared" si="2"/>
        <v>368</v>
      </c>
      <c r="E23">
        <f t="shared" si="3"/>
        <v>3680</v>
      </c>
      <c r="F23" s="11">
        <f t="shared" si="6"/>
        <v>1910.2337176880035</v>
      </c>
      <c r="G23" s="11">
        <f t="shared" si="1"/>
        <v>2753.8792837799838</v>
      </c>
      <c r="H23" s="11">
        <f t="shared" si="4"/>
        <v>275.38792837799838</v>
      </c>
      <c r="I23" s="11">
        <f t="shared" si="5"/>
        <v>-101.23371768800348</v>
      </c>
      <c r="J23" s="11"/>
    </row>
    <row r="24" spans="1:10">
      <c r="A24" s="2">
        <v>43906</v>
      </c>
      <c r="B24" s="10">
        <v>22</v>
      </c>
      <c r="C24" s="3">
        <f>Dati!J24</f>
        <v>2158</v>
      </c>
      <c r="D24">
        <f t="shared" si="2"/>
        <v>349</v>
      </c>
      <c r="E24">
        <f t="shared" si="3"/>
        <v>3490</v>
      </c>
      <c r="F24" s="11">
        <f t="shared" si="6"/>
        <v>2226.6764790593998</v>
      </c>
      <c r="G24" s="11">
        <f t="shared" si="1"/>
        <v>3164.4276137139627</v>
      </c>
      <c r="H24" s="11">
        <f t="shared" si="4"/>
        <v>316.44276137139627</v>
      </c>
      <c r="I24" s="11">
        <f t="shared" si="5"/>
        <v>-68.676479059399753</v>
      </c>
      <c r="J24" s="11"/>
    </row>
    <row r="25" spans="1:10">
      <c r="A25" s="2">
        <v>43907</v>
      </c>
      <c r="B25" s="10">
        <v>23</v>
      </c>
      <c r="C25" s="3">
        <f>Dati!J25</f>
        <v>2503</v>
      </c>
      <c r="D25">
        <f t="shared" si="2"/>
        <v>345</v>
      </c>
      <c r="E25">
        <f t="shared" si="3"/>
        <v>3450</v>
      </c>
      <c r="F25" s="11">
        <f t="shared" si="6"/>
        <v>2588.432183539202</v>
      </c>
      <c r="G25" s="11">
        <f t="shared" si="1"/>
        <v>3617.5570447980226</v>
      </c>
      <c r="H25" s="11">
        <f t="shared" si="4"/>
        <v>361.75570447980226</v>
      </c>
      <c r="I25" s="11">
        <f t="shared" si="5"/>
        <v>-85.432183539202015</v>
      </c>
      <c r="J25" s="11"/>
    </row>
    <row r="26" spans="1:10">
      <c r="A26" s="2">
        <v>43908</v>
      </c>
      <c r="B26" s="10">
        <v>24</v>
      </c>
      <c r="C26" s="3">
        <f>Dati!J26</f>
        <v>2978</v>
      </c>
      <c r="D26">
        <f t="shared" si="2"/>
        <v>475</v>
      </c>
      <c r="E26">
        <f t="shared" si="3"/>
        <v>4750</v>
      </c>
      <c r="F26" s="11">
        <f t="shared" si="6"/>
        <v>2999.5697597742546</v>
      </c>
      <c r="G26" s="11">
        <f t="shared" si="1"/>
        <v>4111.3757623505262</v>
      </c>
      <c r="H26" s="11">
        <f t="shared" si="4"/>
        <v>411.13757623505262</v>
      </c>
      <c r="I26" s="11">
        <f t="shared" si="5"/>
        <v>-21.569759774254635</v>
      </c>
      <c r="J26" s="11"/>
    </row>
    <row r="27" spans="1:10">
      <c r="A27" s="2">
        <v>43909</v>
      </c>
      <c r="B27" s="10">
        <v>25</v>
      </c>
      <c r="C27" s="3">
        <f>Dati!J27</f>
        <v>3405</v>
      </c>
      <c r="D27">
        <f t="shared" si="2"/>
        <v>427</v>
      </c>
      <c r="E27">
        <f t="shared" si="3"/>
        <v>4270</v>
      </c>
      <c r="F27" s="11">
        <f t="shared" si="6"/>
        <v>3463.7255733927159</v>
      </c>
      <c r="G27" s="11">
        <f t="shared" si="1"/>
        <v>4641.5581361846125</v>
      </c>
      <c r="H27" s="11">
        <f t="shared" si="4"/>
        <v>464.15581361846125</v>
      </c>
      <c r="I27" s="11">
        <f t="shared" si="5"/>
        <v>-58.725573392715887</v>
      </c>
      <c r="J27" s="11"/>
    </row>
    <row r="28" spans="1:10">
      <c r="A28" s="2">
        <v>43910</v>
      </c>
      <c r="B28" s="10">
        <v>26</v>
      </c>
      <c r="C28" s="3">
        <f>Dati!J28</f>
        <v>4032</v>
      </c>
      <c r="D28">
        <f t="shared" si="2"/>
        <v>627</v>
      </c>
      <c r="E28">
        <f t="shared" si="3"/>
        <v>6270</v>
      </c>
      <c r="F28" s="11">
        <f t="shared" si="6"/>
        <v>3983.8093579535293</v>
      </c>
      <c r="G28" s="11">
        <f t="shared" si="1"/>
        <v>5200.8378456081346</v>
      </c>
      <c r="H28" s="11">
        <f t="shared" si="4"/>
        <v>520.08378456081346</v>
      </c>
      <c r="I28" s="11">
        <f t="shared" si="5"/>
        <v>48.190642046470657</v>
      </c>
      <c r="J28" s="11"/>
    </row>
    <row r="29" spans="1:10">
      <c r="A29" s="2">
        <v>43911</v>
      </c>
      <c r="B29" s="10">
        <v>27</v>
      </c>
      <c r="C29" s="3">
        <f>Dati!J29</f>
        <v>4825</v>
      </c>
      <c r="D29">
        <f t="shared" si="2"/>
        <v>793</v>
      </c>
      <c r="E29">
        <f t="shared" si="3"/>
        <v>7930</v>
      </c>
      <c r="F29" s="11">
        <f t="shared" si="6"/>
        <v>4561.6707982035314</v>
      </c>
      <c r="G29" s="11">
        <f t="shared" si="1"/>
        <v>5778.6144025000203</v>
      </c>
      <c r="H29" s="11">
        <f t="shared" si="4"/>
        <v>577.86144025000203</v>
      </c>
      <c r="I29" s="11">
        <f t="shared" si="5"/>
        <v>263.32920179646862</v>
      </c>
      <c r="J29" s="11"/>
    </row>
    <row r="30" spans="1:10">
      <c r="A30" s="2">
        <v>43912</v>
      </c>
      <c r="B30" s="10">
        <v>28</v>
      </c>
      <c r="C30" s="3">
        <f>Dati!J30</f>
        <v>5476</v>
      </c>
      <c r="D30">
        <f t="shared" si="2"/>
        <v>651</v>
      </c>
      <c r="E30">
        <f t="shared" si="3"/>
        <v>6510</v>
      </c>
      <c r="F30" s="11">
        <f t="shared" si="6"/>
        <v>5197.7488283701468</v>
      </c>
      <c r="G30" s="11">
        <f t="shared" si="1"/>
        <v>6360.7803016661546</v>
      </c>
      <c r="H30" s="11">
        <f t="shared" si="4"/>
        <v>636.07803016661546</v>
      </c>
      <c r="I30" s="11">
        <f t="shared" si="5"/>
        <v>278.25117162985316</v>
      </c>
      <c r="J30" s="11"/>
    </row>
    <row r="31" spans="1:10">
      <c r="A31" s="2">
        <v>43913</v>
      </c>
      <c r="B31" s="10">
        <v>29</v>
      </c>
      <c r="C31" s="3">
        <f>Dati!J31</f>
        <v>6077</v>
      </c>
      <c r="D31">
        <f t="shared" si="2"/>
        <v>601</v>
      </c>
      <c r="E31">
        <f t="shared" si="3"/>
        <v>6010</v>
      </c>
      <c r="F31" s="11">
        <f t="shared" si="6"/>
        <v>5890.7373704680149</v>
      </c>
      <c r="G31" s="11">
        <f t="shared" si="1"/>
        <v>6929.8854209786805</v>
      </c>
      <c r="H31" s="11">
        <f t="shared" si="4"/>
        <v>692.98854209786805</v>
      </c>
      <c r="I31" s="11">
        <f t="shared" si="5"/>
        <v>186.26262953198511</v>
      </c>
      <c r="J31" s="11"/>
    </row>
    <row r="32" spans="1:10">
      <c r="A32" s="2">
        <v>43914</v>
      </c>
      <c r="B32" s="10">
        <v>30</v>
      </c>
      <c r="C32" s="3">
        <f>Dati!J32</f>
        <v>6820</v>
      </c>
      <c r="D32">
        <f t="shared" si="2"/>
        <v>743</v>
      </c>
      <c r="E32">
        <f t="shared" si="3"/>
        <v>7430</v>
      </c>
      <c r="F32" s="11">
        <f t="shared" si="6"/>
        <v>6637.3114353405344</v>
      </c>
      <c r="G32" s="11">
        <f t="shared" si="1"/>
        <v>7465.7406487251956</v>
      </c>
      <c r="H32" s="11">
        <f t="shared" si="4"/>
        <v>746.57406487251956</v>
      </c>
      <c r="I32" s="11">
        <f t="shared" si="5"/>
        <v>182.68856465946556</v>
      </c>
      <c r="J32" s="11"/>
    </row>
    <row r="33" spans="1:10">
      <c r="A33" s="2">
        <v>43915</v>
      </c>
      <c r="B33" s="10">
        <v>31</v>
      </c>
      <c r="C33" s="3">
        <f>Dati!J33</f>
        <v>7503</v>
      </c>
      <c r="D33">
        <f t="shared" si="2"/>
        <v>683</v>
      </c>
      <c r="E33">
        <f t="shared" si="3"/>
        <v>6830</v>
      </c>
      <c r="F33" s="11">
        <f t="shared" si="6"/>
        <v>7431.9629431107714</v>
      </c>
      <c r="G33" s="11">
        <f t="shared" si="1"/>
        <v>7946.51507770237</v>
      </c>
      <c r="H33" s="11">
        <f t="shared" si="4"/>
        <v>794.651507770237</v>
      </c>
      <c r="I33" s="11">
        <f t="shared" si="5"/>
        <v>71.037056889228552</v>
      </c>
      <c r="J33" s="11"/>
    </row>
    <row r="34" spans="1:10">
      <c r="A34" s="2">
        <v>43916</v>
      </c>
      <c r="B34" s="10">
        <v>32</v>
      </c>
      <c r="C34" s="3">
        <f>Dati!J34</f>
        <v>8165</v>
      </c>
      <c r="D34">
        <f t="shared" si="2"/>
        <v>662</v>
      </c>
      <c r="E34">
        <f t="shared" si="3"/>
        <v>6620</v>
      </c>
      <c r="F34" s="11">
        <f t="shared" si="6"/>
        <v>8266.9928192632506</v>
      </c>
      <c r="G34" s="11">
        <f t="shared" si="1"/>
        <v>8350.2987615247912</v>
      </c>
      <c r="H34" s="11">
        <f t="shared" si="4"/>
        <v>835.02987615247912</v>
      </c>
      <c r="I34" s="11">
        <f t="shared" si="5"/>
        <v>-101.99281926325057</v>
      </c>
      <c r="J34" s="11"/>
    </row>
    <row r="35" spans="1:10">
      <c r="A35" s="2">
        <v>43917</v>
      </c>
      <c r="B35" s="10">
        <v>33</v>
      </c>
      <c r="C35" s="3">
        <f>Dati!J35</f>
        <v>9134</v>
      </c>
      <c r="D35">
        <f t="shared" si="2"/>
        <v>969</v>
      </c>
      <c r="E35">
        <f t="shared" si="3"/>
        <v>9690</v>
      </c>
      <c r="F35" s="11">
        <f t="shared" si="6"/>
        <v>9132.6924878181326</v>
      </c>
      <c r="G35" s="11">
        <f t="shared" si="1"/>
        <v>8656.9966855488201</v>
      </c>
      <c r="H35" s="11">
        <f t="shared" si="4"/>
        <v>865.69966855488201</v>
      </c>
      <c r="I35" s="11">
        <f t="shared" si="5"/>
        <v>1.3075121818674234</v>
      </c>
      <c r="J35" s="11"/>
    </row>
    <row r="36" spans="1:10">
      <c r="A36" s="2">
        <v>43918</v>
      </c>
      <c r="B36" s="10">
        <v>34</v>
      </c>
      <c r="C36" s="3">
        <f>Dati!J36</f>
        <v>10023</v>
      </c>
      <c r="D36">
        <f t="shared" si="2"/>
        <v>889</v>
      </c>
      <c r="E36">
        <f t="shared" si="3"/>
        <v>8890</v>
      </c>
      <c r="F36" s="11">
        <f t="shared" si="6"/>
        <v>10017.723903383967</v>
      </c>
      <c r="G36" s="11">
        <f t="shared" si="1"/>
        <v>8850.3141556583432</v>
      </c>
      <c r="H36" s="11">
        <f t="shared" si="4"/>
        <v>885.03141556583432</v>
      </c>
      <c r="I36" s="11">
        <f t="shared" si="5"/>
        <v>5.2760966160331009</v>
      </c>
      <c r="J36" s="11"/>
    </row>
    <row r="37" spans="1:10">
      <c r="A37" s="2">
        <v>43919</v>
      </c>
      <c r="B37" s="10">
        <v>35</v>
      </c>
      <c r="C37" s="3">
        <f>Dati!J37</f>
        <v>10779</v>
      </c>
      <c r="D37">
        <f t="shared" ref="D37" si="7">C37-C36</f>
        <v>756</v>
      </c>
      <c r="E37">
        <f t="shared" ref="E37" si="8">10*(C37-C36)</f>
        <v>7560</v>
      </c>
      <c r="F37" s="11">
        <f t="shared" ref="F37:F59" si="9">$L$2/(1+$L$5*EXP(-$L$4*B37))</f>
        <v>10909.676252149678</v>
      </c>
      <c r="G37" s="11">
        <f t="shared" si="1"/>
        <v>8919.5234876571158</v>
      </c>
      <c r="H37" s="11">
        <f t="shared" si="4"/>
        <v>891.95234876571158</v>
      </c>
      <c r="I37" s="11">
        <f t="shared" si="5"/>
        <v>-130.67625214967848</v>
      </c>
      <c r="J37" s="11"/>
    </row>
    <row r="38" spans="1:10">
      <c r="A38" s="2">
        <v>43920</v>
      </c>
      <c r="B38" s="10">
        <v>36</v>
      </c>
      <c r="C38" s="3">
        <f>Dati!J38</f>
        <v>11591</v>
      </c>
      <c r="D38">
        <f t="shared" ref="D38" si="10">C38-C37</f>
        <v>812</v>
      </c>
      <c r="E38">
        <f t="shared" ref="E38" si="11">10*(C38-C37)</f>
        <v>8120</v>
      </c>
      <c r="F38" s="11">
        <f t="shared" si="9"/>
        <v>11795.746080760066</v>
      </c>
      <c r="G38" s="11">
        <f t="shared" si="1"/>
        <v>8860.6982861038705</v>
      </c>
      <c r="H38" s="11">
        <f t="shared" si="4"/>
        <v>886.06982861038705</v>
      </c>
      <c r="I38" s="11">
        <f t="shared" si="5"/>
        <v>-204.74608076006552</v>
      </c>
      <c r="J38" s="11"/>
    </row>
    <row r="39" spans="1:10">
      <c r="A39" s="2">
        <v>43921</v>
      </c>
      <c r="B39" s="10">
        <v>37</v>
      </c>
      <c r="C39" s="3"/>
      <c r="F39" s="11">
        <f t="shared" si="9"/>
        <v>12663.46395231572</v>
      </c>
      <c r="G39" s="11">
        <f t="shared" si="1"/>
        <v>8677.1787155565471</v>
      </c>
      <c r="H39" s="11">
        <f t="shared" si="4"/>
        <v>867.71787155565471</v>
      </c>
      <c r="I39" s="11"/>
      <c r="J39" s="11"/>
    </row>
    <row r="40" spans="1:10">
      <c r="A40" s="2">
        <v>43922</v>
      </c>
      <c r="B40" s="10">
        <v>38</v>
      </c>
      <c r="C40" s="3"/>
      <c r="F40" s="11">
        <f t="shared" si="9"/>
        <v>13501.381476680228</v>
      </c>
      <c r="G40" s="11">
        <f t="shared" si="1"/>
        <v>8379.175243645077</v>
      </c>
      <c r="H40" s="11">
        <f t="shared" si="4"/>
        <v>837.9175243645077</v>
      </c>
      <c r="I40" s="11"/>
      <c r="J40" s="11"/>
    </row>
    <row r="41" spans="1:10">
      <c r="A41" s="2">
        <v>43923</v>
      </c>
      <c r="B41" s="10">
        <v>39</v>
      </c>
      <c r="C41" s="3"/>
      <c r="F41" s="11">
        <f t="shared" si="9"/>
        <v>14299.640453068761</v>
      </c>
      <c r="G41" s="11">
        <f t="shared" si="1"/>
        <v>7982.5897638853348</v>
      </c>
      <c r="H41" s="11">
        <f t="shared" si="4"/>
        <v>798.25897638853348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9"/>
        <v>15050.368559914068</v>
      </c>
      <c r="G42" s="11">
        <f t="shared" si="1"/>
        <v>7507.2810684530668</v>
      </c>
      <c r="H42" s="11">
        <f t="shared" si="4"/>
        <v>750.72810684530668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9"/>
        <v>15747.877072509587</v>
      </c>
      <c r="G43" s="11">
        <f t="shared" si="1"/>
        <v>6975.0851259551928</v>
      </c>
      <c r="H43" s="11">
        <f t="shared" si="4"/>
        <v>697.50851259551928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9"/>
        <v>16388.667413802246</v>
      </c>
      <c r="G44" s="11">
        <f t="shared" si="1"/>
        <v>6407.9034129265892</v>
      </c>
      <c r="H44" s="11">
        <f t="shared" si="4"/>
        <v>640.79034129265892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9"/>
        <v>16971.278076272469</v>
      </c>
      <c r="G45" s="11">
        <f t="shared" si="1"/>
        <v>5826.1066247022245</v>
      </c>
      <c r="H45" s="11">
        <f t="shared" si="4"/>
        <v>582.61066247022245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9"/>
        <v>17496.017792797407</v>
      </c>
      <c r="G46" s="11">
        <f t="shared" si="1"/>
        <v>5247.3971652493856</v>
      </c>
      <c r="H46" s="11">
        <f t="shared" si="4"/>
        <v>524.73971652493856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9"/>
        <v>17964.634436338896</v>
      </c>
      <c r="G47" s="11">
        <f t="shared" si="1"/>
        <v>4686.1664354148888</v>
      </c>
      <c r="H47" s="11">
        <f t="shared" si="4"/>
        <v>468.61664354148888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9"/>
        <v>18379.964240760815</v>
      </c>
      <c r="G48" s="11">
        <f t="shared" si="1"/>
        <v>4153.2980442191911</v>
      </c>
      <c r="H48" s="11">
        <f t="shared" si="4"/>
        <v>415.32980442191911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9"/>
        <v>18745.595993500992</v>
      </c>
      <c r="G49" s="11">
        <f t="shared" si="1"/>
        <v>3656.3175274017703</v>
      </c>
      <c r="H49" s="11">
        <f t="shared" si="4"/>
        <v>365.63175274017703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9"/>
        <v>19065.573203362124</v>
      </c>
      <c r="G50" s="11">
        <f t="shared" si="1"/>
        <v>3199.77209861132</v>
      </c>
      <c r="H50" s="11">
        <f t="shared" si="4"/>
        <v>319.977209861132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9"/>
        <v>19344.146383687792</v>
      </c>
      <c r="G51" s="11">
        <f t="shared" si="1"/>
        <v>2785.7318032566764</v>
      </c>
      <c r="H51" s="11">
        <f t="shared" si="4"/>
        <v>278.57318032566764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9"/>
        <v>19585.578914365</v>
      </c>
      <c r="G52" s="11">
        <f t="shared" si="1"/>
        <v>2414.3253067720798</v>
      </c>
      <c r="H52" s="11">
        <f t="shared" si="4"/>
        <v>241.43253067720798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9"/>
        <v>19794.003912611654</v>
      </c>
      <c r="G53" s="11">
        <f t="shared" si="1"/>
        <v>2084.2499824665356</v>
      </c>
      <c r="H53" s="11">
        <f t="shared" si="4"/>
        <v>208.42499824665356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9"/>
        <v>19973.325973531508</v>
      </c>
      <c r="G54" s="11">
        <f t="shared" si="1"/>
        <v>1793.2206091985427</v>
      </c>
      <c r="H54" s="11">
        <f t="shared" si="4"/>
        <v>179.32206091985427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9"/>
        <v>20127.16003546397</v>
      </c>
      <c r="G55" s="11">
        <f t="shared" si="1"/>
        <v>1538.3406193246265</v>
      </c>
      <c r="H55" s="11">
        <f t="shared" si="4"/>
        <v>153.83406193246265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9"/>
        <v>20258.799394720634</v>
      </c>
      <c r="G56" s="11">
        <f t="shared" si="1"/>
        <v>1316.3935925666374</v>
      </c>
      <c r="H56" s="11">
        <f t="shared" si="4"/>
        <v>131.63935925666374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9"/>
        <v>20371.205507167284</v>
      </c>
      <c r="G57" s="11">
        <f t="shared" si="1"/>
        <v>1124.0611244664979</v>
      </c>
      <c r="H57" s="11">
        <f t="shared" si="4"/>
        <v>112.40611244664979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9"/>
        <v>20467.013255369406</v>
      </c>
      <c r="G58" s="11">
        <f t="shared" si="1"/>
        <v>958.07748202121729</v>
      </c>
      <c r="H58" s="11">
        <f t="shared" si="4"/>
        <v>95.807748202121729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9"/>
        <v>20548.546542033957</v>
      </c>
      <c r="G59" s="11">
        <f t="shared" si="1"/>
        <v>815.33286664551269</v>
      </c>
      <c r="H59" s="11">
        <f t="shared" si="4"/>
        <v>81.533286664551269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12">$L$2/(1+$L$5*EXP(-$L$4*B60))</f>
        <v>20617.840215665983</v>
      </c>
      <c r="G60" s="11">
        <f t="shared" si="1"/>
        <v>692.93673632026184</v>
      </c>
      <c r="H60" s="11">
        <f t="shared" si="4"/>
        <v>69.293673632026184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12"/>
        <v>20676.665348247563</v>
      </c>
      <c r="G61" s="11">
        <f t="shared" si="1"/>
        <v>588.25132581579965</v>
      </c>
      <c r="H61" s="11">
        <f t="shared" si="4"/>
        <v>58.825132581579965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12"/>
        <v>20726.555729370077</v>
      </c>
      <c r="G62" s="11">
        <f t="shared" si="1"/>
        <v>498.90381122513645</v>
      </c>
      <c r="H62" s="11">
        <f t="shared" si="4"/>
        <v>49.890381122513645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12"/>
        <v>20768.834113317804</v>
      </c>
      <c r="G63" s="11">
        <f t="shared" si="1"/>
        <v>422.78383947726979</v>
      </c>
      <c r="H63" s="11">
        <f t="shared" si="4"/>
        <v>42.278383947726979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12"/>
        <v>20804.637270596504</v>
      </c>
      <c r="G64" s="11">
        <f t="shared" si="1"/>
        <v>358.03157278700382</v>
      </c>
      <c r="H64" s="11">
        <f t="shared" si="4"/>
        <v>35.803157278700382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12"/>
        <v>20834.939277021032</v>
      </c>
      <c r="G65" s="11">
        <f t="shared" si="1"/>
        <v>303.02006424528372</v>
      </c>
      <c r="H65" s="11">
        <f t="shared" si="4"/>
        <v>30.302006424528372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12"/>
        <v>20860.572747223094</v>
      </c>
      <c r="G66" s="11">
        <f t="shared" si="1"/>
        <v>256.33470202061289</v>
      </c>
      <c r="H66" s="11">
        <f t="shared" si="4"/>
        <v>25.633470202061289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12"/>
        <v>20882.247909134818</v>
      </c>
      <c r="G67" s="11">
        <f t="shared" si="1"/>
        <v>216.7516191172399</v>
      </c>
      <c r="H67" s="11">
        <f t="shared" si="4"/>
        <v>21.67516191172399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C20"/>
  <sheetViews>
    <sheetView workbookViewId="0">
      <selection activeCell="C19" sqref="C19"/>
    </sheetView>
  </sheetViews>
  <sheetFormatPr defaultRowHeight="13.8"/>
  <cols>
    <col min="2" max="2" width="10.5" customWidth="1"/>
    <col min="3" max="3" width="10.796875" customWidth="1"/>
  </cols>
  <sheetData>
    <row r="1" spans="1:3">
      <c r="A1" s="18" t="s">
        <v>36</v>
      </c>
      <c r="B1" s="18"/>
    </row>
    <row r="6" spans="1:3">
      <c r="B6" s="17">
        <v>43918</v>
      </c>
      <c r="C6" s="17">
        <v>43919</v>
      </c>
    </row>
    <row r="7" spans="1:3">
      <c r="A7" s="4" t="s">
        <v>23</v>
      </c>
      <c r="B7" s="9">
        <v>100000</v>
      </c>
      <c r="C7" s="9">
        <v>100000</v>
      </c>
    </row>
    <row r="8" spans="1:3">
      <c r="A8" s="4" t="s">
        <v>24</v>
      </c>
      <c r="B8" s="9">
        <v>710</v>
      </c>
      <c r="C8" s="9">
        <v>710</v>
      </c>
    </row>
    <row r="9" spans="1:3">
      <c r="A9" s="4" t="s">
        <v>25</v>
      </c>
      <c r="B9" s="9">
        <v>0.17</v>
      </c>
      <c r="C9" s="9">
        <v>0.17</v>
      </c>
    </row>
    <row r="12" spans="1:3">
      <c r="A12" s="18" t="s">
        <v>37</v>
      </c>
      <c r="B12" s="18"/>
    </row>
    <row r="17" spans="1:3">
      <c r="B17" s="17">
        <v>43918</v>
      </c>
      <c r="C17" s="17">
        <v>43919</v>
      </c>
    </row>
    <row r="18" spans="1:3">
      <c r="A18" s="4" t="s">
        <v>23</v>
      </c>
      <c r="B18" s="9">
        <v>19500</v>
      </c>
      <c r="C18" s="9">
        <v>21000</v>
      </c>
    </row>
    <row r="19" spans="1:3">
      <c r="A19" s="4" t="s">
        <v>24</v>
      </c>
      <c r="B19" s="9">
        <v>59</v>
      </c>
      <c r="C19" s="9">
        <v>59</v>
      </c>
    </row>
    <row r="20" spans="1:3">
      <c r="A20" s="4" t="s">
        <v>25</v>
      </c>
      <c r="B20" s="9">
        <v>0.17</v>
      </c>
      <c r="C20" s="9">
        <v>0.17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opLeftCell="A13" workbookViewId="0">
      <selection activeCell="A37" sqref="A37:E38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229</v>
      </c>
    </row>
    <row r="4" spans="1:5">
      <c r="A4" s="2">
        <v>43886</v>
      </c>
      <c r="B4" s="3">
        <f>Dati!K4</f>
        <v>322</v>
      </c>
      <c r="C4">
        <f t="shared" ref="C4:C36" si="0">B4-B3</f>
        <v>93</v>
      </c>
    </row>
    <row r="5" spans="1:5">
      <c r="A5" s="2">
        <v>43887</v>
      </c>
      <c r="B5" s="3">
        <f>Dati!K5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Dati!K6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Dati!K7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Dati!K8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Dati!K9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Dati!K10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Dati!K11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Dati!K12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Dati!K13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Dati!K14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Dati!K15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Dati!K16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Dati!K17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Dati!K18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Dati!K19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Dati!K20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Dati!K21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Dati!K22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Dati!K23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Dati!K24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Dati!K25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Dati!K26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Dati!K27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Dati!K28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Dati!K29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Dati!K30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Dati!K31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Dati!K32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Dati!K33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Dati!K34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Dati!K35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Dati!K36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Dati!K37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Dati!K38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topLeftCell="A16" workbookViewId="0">
      <selection activeCell="A37" sqref="A37:E38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topLeftCell="A13" workbookViewId="0">
      <selection activeCell="A37" sqref="A37:E3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Dati!I3</f>
        <v>1</v>
      </c>
    </row>
    <row r="4" spans="1:5">
      <c r="A4" s="2">
        <v>43886</v>
      </c>
      <c r="B4" s="3">
        <f>Dati!I4</f>
        <v>1</v>
      </c>
      <c r="C4">
        <f t="shared" ref="C4:C36" si="0">B4-B3</f>
        <v>0</v>
      </c>
    </row>
    <row r="5" spans="1:5">
      <c r="A5" s="2">
        <v>43887</v>
      </c>
      <c r="B5" s="3">
        <f>Dati!I5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Dati!I6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Dati!I7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Dati!I8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Dati!I9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Dati!I10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Dati!I11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Dati!I12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Dati!I13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Dati!I14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Dati!I15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Dati!I16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Dati!I17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Dati!I18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Dati!I19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Dati!I20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Dati!I21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Dati!I22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Dati!I23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Dati!I24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Dati!I25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Dati!I26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Dati!I27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Dati!I28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Dati!I29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Dati!I30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Dati!I31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Dati!I32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Dati!I33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Dati!I34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Dati!I35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Dati!I36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Dati!I37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Dati!I38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8"/>
  <sheetViews>
    <sheetView topLeftCell="A19" workbookViewId="0">
      <selection activeCell="A37" sqref="A37:E3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7</v>
      </c>
    </row>
    <row r="4" spans="1:5">
      <c r="A4" s="2">
        <v>43886</v>
      </c>
      <c r="B4" s="3">
        <f>Dati!J4</f>
        <v>10</v>
      </c>
      <c r="C4">
        <f t="shared" ref="C4:C36" si="0">B4-B3</f>
        <v>3</v>
      </c>
    </row>
    <row r="5" spans="1:5">
      <c r="A5" s="2">
        <v>43887</v>
      </c>
      <c r="B5" s="3">
        <f>Dati!J5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Dati!J6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Dati!J7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Dati!J8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Dati!J9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Dati!J10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Dati!J11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Dati!J12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Dati!J13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Dati!J14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Dati!J15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Dati!J16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Dati!J17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Dati!J18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Dati!J19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Dati!J20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Dati!J21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Dati!J22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Dati!J23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Dati!J24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Dati!J25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Dati!J26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Dati!J27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Dati!J28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Dati!J29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Dati!J30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Dati!J31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Dati!J32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Dati!J33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Dati!J34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Dati!J35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Dati!J36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Dati!J37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Dati!J38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topLeftCell="A16" workbookViewId="0">
      <selection activeCell="A37" sqref="A37:E3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"/>
  <sheetViews>
    <sheetView topLeftCell="A19" workbookViewId="0">
      <selection activeCell="A37" sqref="A37:E38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8"/>
  <sheetViews>
    <sheetView topLeftCell="A16" workbookViewId="0">
      <selection activeCell="A37" sqref="A37:E38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8"/>
  <sheetViews>
    <sheetView topLeftCell="A16" workbookViewId="0">
      <selection activeCell="A37" sqref="A37:K38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Dati!L17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Dati!L18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Dati!L19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Dati!L20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Dati!L21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Dati!L22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Dati!L23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Dati!L24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Dati!L25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Dati!L26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Dati!L27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Dati!L28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Dati!L29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Dati!L30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Dati!L31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Dati!L32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Dati!L33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Dati!L34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Dati!L35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Dati!L36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Dati!L37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  <row r="38" spans="1:11">
      <c r="A38" s="2">
        <v>43920</v>
      </c>
      <c r="B38" s="10">
        <v>36</v>
      </c>
      <c r="C38" s="3">
        <f>Dati!L38</f>
        <v>477359</v>
      </c>
      <c r="D38">
        <f t="shared" ref="D38" si="8">C38-C37</f>
        <v>23329</v>
      </c>
      <c r="E38">
        <f t="shared" ref="E38" si="9">D38-D37</f>
        <v>-1175</v>
      </c>
      <c r="H38" s="5">
        <f>C38/Casi_totali!B38</f>
        <v>4.6919961863198969</v>
      </c>
      <c r="I38" s="5">
        <f>C38/Positivi!B38</f>
        <v>6.3202918123080183</v>
      </c>
      <c r="J38" s="6">
        <f t="shared" ref="J38" si="10">100/H38</f>
        <v>21.312890298496519</v>
      </c>
      <c r="K38" s="6">
        <f t="shared" ref="K38" si="11">100/I38</f>
        <v>15.822054261048812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2020-03-30T16:05:23Z</dcterms:modified>
</cp:coreProperties>
</file>