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84D34E1D-A10F-4BC3-B862-F5E720EFDF82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" i="18" l="1"/>
  <c r="D92" i="18"/>
  <c r="E92" i="18"/>
  <c r="F92" i="18"/>
  <c r="G92" i="18" s="1"/>
  <c r="I92" i="18" s="1"/>
  <c r="H92" i="18"/>
  <c r="J92" i="18"/>
  <c r="L92" i="18" s="1"/>
  <c r="K92" i="18"/>
  <c r="C93" i="18"/>
  <c r="D93" i="18"/>
  <c r="E93" i="18"/>
  <c r="G93" i="18" s="1"/>
  <c r="I93" i="18" s="1"/>
  <c r="F93" i="18"/>
  <c r="H93" i="18"/>
  <c r="K93" i="18"/>
  <c r="C94" i="18"/>
  <c r="D94" i="18"/>
  <c r="E94" i="18"/>
  <c r="F94" i="18"/>
  <c r="G94" i="18" s="1"/>
  <c r="I94" i="18" s="1"/>
  <c r="H94" i="18"/>
  <c r="J94" i="18"/>
  <c r="L94" i="18" s="1"/>
  <c r="K94" i="18"/>
  <c r="B93" i="17"/>
  <c r="C93" i="17" s="1"/>
  <c r="B94" i="17"/>
  <c r="C94" i="17" s="1"/>
  <c r="C93" i="16"/>
  <c r="D93" i="16"/>
  <c r="E93" i="16"/>
  <c r="F93" i="16"/>
  <c r="G93" i="16" s="1"/>
  <c r="H93" i="16"/>
  <c r="J93" i="16"/>
  <c r="C94" i="16"/>
  <c r="D94" i="16"/>
  <c r="E94" i="16"/>
  <c r="F94" i="16"/>
  <c r="G94" i="16" s="1"/>
  <c r="H94" i="16"/>
  <c r="J94" i="16"/>
  <c r="C93" i="15"/>
  <c r="D93" i="15" s="1"/>
  <c r="I93" i="15" s="1"/>
  <c r="G93" i="15"/>
  <c r="E93" i="15" s="1"/>
  <c r="C94" i="15"/>
  <c r="D94" i="15"/>
  <c r="I94" i="15" s="1"/>
  <c r="G94" i="15"/>
  <c r="C93" i="9"/>
  <c r="D93" i="9" s="1"/>
  <c r="H93" i="9"/>
  <c r="J93" i="9" s="1"/>
  <c r="I93" i="9"/>
  <c r="K93" i="9" s="1"/>
  <c r="C94" i="9"/>
  <c r="D94" i="9" s="1"/>
  <c r="H94" i="9"/>
  <c r="J94" i="9" s="1"/>
  <c r="I94" i="9"/>
  <c r="K94" i="9" s="1"/>
  <c r="B93" i="7"/>
  <c r="C93" i="7" s="1"/>
  <c r="D93" i="7" s="1"/>
  <c r="E93" i="7" s="1"/>
  <c r="B94" i="7"/>
  <c r="C94" i="7" s="1"/>
  <c r="D94" i="7" s="1"/>
  <c r="E94" i="7" s="1"/>
  <c r="R93" i="13"/>
  <c r="T93" i="13" s="1"/>
  <c r="V93" i="13"/>
  <c r="W93" i="13"/>
  <c r="Z93" i="13"/>
  <c r="AA93" i="13"/>
  <c r="R94" i="13"/>
  <c r="V94" i="13" s="1"/>
  <c r="T94" i="13"/>
  <c r="U94" i="13"/>
  <c r="W94" i="13"/>
  <c r="X94" i="13"/>
  <c r="Y94" i="13"/>
  <c r="AA94" i="13"/>
  <c r="AB94" i="13"/>
  <c r="C93" i="13"/>
  <c r="D93" i="13" s="1"/>
  <c r="E93" i="13" s="1"/>
  <c r="C94" i="13"/>
  <c r="D94" i="13" s="1"/>
  <c r="E94" i="13" s="1"/>
  <c r="B93" i="8"/>
  <c r="C93" i="8" s="1"/>
  <c r="D93" i="8" s="1"/>
  <c r="E93" i="8" s="1"/>
  <c r="B94" i="8"/>
  <c r="C94" i="8" s="1"/>
  <c r="D94" i="8" s="1"/>
  <c r="E94" i="8" s="1"/>
  <c r="B93" i="6"/>
  <c r="C93" i="6" s="1"/>
  <c r="D93" i="6" s="1"/>
  <c r="E93" i="6" s="1"/>
  <c r="B94" i="6"/>
  <c r="C94" i="6" s="1"/>
  <c r="D94" i="6" s="1"/>
  <c r="E94" i="6" s="1"/>
  <c r="R93" i="5"/>
  <c r="T93" i="5" s="1"/>
  <c r="V93" i="5"/>
  <c r="W93" i="5"/>
  <c r="Z93" i="5"/>
  <c r="AA93" i="5"/>
  <c r="R94" i="5"/>
  <c r="V94" i="5" s="1"/>
  <c r="T94" i="5"/>
  <c r="U94" i="5"/>
  <c r="X94" i="5"/>
  <c r="Y94" i="5"/>
  <c r="AB94" i="5"/>
  <c r="B93" i="5"/>
  <c r="C93" i="5" s="1"/>
  <c r="D93" i="5" s="1"/>
  <c r="E93" i="5" s="1"/>
  <c r="B94" i="5"/>
  <c r="C94" i="5" s="1"/>
  <c r="D94" i="5" s="1"/>
  <c r="E94" i="5" s="1"/>
  <c r="R94" i="4"/>
  <c r="T94" i="4" s="1"/>
  <c r="T104" i="4" s="1"/>
  <c r="R93" i="4"/>
  <c r="T93" i="4" s="1"/>
  <c r="B93" i="4"/>
  <c r="C93" i="4" s="1"/>
  <c r="D93" i="4" s="1"/>
  <c r="E93" i="4" s="1"/>
  <c r="B94" i="4"/>
  <c r="C94" i="4" s="1"/>
  <c r="D94" i="4" s="1"/>
  <c r="E94" i="4" s="1"/>
  <c r="B93" i="3"/>
  <c r="C93" i="3" s="1"/>
  <c r="D93" i="3" s="1"/>
  <c r="E93" i="3" s="1"/>
  <c r="B94" i="3"/>
  <c r="C94" i="3" s="1"/>
  <c r="D94" i="3" s="1"/>
  <c r="E94" i="3" s="1"/>
  <c r="B93" i="2"/>
  <c r="C93" i="2" s="1"/>
  <c r="D93" i="2" s="1"/>
  <c r="E93" i="2" s="1"/>
  <c r="B94" i="2"/>
  <c r="C94" i="2" s="1"/>
  <c r="D94" i="2" s="1"/>
  <c r="E94" i="2" s="1"/>
  <c r="J93" i="18" l="1"/>
  <c r="L93" i="18" s="1"/>
  <c r="D94" i="17"/>
  <c r="E93" i="17"/>
  <c r="D93" i="17"/>
  <c r="E94" i="17"/>
  <c r="I94" i="16"/>
  <c r="I93" i="16"/>
  <c r="E94" i="15"/>
  <c r="F93" i="15"/>
  <c r="H93" i="15"/>
  <c r="E94" i="9"/>
  <c r="L94" i="9"/>
  <c r="L93" i="9"/>
  <c r="E93" i="9"/>
  <c r="Y93" i="13"/>
  <c r="U93" i="13"/>
  <c r="Z94" i="13"/>
  <c r="AB93" i="13"/>
  <c r="X93" i="13"/>
  <c r="Y93" i="5"/>
  <c r="U93" i="5"/>
  <c r="AA94" i="5"/>
  <c r="W94" i="5"/>
  <c r="Z94" i="5"/>
  <c r="AB93" i="5"/>
  <c r="X93" i="5"/>
  <c r="W94" i="4"/>
  <c r="W104" i="4" s="1"/>
  <c r="Z94" i="4"/>
  <c r="Z104" i="4" s="1"/>
  <c r="V94" i="4"/>
  <c r="V104" i="4" s="1"/>
  <c r="AA94" i="4"/>
  <c r="AA104" i="4" s="1"/>
  <c r="Y94" i="4"/>
  <c r="Y104" i="4" s="1"/>
  <c r="U94" i="4"/>
  <c r="U104" i="4" s="1"/>
  <c r="AB94" i="4"/>
  <c r="AB104" i="4" s="1"/>
  <c r="X94" i="4"/>
  <c r="X104" i="4" s="1"/>
  <c r="W93" i="4"/>
  <c r="V93" i="4"/>
  <c r="Y93" i="4"/>
  <c r="U93" i="4"/>
  <c r="AA93" i="4"/>
  <c r="Z93" i="4"/>
  <c r="AB93" i="4"/>
  <c r="X93" i="4"/>
  <c r="C90" i="18"/>
  <c r="D90" i="18"/>
  <c r="E90" i="18"/>
  <c r="G90" i="18" s="1"/>
  <c r="I90" i="18" s="1"/>
  <c r="F90" i="18"/>
  <c r="H90" i="18"/>
  <c r="J90" i="18"/>
  <c r="C91" i="18"/>
  <c r="D91" i="18"/>
  <c r="E91" i="18"/>
  <c r="F91" i="18"/>
  <c r="G91" i="18" s="1"/>
  <c r="I91" i="18" s="1"/>
  <c r="H91" i="18"/>
  <c r="J91" i="18"/>
  <c r="B91" i="17"/>
  <c r="C91" i="17" s="1"/>
  <c r="B92" i="17"/>
  <c r="C92" i="17" s="1"/>
  <c r="C91" i="16"/>
  <c r="D91" i="16" s="1"/>
  <c r="J91" i="16" s="1"/>
  <c r="E91" i="16"/>
  <c r="F91" i="16"/>
  <c r="G91" i="16" s="1"/>
  <c r="H91" i="16"/>
  <c r="C92" i="16"/>
  <c r="D92" i="16"/>
  <c r="E92" i="16"/>
  <c r="H92" i="16"/>
  <c r="F92" i="16" s="1"/>
  <c r="C91" i="15"/>
  <c r="D91" i="15" s="1"/>
  <c r="I91" i="15" s="1"/>
  <c r="G91" i="15"/>
  <c r="E91" i="15" s="1"/>
  <c r="C92" i="15"/>
  <c r="D92" i="15"/>
  <c r="I92" i="15" s="1"/>
  <c r="G92" i="15"/>
  <c r="C91" i="9"/>
  <c r="D91" i="9" s="1"/>
  <c r="H91" i="9"/>
  <c r="J91" i="9" s="1"/>
  <c r="I91" i="9"/>
  <c r="K91" i="9" s="1"/>
  <c r="C92" i="9"/>
  <c r="D92" i="9" s="1"/>
  <c r="H92" i="9"/>
  <c r="J92" i="9" s="1"/>
  <c r="I92" i="9"/>
  <c r="K92" i="9" s="1"/>
  <c r="B91" i="7"/>
  <c r="C91" i="7" s="1"/>
  <c r="D91" i="7" s="1"/>
  <c r="E91" i="7" s="1"/>
  <c r="B92" i="7"/>
  <c r="C92" i="7" s="1"/>
  <c r="D92" i="7" s="1"/>
  <c r="E92" i="7" s="1"/>
  <c r="R91" i="13"/>
  <c r="T91" i="13" s="1"/>
  <c r="V91" i="13"/>
  <c r="W91" i="13"/>
  <c r="Z91" i="13"/>
  <c r="AA91" i="13"/>
  <c r="R92" i="13"/>
  <c r="V92" i="13" s="1"/>
  <c r="T92" i="13"/>
  <c r="U92" i="13"/>
  <c r="X92" i="13"/>
  <c r="Y92" i="13"/>
  <c r="AB92" i="13"/>
  <c r="C91" i="13"/>
  <c r="D91" i="13" s="1"/>
  <c r="E91" i="13" s="1"/>
  <c r="C92" i="13"/>
  <c r="B91" i="8"/>
  <c r="C91" i="8" s="1"/>
  <c r="D91" i="8" s="1"/>
  <c r="E91" i="8" s="1"/>
  <c r="B92" i="8"/>
  <c r="C92" i="8" s="1"/>
  <c r="D92" i="8" s="1"/>
  <c r="E92" i="8" s="1"/>
  <c r="B91" i="6"/>
  <c r="C91" i="6" s="1"/>
  <c r="D91" i="6" s="1"/>
  <c r="E91" i="6" s="1"/>
  <c r="B92" i="6"/>
  <c r="C92" i="6" s="1"/>
  <c r="D92" i="6" s="1"/>
  <c r="E92" i="6" s="1"/>
  <c r="R92" i="5"/>
  <c r="W92" i="5" s="1"/>
  <c r="R91" i="5"/>
  <c r="T91" i="5" s="1"/>
  <c r="V91" i="5"/>
  <c r="W91" i="5"/>
  <c r="Z91" i="5"/>
  <c r="AA91" i="5"/>
  <c r="U92" i="5"/>
  <c r="AA92" i="5"/>
  <c r="B91" i="5"/>
  <c r="C91" i="5" s="1"/>
  <c r="D91" i="5" s="1"/>
  <c r="E91" i="5" s="1"/>
  <c r="B92" i="5"/>
  <c r="C92" i="5" s="1"/>
  <c r="D92" i="5" s="1"/>
  <c r="E92" i="5" s="1"/>
  <c r="R91" i="4"/>
  <c r="T91" i="4" s="1"/>
  <c r="R92" i="4"/>
  <c r="V92" i="4" s="1"/>
  <c r="B91" i="4"/>
  <c r="C91" i="4" s="1"/>
  <c r="D91" i="4" s="1"/>
  <c r="E91" i="4" s="1"/>
  <c r="B92" i="4"/>
  <c r="C92" i="4" s="1"/>
  <c r="D92" i="4" s="1"/>
  <c r="E92" i="4" s="1"/>
  <c r="B91" i="3"/>
  <c r="C91" i="3" s="1"/>
  <c r="D91" i="3" s="1"/>
  <c r="E91" i="3" s="1"/>
  <c r="B92" i="3"/>
  <c r="C92" i="3" s="1"/>
  <c r="D92" i="3" s="1"/>
  <c r="E92" i="3" s="1"/>
  <c r="B91" i="2"/>
  <c r="C91" i="2" s="1"/>
  <c r="D91" i="2" s="1"/>
  <c r="E91" i="2" s="1"/>
  <c r="B92" i="2"/>
  <c r="C92" i="2"/>
  <c r="D92" i="2" s="1"/>
  <c r="E92" i="2" s="1"/>
  <c r="H94" i="15" l="1"/>
  <c r="F94" i="15"/>
  <c r="E92" i="17"/>
  <c r="D91" i="17"/>
  <c r="D92" i="17"/>
  <c r="E91" i="17"/>
  <c r="G92" i="16"/>
  <c r="I92" i="16"/>
  <c r="J92" i="16"/>
  <c r="I91" i="16"/>
  <c r="E92" i="15"/>
  <c r="F91" i="15"/>
  <c r="H91" i="15"/>
  <c r="L92" i="9"/>
  <c r="E92" i="9"/>
  <c r="L91" i="9"/>
  <c r="E91" i="9"/>
  <c r="Y91" i="13"/>
  <c r="U91" i="13"/>
  <c r="AA92" i="13"/>
  <c r="W92" i="13"/>
  <c r="Z92" i="13"/>
  <c r="AB91" i="13"/>
  <c r="X91" i="13"/>
  <c r="D92" i="13"/>
  <c r="E92" i="13" s="1"/>
  <c r="Y92" i="5"/>
  <c r="X92" i="5"/>
  <c r="V92" i="5"/>
  <c r="T92" i="5"/>
  <c r="AB92" i="5"/>
  <c r="Y91" i="5"/>
  <c r="U91" i="5"/>
  <c r="Z92" i="5"/>
  <c r="AB91" i="5"/>
  <c r="X91" i="5"/>
  <c r="Y91" i="4"/>
  <c r="U91" i="4"/>
  <c r="Y92" i="4"/>
  <c r="U92" i="4"/>
  <c r="AA91" i="4"/>
  <c r="W91" i="4"/>
  <c r="AB92" i="4"/>
  <c r="X92" i="4"/>
  <c r="T92" i="4"/>
  <c r="Z91" i="4"/>
  <c r="V91" i="4"/>
  <c r="AA92" i="4"/>
  <c r="W92" i="4"/>
  <c r="Z92" i="4"/>
  <c r="AB91" i="4"/>
  <c r="X91" i="4"/>
  <c r="H92" i="15" l="1"/>
  <c r="F92" i="15"/>
  <c r="K18" i="12" l="1"/>
  <c r="C89" i="18"/>
  <c r="D89" i="18"/>
  <c r="E89" i="18"/>
  <c r="F89" i="18"/>
  <c r="G89" i="18" s="1"/>
  <c r="I89" i="18" s="1"/>
  <c r="H89" i="18"/>
  <c r="J89" i="18"/>
  <c r="B90" i="17"/>
  <c r="C90" i="17" s="1"/>
  <c r="M4" i="16"/>
  <c r="H90" i="16" s="1"/>
  <c r="C90" i="16"/>
  <c r="D90" i="16" s="1"/>
  <c r="C90" i="15"/>
  <c r="D90" i="15" s="1"/>
  <c r="I90" i="15" s="1"/>
  <c r="G90" i="15"/>
  <c r="E90" i="15" s="1"/>
  <c r="F90" i="15" s="1"/>
  <c r="C90" i="9"/>
  <c r="D90" i="9" s="1"/>
  <c r="H90" i="9"/>
  <c r="J90" i="9" s="1"/>
  <c r="I90" i="9"/>
  <c r="K90" i="9" s="1"/>
  <c r="B90" i="7"/>
  <c r="C90" i="7" s="1"/>
  <c r="D90" i="7" s="1"/>
  <c r="E90" i="7" s="1"/>
  <c r="U102" i="13"/>
  <c r="V102" i="13"/>
  <c r="W102" i="13"/>
  <c r="X102" i="13"/>
  <c r="Y102" i="13"/>
  <c r="Z102" i="13"/>
  <c r="AA102" i="13"/>
  <c r="AB102" i="13"/>
  <c r="T102" i="13"/>
  <c r="R90" i="13"/>
  <c r="T90" i="13" s="1"/>
  <c r="C90" i="13"/>
  <c r="D90" i="13" s="1"/>
  <c r="E90" i="13" s="1"/>
  <c r="B90" i="8"/>
  <c r="C90" i="8" s="1"/>
  <c r="D90" i="8" s="1"/>
  <c r="E90" i="8" s="1"/>
  <c r="B90" i="6"/>
  <c r="C90" i="6" s="1"/>
  <c r="D90" i="6" s="1"/>
  <c r="E90" i="6" s="1"/>
  <c r="R90" i="5"/>
  <c r="T90" i="5" s="1"/>
  <c r="V90" i="5"/>
  <c r="W90" i="5"/>
  <c r="Y90" i="5"/>
  <c r="Z90" i="5"/>
  <c r="AA90" i="5"/>
  <c r="B90" i="5"/>
  <c r="C90" i="5" s="1"/>
  <c r="D90" i="5" s="1"/>
  <c r="E90" i="5" s="1"/>
  <c r="R90" i="4"/>
  <c r="T90" i="4" s="1"/>
  <c r="B90" i="4"/>
  <c r="C90" i="4" s="1"/>
  <c r="D90" i="4" s="1"/>
  <c r="E90" i="4" s="1"/>
  <c r="B90" i="3"/>
  <c r="C90" i="3" s="1"/>
  <c r="D90" i="3" s="1"/>
  <c r="E90" i="3" s="1"/>
  <c r="B90" i="2"/>
  <c r="C90" i="2" s="1"/>
  <c r="D90" i="2" s="1"/>
  <c r="E90" i="2" s="1"/>
  <c r="E90" i="17" l="1"/>
  <c r="D90" i="17"/>
  <c r="J90" i="16"/>
  <c r="E90" i="16"/>
  <c r="H90" i="15"/>
  <c r="L90" i="9"/>
  <c r="E90" i="9"/>
  <c r="AA90" i="13"/>
  <c r="Z90" i="13"/>
  <c r="Y90" i="13"/>
  <c r="U90" i="13"/>
  <c r="W90" i="13"/>
  <c r="V90" i="13"/>
  <c r="AB90" i="13"/>
  <c r="X90" i="13"/>
  <c r="U90" i="5"/>
  <c r="AB90" i="5"/>
  <c r="X90" i="5"/>
  <c r="W90" i="4"/>
  <c r="V90" i="4"/>
  <c r="Y90" i="4"/>
  <c r="U90" i="4"/>
  <c r="AA90" i="4"/>
  <c r="Z90" i="4"/>
  <c r="AB90" i="4"/>
  <c r="X90" i="4"/>
  <c r="C87" i="18" l="1"/>
  <c r="D87" i="18"/>
  <c r="E87" i="18"/>
  <c r="F87" i="18"/>
  <c r="G87" i="18" s="1"/>
  <c r="I87" i="18" s="1"/>
  <c r="H87" i="18"/>
  <c r="C88" i="18"/>
  <c r="D88" i="18"/>
  <c r="E88" i="18"/>
  <c r="F88" i="18"/>
  <c r="G88" i="18" s="1"/>
  <c r="I88" i="18" s="1"/>
  <c r="H88" i="18"/>
  <c r="J88" i="18"/>
  <c r="B89" i="17"/>
  <c r="C89" i="17"/>
  <c r="B88" i="17"/>
  <c r="C88" i="16"/>
  <c r="H88" i="16"/>
  <c r="C89" i="16"/>
  <c r="D89" i="16" s="1"/>
  <c r="H89" i="16"/>
  <c r="G88" i="15"/>
  <c r="E88" i="15" s="1"/>
  <c r="G89" i="15"/>
  <c r="C88" i="9"/>
  <c r="H88" i="9" s="1"/>
  <c r="J88" i="9" s="1"/>
  <c r="I88" i="9"/>
  <c r="K88" i="9" s="1"/>
  <c r="C89" i="9"/>
  <c r="B89" i="7"/>
  <c r="C89" i="7" s="1"/>
  <c r="B88" i="7"/>
  <c r="C88" i="13"/>
  <c r="C89" i="13"/>
  <c r="D89" i="13" s="1"/>
  <c r="B88" i="8"/>
  <c r="B89" i="8"/>
  <c r="C89" i="8" s="1"/>
  <c r="B88" i="6"/>
  <c r="B89" i="6"/>
  <c r="C89" i="6" s="1"/>
  <c r="B88" i="5"/>
  <c r="B89" i="5"/>
  <c r="C89" i="5" s="1"/>
  <c r="R89" i="5" s="1"/>
  <c r="R89" i="4"/>
  <c r="V89" i="4" s="1"/>
  <c r="B88" i="4"/>
  <c r="B89" i="4"/>
  <c r="C89" i="4" s="1"/>
  <c r="B88" i="3"/>
  <c r="B89" i="3"/>
  <c r="C89" i="3" s="1"/>
  <c r="B88" i="2"/>
  <c r="B89" i="2"/>
  <c r="C89" i="2" s="1"/>
  <c r="J89" i="16" l="1"/>
  <c r="U89" i="5"/>
  <c r="W89" i="5"/>
  <c r="X89" i="5"/>
  <c r="T89" i="5"/>
  <c r="AB89" i="5"/>
  <c r="AA89" i="5"/>
  <c r="R89" i="13"/>
  <c r="I89" i="9"/>
  <c r="K89" i="9" s="1"/>
  <c r="C89" i="15"/>
  <c r="D89" i="15" s="1"/>
  <c r="I89" i="15" s="1"/>
  <c r="C88" i="17"/>
  <c r="E89" i="16"/>
  <c r="H89" i="9"/>
  <c r="J89" i="9" s="1"/>
  <c r="C88" i="2"/>
  <c r="D88" i="2" s="1"/>
  <c r="C88" i="7"/>
  <c r="D89" i="9"/>
  <c r="L89" i="9" s="1"/>
  <c r="C88" i="15"/>
  <c r="H88" i="15"/>
  <c r="E89" i="15"/>
  <c r="F88" i="15"/>
  <c r="Z89" i="13"/>
  <c r="Z89" i="5"/>
  <c r="V89" i="5"/>
  <c r="Y89" i="5"/>
  <c r="Y89" i="4"/>
  <c r="U89" i="4"/>
  <c r="AB89" i="4"/>
  <c r="X89" i="4"/>
  <c r="T89" i="4"/>
  <c r="AA89" i="4"/>
  <c r="W89" i="4"/>
  <c r="Z89" i="4"/>
  <c r="C85" i="18"/>
  <c r="D85" i="18"/>
  <c r="E85" i="18"/>
  <c r="F85" i="18"/>
  <c r="H85" i="18"/>
  <c r="C86" i="18"/>
  <c r="D86" i="18"/>
  <c r="E86" i="18"/>
  <c r="F86" i="18"/>
  <c r="H86" i="18"/>
  <c r="B86" i="17"/>
  <c r="B87" i="17"/>
  <c r="C86" i="16"/>
  <c r="H86" i="16"/>
  <c r="C87" i="16"/>
  <c r="E87" i="16" s="1"/>
  <c r="H87" i="16"/>
  <c r="G87" i="15"/>
  <c r="E87" i="15" s="1"/>
  <c r="F87" i="15" s="1"/>
  <c r="G86" i="15"/>
  <c r="E86" i="15" s="1"/>
  <c r="F86" i="15" s="1"/>
  <c r="C86" i="9"/>
  <c r="C87" i="9"/>
  <c r="D87" i="9" s="1"/>
  <c r="B86" i="7"/>
  <c r="B87" i="7"/>
  <c r="C86" i="13"/>
  <c r="C86" i="15" s="1"/>
  <c r="C87" i="13"/>
  <c r="D87" i="13" s="1"/>
  <c r="B86" i="8"/>
  <c r="B87" i="8"/>
  <c r="C87" i="8" s="1"/>
  <c r="B86" i="6"/>
  <c r="B87" i="6"/>
  <c r="C87" i="6" s="1"/>
  <c r="B86" i="5"/>
  <c r="B87" i="5"/>
  <c r="C87" i="5" s="1"/>
  <c r="R87" i="5" s="1"/>
  <c r="B86" i="4"/>
  <c r="B87" i="4"/>
  <c r="C87" i="4" s="1"/>
  <c r="R87" i="4" s="1"/>
  <c r="B86" i="3"/>
  <c r="B87" i="3"/>
  <c r="C88" i="3" s="1"/>
  <c r="C87" i="3"/>
  <c r="B86" i="2"/>
  <c r="B87" i="2"/>
  <c r="C87" i="2" s="1"/>
  <c r="V87" i="4" l="1"/>
  <c r="Y87" i="4"/>
  <c r="T87" i="4"/>
  <c r="AB87" i="4"/>
  <c r="U87" i="4"/>
  <c r="X87" i="4"/>
  <c r="D88" i="3"/>
  <c r="D89" i="3"/>
  <c r="E89" i="3" s="1"/>
  <c r="U87" i="5"/>
  <c r="AA87" i="5"/>
  <c r="X87" i="5"/>
  <c r="AB87" i="5"/>
  <c r="T87" i="5"/>
  <c r="C87" i="15"/>
  <c r="D87" i="15" s="1"/>
  <c r="I87" i="15" s="1"/>
  <c r="C88" i="4"/>
  <c r="D88" i="13"/>
  <c r="C86" i="6"/>
  <c r="G85" i="18"/>
  <c r="I85" i="18" s="1"/>
  <c r="I87" i="9"/>
  <c r="K87" i="9" s="1"/>
  <c r="I86" i="9"/>
  <c r="K86" i="9" s="1"/>
  <c r="D87" i="16"/>
  <c r="J87" i="18"/>
  <c r="E89" i="9"/>
  <c r="C88" i="8"/>
  <c r="R87" i="13"/>
  <c r="L87" i="9"/>
  <c r="J87" i="16"/>
  <c r="J86" i="18"/>
  <c r="D89" i="2"/>
  <c r="E89" i="2" s="1"/>
  <c r="D88" i="9"/>
  <c r="E88" i="9" s="1"/>
  <c r="C88" i="6"/>
  <c r="H86" i="9"/>
  <c r="J86" i="9" s="1"/>
  <c r="C87" i="7"/>
  <c r="C87" i="17"/>
  <c r="G86" i="18"/>
  <c r="I86" i="18" s="1"/>
  <c r="E88" i="16"/>
  <c r="C88" i="5"/>
  <c r="D89" i="7"/>
  <c r="V89" i="13"/>
  <c r="U89" i="13"/>
  <c r="AA89" i="13"/>
  <c r="W89" i="13"/>
  <c r="T89" i="13"/>
  <c r="Y89" i="13"/>
  <c r="AB89" i="13"/>
  <c r="X89" i="13"/>
  <c r="D88" i="16"/>
  <c r="J88" i="16" s="1"/>
  <c r="H89" i="15"/>
  <c r="F89" i="15"/>
  <c r="H87" i="9"/>
  <c r="J87" i="9" s="1"/>
  <c r="H86" i="15"/>
  <c r="Z87" i="13"/>
  <c r="W87" i="5"/>
  <c r="Z87" i="5"/>
  <c r="V87" i="5"/>
  <c r="Y87" i="5"/>
  <c r="AA87" i="4"/>
  <c r="W87" i="4"/>
  <c r="Z87" i="4"/>
  <c r="C84" i="18"/>
  <c r="D84" i="18"/>
  <c r="E84" i="18"/>
  <c r="F84" i="18"/>
  <c r="G84" i="18" s="1"/>
  <c r="I84" i="18" s="1"/>
  <c r="H84" i="18"/>
  <c r="B85" i="17"/>
  <c r="C85" i="16"/>
  <c r="H85" i="16"/>
  <c r="G85" i="15"/>
  <c r="E85" i="15" s="1"/>
  <c r="C85" i="9"/>
  <c r="D86" i="9" s="1"/>
  <c r="B85" i="7"/>
  <c r="C86" i="7" s="1"/>
  <c r="C85" i="13"/>
  <c r="B85" i="8"/>
  <c r="C86" i="8" s="1"/>
  <c r="B85" i="6"/>
  <c r="B85" i="5"/>
  <c r="C86" i="5" s="1"/>
  <c r="B85" i="4"/>
  <c r="C86" i="4" s="1"/>
  <c r="B85" i="3"/>
  <c r="B85" i="2"/>
  <c r="C86" i="2" s="1"/>
  <c r="E87" i="9" l="1"/>
  <c r="R86" i="4"/>
  <c r="D87" i="4"/>
  <c r="D87" i="8"/>
  <c r="R86" i="5"/>
  <c r="D87" i="5"/>
  <c r="D86" i="16"/>
  <c r="J86" i="16" s="1"/>
  <c r="D88" i="5"/>
  <c r="E88" i="5" s="1"/>
  <c r="R88" i="5"/>
  <c r="D89" i="5"/>
  <c r="D88" i="6"/>
  <c r="D89" i="6"/>
  <c r="E89" i="6" s="1"/>
  <c r="D86" i="13"/>
  <c r="E86" i="16"/>
  <c r="J85" i="18"/>
  <c r="I85" i="9"/>
  <c r="K85" i="9" s="1"/>
  <c r="C85" i="15"/>
  <c r="D88" i="15"/>
  <c r="I88" i="15" s="1"/>
  <c r="D87" i="7"/>
  <c r="D88" i="8"/>
  <c r="E88" i="8" s="1"/>
  <c r="D89" i="8"/>
  <c r="E89" i="8" s="1"/>
  <c r="C86" i="3"/>
  <c r="H87" i="15"/>
  <c r="C86" i="17"/>
  <c r="E89" i="17" s="1"/>
  <c r="D88" i="7"/>
  <c r="E88" i="7" s="1"/>
  <c r="E88" i="13"/>
  <c r="R88" i="13"/>
  <c r="L88" i="9"/>
  <c r="E89" i="13"/>
  <c r="D87" i="6"/>
  <c r="H85" i="9"/>
  <c r="J85" i="9" s="1"/>
  <c r="E89" i="7"/>
  <c r="V87" i="13"/>
  <c r="U87" i="13"/>
  <c r="AA87" i="13"/>
  <c r="T87" i="13"/>
  <c r="Y87" i="13"/>
  <c r="W87" i="13"/>
  <c r="AB87" i="13"/>
  <c r="X87" i="13"/>
  <c r="D88" i="4"/>
  <c r="E88" i="4" s="1"/>
  <c r="R88" i="4"/>
  <c r="D89" i="4"/>
  <c r="D87" i="2"/>
  <c r="E88" i="2" s="1"/>
  <c r="H85" i="15"/>
  <c r="F85" i="15"/>
  <c r="T88" i="5" l="1"/>
  <c r="W88" i="5"/>
  <c r="U88" i="5"/>
  <c r="AB88" i="5"/>
  <c r="V88" i="5"/>
  <c r="AA88" i="5"/>
  <c r="Y88" i="5"/>
  <c r="X88" i="5"/>
  <c r="Z88" i="5"/>
  <c r="T88" i="13"/>
  <c r="Z88" i="13"/>
  <c r="AA88" i="13"/>
  <c r="W88" i="13"/>
  <c r="V88" i="13"/>
  <c r="Y88" i="13"/>
  <c r="X88" i="13"/>
  <c r="AB88" i="13"/>
  <c r="U88" i="13"/>
  <c r="T86" i="4"/>
  <c r="W86" i="4"/>
  <c r="Z86" i="4"/>
  <c r="AA86" i="4"/>
  <c r="Y86" i="4"/>
  <c r="U86" i="4"/>
  <c r="V86" i="4"/>
  <c r="AB86" i="4"/>
  <c r="X86" i="4"/>
  <c r="T88" i="4"/>
  <c r="U88" i="4"/>
  <c r="W88" i="4"/>
  <c r="Z88" i="4"/>
  <c r="X88" i="4"/>
  <c r="V88" i="4"/>
  <c r="AB88" i="4"/>
  <c r="Y88" i="4"/>
  <c r="AA88" i="4"/>
  <c r="R86" i="13"/>
  <c r="L86" i="9"/>
  <c r="E87" i="13"/>
  <c r="D86" i="15"/>
  <c r="I86" i="15" s="1"/>
  <c r="E88" i="6"/>
  <c r="D87" i="3"/>
  <c r="E89" i="4"/>
  <c r="E89" i="5"/>
  <c r="T86" i="5"/>
  <c r="AA86" i="5"/>
  <c r="U86" i="5"/>
  <c r="Z86" i="5"/>
  <c r="V86" i="5"/>
  <c r="Y86" i="5"/>
  <c r="AB86" i="5"/>
  <c r="W86" i="5"/>
  <c r="X86" i="5"/>
  <c r="C82" i="18"/>
  <c r="D82" i="18"/>
  <c r="E82" i="18"/>
  <c r="G82" i="18" s="1"/>
  <c r="I82" i="18" s="1"/>
  <c r="F82" i="18"/>
  <c r="H82" i="18"/>
  <c r="C83" i="18"/>
  <c r="J84" i="18" s="1"/>
  <c r="D83" i="18"/>
  <c r="E83" i="18"/>
  <c r="F83" i="18"/>
  <c r="H83" i="18"/>
  <c r="B83" i="17"/>
  <c r="B84" i="17"/>
  <c r="C83" i="16"/>
  <c r="H83" i="16"/>
  <c r="C84" i="16"/>
  <c r="D84" i="16"/>
  <c r="H84" i="16"/>
  <c r="G83" i="15"/>
  <c r="E83" i="15" s="1"/>
  <c r="C84" i="15"/>
  <c r="G84" i="15"/>
  <c r="C83" i="9"/>
  <c r="H83" i="9"/>
  <c r="J83" i="9" s="1"/>
  <c r="C84" i="9"/>
  <c r="H84" i="9" s="1"/>
  <c r="J84" i="9" s="1"/>
  <c r="I84" i="9"/>
  <c r="K84" i="9" s="1"/>
  <c r="B83" i="7"/>
  <c r="B84" i="7"/>
  <c r="C83" i="13"/>
  <c r="C84" i="13"/>
  <c r="B83" i="8"/>
  <c r="B84" i="8"/>
  <c r="C85" i="8" s="1"/>
  <c r="C84" i="8"/>
  <c r="B83" i="6"/>
  <c r="B84" i="6"/>
  <c r="B83" i="5"/>
  <c r="B84" i="5"/>
  <c r="B83" i="4"/>
  <c r="B84" i="4"/>
  <c r="B83" i="3"/>
  <c r="B84" i="3"/>
  <c r="B83" i="2"/>
  <c r="B84" i="2"/>
  <c r="C84" i="3" l="1"/>
  <c r="C85" i="3"/>
  <c r="D85" i="8"/>
  <c r="D86" i="8"/>
  <c r="E84" i="16"/>
  <c r="D85" i="16"/>
  <c r="J85" i="16" s="1"/>
  <c r="E85" i="16"/>
  <c r="C84" i="17"/>
  <c r="C85" i="17"/>
  <c r="E88" i="17" s="1"/>
  <c r="E88" i="3"/>
  <c r="D85" i="15"/>
  <c r="I85" i="15" s="1"/>
  <c r="T86" i="13"/>
  <c r="Z86" i="13"/>
  <c r="W86" i="13"/>
  <c r="AA86" i="13"/>
  <c r="V86" i="13"/>
  <c r="U86" i="13"/>
  <c r="Y86" i="13"/>
  <c r="AB86" i="13"/>
  <c r="X86" i="13"/>
  <c r="C84" i="6"/>
  <c r="C85" i="6"/>
  <c r="C84" i="7"/>
  <c r="C85" i="7"/>
  <c r="D84" i="9"/>
  <c r="D85" i="9"/>
  <c r="C83" i="15"/>
  <c r="H83" i="15" s="1"/>
  <c r="G83" i="18"/>
  <c r="I83" i="18" s="1"/>
  <c r="C84" i="4"/>
  <c r="C85" i="4"/>
  <c r="C84" i="5"/>
  <c r="C85" i="5"/>
  <c r="D84" i="13"/>
  <c r="D85" i="13"/>
  <c r="I83" i="9"/>
  <c r="K83" i="9" s="1"/>
  <c r="J83" i="18"/>
  <c r="C84" i="2"/>
  <c r="C85" i="2"/>
  <c r="J84" i="16"/>
  <c r="E84" i="15"/>
  <c r="F83" i="15"/>
  <c r="L84" i="9"/>
  <c r="D85" i="4" l="1"/>
  <c r="R85" i="4"/>
  <c r="D86" i="4"/>
  <c r="D85" i="3"/>
  <c r="D86" i="3"/>
  <c r="D85" i="5"/>
  <c r="R85" i="5"/>
  <c r="D86" i="5"/>
  <c r="R84" i="4"/>
  <c r="D85" i="7"/>
  <c r="D86" i="7"/>
  <c r="E85" i="13"/>
  <c r="R85" i="13"/>
  <c r="L85" i="9"/>
  <c r="E86" i="13"/>
  <c r="R84" i="5"/>
  <c r="E86" i="9"/>
  <c r="E85" i="9"/>
  <c r="D84" i="15"/>
  <c r="I84" i="15" s="1"/>
  <c r="E86" i="8"/>
  <c r="E87" i="8"/>
  <c r="R84" i="13"/>
  <c r="D85" i="6"/>
  <c r="D86" i="6"/>
  <c r="E87" i="17"/>
  <c r="D85" i="2"/>
  <c r="D86" i="2"/>
  <c r="H84" i="15"/>
  <c r="F84" i="15"/>
  <c r="C81" i="18"/>
  <c r="D81" i="18"/>
  <c r="E81" i="18"/>
  <c r="F81" i="18"/>
  <c r="H81" i="18"/>
  <c r="B82" i="17"/>
  <c r="C82" i="16"/>
  <c r="H82" i="16"/>
  <c r="G82" i="15"/>
  <c r="E82" i="15" s="1"/>
  <c r="C82" i="9"/>
  <c r="D83" i="9" s="1"/>
  <c r="B82" i="7"/>
  <c r="C82" i="13"/>
  <c r="D83" i="13" s="1"/>
  <c r="B82" i="8"/>
  <c r="B82" i="6"/>
  <c r="B82" i="5"/>
  <c r="B82" i="4"/>
  <c r="B82" i="3"/>
  <c r="B82" i="2"/>
  <c r="C83" i="3" l="1"/>
  <c r="C83" i="7"/>
  <c r="C83" i="17"/>
  <c r="E86" i="7"/>
  <c r="E87" i="7"/>
  <c r="E86" i="5"/>
  <c r="E87" i="5"/>
  <c r="C82" i="15"/>
  <c r="H82" i="15" s="1"/>
  <c r="T85" i="5"/>
  <c r="U85" i="5"/>
  <c r="X85" i="5"/>
  <c r="W85" i="5"/>
  <c r="Y85" i="5"/>
  <c r="AA85" i="5"/>
  <c r="Z85" i="5"/>
  <c r="V85" i="5"/>
  <c r="AB85" i="5"/>
  <c r="E86" i="4"/>
  <c r="E87" i="4"/>
  <c r="E86" i="6"/>
  <c r="E87" i="6"/>
  <c r="C83" i="4"/>
  <c r="E84" i="9"/>
  <c r="J82" i="18"/>
  <c r="V84" i="13"/>
  <c r="T84" i="13"/>
  <c r="Y84" i="13"/>
  <c r="U84" i="13"/>
  <c r="AA84" i="13"/>
  <c r="W84" i="13"/>
  <c r="AB84" i="13"/>
  <c r="X84" i="13"/>
  <c r="Z84" i="13"/>
  <c r="W84" i="5"/>
  <c r="AA84" i="5"/>
  <c r="AB84" i="5"/>
  <c r="T84" i="5"/>
  <c r="U84" i="5"/>
  <c r="X84" i="5"/>
  <c r="V84" i="5"/>
  <c r="Y84" i="5"/>
  <c r="Z84" i="5"/>
  <c r="T85" i="13"/>
  <c r="Y85" i="13"/>
  <c r="U85" i="13"/>
  <c r="Z85" i="13"/>
  <c r="V85" i="13"/>
  <c r="AA85" i="13"/>
  <c r="W85" i="13"/>
  <c r="X85" i="13"/>
  <c r="AB85" i="13"/>
  <c r="V84" i="4"/>
  <c r="U84" i="4"/>
  <c r="AA84" i="4"/>
  <c r="AB84" i="4"/>
  <c r="W84" i="4"/>
  <c r="T84" i="4"/>
  <c r="X84" i="4"/>
  <c r="Y84" i="4"/>
  <c r="Z84" i="4"/>
  <c r="T85" i="4"/>
  <c r="U85" i="4"/>
  <c r="X85" i="4"/>
  <c r="AA85" i="4"/>
  <c r="W85" i="4"/>
  <c r="Y85" i="4"/>
  <c r="V85" i="4"/>
  <c r="Z85" i="4"/>
  <c r="AB85" i="4"/>
  <c r="C83" i="8"/>
  <c r="R83" i="13"/>
  <c r="L83" i="9"/>
  <c r="C82" i="5"/>
  <c r="C83" i="5"/>
  <c r="C83" i="6"/>
  <c r="I82" i="9"/>
  <c r="K82" i="9" s="1"/>
  <c r="D83" i="16"/>
  <c r="J83" i="16" s="1"/>
  <c r="E83" i="16"/>
  <c r="G81" i="18"/>
  <c r="I81" i="18" s="1"/>
  <c r="E84" i="13"/>
  <c r="E86" i="3"/>
  <c r="E87" i="3"/>
  <c r="C83" i="2"/>
  <c r="E86" i="2"/>
  <c r="E87" i="2"/>
  <c r="H82" i="9"/>
  <c r="J82" i="9" s="1"/>
  <c r="E82" i="16"/>
  <c r="F82" i="15"/>
  <c r="C80" i="18"/>
  <c r="D80" i="18"/>
  <c r="E80" i="18"/>
  <c r="F80" i="18"/>
  <c r="G80" i="18" s="1"/>
  <c r="I80" i="18" s="1"/>
  <c r="H80" i="18"/>
  <c r="K80" i="18"/>
  <c r="B81" i="17"/>
  <c r="C81" i="16"/>
  <c r="H81" i="16"/>
  <c r="C81" i="15"/>
  <c r="G81" i="15"/>
  <c r="E81" i="15" s="1"/>
  <c r="C81" i="9"/>
  <c r="I81" i="9" s="1"/>
  <c r="K81" i="9" s="1"/>
  <c r="B81" i="7"/>
  <c r="C81" i="13"/>
  <c r="D82" i="13" s="1"/>
  <c r="B81" i="8"/>
  <c r="B81" i="6"/>
  <c r="B81" i="5"/>
  <c r="B81" i="4"/>
  <c r="C82" i="4" s="1"/>
  <c r="B81" i="3"/>
  <c r="B81" i="2"/>
  <c r="C82" i="2" s="1"/>
  <c r="R82" i="4" l="1"/>
  <c r="D83" i="7"/>
  <c r="D84" i="7"/>
  <c r="J81" i="18"/>
  <c r="D84" i="6"/>
  <c r="D84" i="8"/>
  <c r="D82" i="15"/>
  <c r="I82" i="15" s="1"/>
  <c r="D83" i="15"/>
  <c r="I83" i="15" s="1"/>
  <c r="C82" i="7"/>
  <c r="R82" i="5"/>
  <c r="D83" i="4"/>
  <c r="R83" i="4"/>
  <c r="D84" i="4"/>
  <c r="C82" i="6"/>
  <c r="D83" i="6" s="1"/>
  <c r="T83" i="13"/>
  <c r="W83" i="13"/>
  <c r="Z83" i="13"/>
  <c r="AA83" i="13"/>
  <c r="V83" i="13"/>
  <c r="AB83" i="13"/>
  <c r="Y83" i="13"/>
  <c r="X83" i="13"/>
  <c r="U83" i="13"/>
  <c r="C82" i="8"/>
  <c r="D89" i="17"/>
  <c r="E86" i="17"/>
  <c r="D84" i="3"/>
  <c r="D82" i="9"/>
  <c r="R82" i="13"/>
  <c r="L82" i="9"/>
  <c r="H81" i="9"/>
  <c r="J81" i="9" s="1"/>
  <c r="D82" i="16"/>
  <c r="J82" i="16" s="1"/>
  <c r="D83" i="5"/>
  <c r="R83" i="5"/>
  <c r="D84" i="5"/>
  <c r="E83" i="13"/>
  <c r="C82" i="17"/>
  <c r="C82" i="3"/>
  <c r="D83" i="3" s="1"/>
  <c r="D83" i="2"/>
  <c r="D84" i="2"/>
  <c r="F81" i="15"/>
  <c r="H81" i="15"/>
  <c r="T83" i="5" l="1"/>
  <c r="U83" i="5"/>
  <c r="Z83" i="5"/>
  <c r="Y83" i="5"/>
  <c r="V83" i="5"/>
  <c r="AA83" i="5"/>
  <c r="W83" i="5"/>
  <c r="AB83" i="5"/>
  <c r="X83" i="5"/>
  <c r="E84" i="6"/>
  <c r="E85" i="6"/>
  <c r="T82" i="13"/>
  <c r="Y82" i="13"/>
  <c r="Z82" i="13"/>
  <c r="W82" i="13"/>
  <c r="U82" i="13"/>
  <c r="V82" i="13"/>
  <c r="AA82" i="13"/>
  <c r="AB82" i="13"/>
  <c r="X82" i="13"/>
  <c r="T83" i="4"/>
  <c r="Z83" i="4"/>
  <c r="AA83" i="4"/>
  <c r="V83" i="4"/>
  <c r="W83" i="4"/>
  <c r="AB83" i="4"/>
  <c r="Y83" i="4"/>
  <c r="U83" i="4"/>
  <c r="X83" i="4"/>
  <c r="T82" i="4"/>
  <c r="Z82" i="4"/>
  <c r="AB82" i="4"/>
  <c r="Y82" i="4"/>
  <c r="W82" i="4"/>
  <c r="X82" i="4"/>
  <c r="AA82" i="4"/>
  <c r="U82" i="4"/>
  <c r="V82" i="4"/>
  <c r="E84" i="4"/>
  <c r="E85" i="4"/>
  <c r="E83" i="9"/>
  <c r="E84" i="8"/>
  <c r="E85" i="8"/>
  <c r="E84" i="3"/>
  <c r="E85" i="3"/>
  <c r="D88" i="17"/>
  <c r="E85" i="17"/>
  <c r="E84" i="5"/>
  <c r="E85" i="5"/>
  <c r="T82" i="5"/>
  <c r="Z82" i="5"/>
  <c r="W82" i="5"/>
  <c r="V82" i="5"/>
  <c r="AB82" i="5"/>
  <c r="AA82" i="5"/>
  <c r="X82" i="5"/>
  <c r="Y82" i="5"/>
  <c r="U82" i="5"/>
  <c r="D83" i="8"/>
  <c r="E84" i="7"/>
  <c r="E85" i="7"/>
  <c r="E84" i="2"/>
  <c r="E85" i="2"/>
  <c r="C79" i="18"/>
  <c r="D79" i="18"/>
  <c r="E79" i="18"/>
  <c r="F79" i="18"/>
  <c r="H79" i="18"/>
  <c r="B80" i="17"/>
  <c r="C80" i="16"/>
  <c r="H80" i="16"/>
  <c r="K7" i="12"/>
  <c r="L5" i="15"/>
  <c r="G80" i="15"/>
  <c r="C80" i="9"/>
  <c r="B80" i="7"/>
  <c r="C81" i="7" s="1"/>
  <c r="C80" i="13"/>
  <c r="C80" i="15" s="1"/>
  <c r="B80" i="8"/>
  <c r="B80" i="6"/>
  <c r="AB1" i="4"/>
  <c r="AA1" i="4"/>
  <c r="Z1" i="4"/>
  <c r="Y1" i="4"/>
  <c r="X1" i="4"/>
  <c r="W1" i="4"/>
  <c r="V1" i="4"/>
  <c r="U1" i="4"/>
  <c r="T1" i="4"/>
  <c r="B80" i="5"/>
  <c r="B80" i="4"/>
  <c r="B80" i="3"/>
  <c r="B80" i="2"/>
  <c r="C81" i="17" l="1"/>
  <c r="C81" i="4"/>
  <c r="D81" i="9"/>
  <c r="I80" i="9"/>
  <c r="K80" i="9" s="1"/>
  <c r="C81" i="3"/>
  <c r="C81" i="6"/>
  <c r="C81" i="8"/>
  <c r="J80" i="18"/>
  <c r="L80" i="18" s="1"/>
  <c r="D82" i="7"/>
  <c r="C81" i="5"/>
  <c r="D81" i="13"/>
  <c r="E81" i="16"/>
  <c r="D81" i="16"/>
  <c r="J81" i="16" s="1"/>
  <c r="G79" i="18"/>
  <c r="I79" i="18" s="1"/>
  <c r="C81" i="2"/>
  <c r="H80" i="9"/>
  <c r="J80" i="9" s="1"/>
  <c r="D81" i="15"/>
  <c r="I81" i="15" s="1"/>
  <c r="B79" i="17"/>
  <c r="C79" i="16"/>
  <c r="H79" i="16"/>
  <c r="C79" i="15"/>
  <c r="D80" i="15" s="1"/>
  <c r="I80" i="15" s="1"/>
  <c r="G79" i="15"/>
  <c r="C79" i="9"/>
  <c r="I79" i="9" s="1"/>
  <c r="K79" i="9" s="1"/>
  <c r="B79" i="7"/>
  <c r="C80" i="7" s="1"/>
  <c r="C79" i="13"/>
  <c r="B79" i="8"/>
  <c r="B79" i="6"/>
  <c r="B79" i="5"/>
  <c r="B79" i="4"/>
  <c r="B79" i="3"/>
  <c r="B79" i="2"/>
  <c r="D81" i="7" l="1"/>
  <c r="R81" i="5"/>
  <c r="D82" i="5"/>
  <c r="C80" i="3"/>
  <c r="R81" i="4"/>
  <c r="D82" i="4"/>
  <c r="C80" i="4"/>
  <c r="C80" i="5"/>
  <c r="D80" i="13"/>
  <c r="D80" i="9"/>
  <c r="E81" i="9" s="1"/>
  <c r="D80" i="16"/>
  <c r="J80" i="16" s="1"/>
  <c r="E80" i="16"/>
  <c r="E81" i="13"/>
  <c r="R81" i="13"/>
  <c r="E82" i="13"/>
  <c r="L81" i="9"/>
  <c r="C80" i="17"/>
  <c r="E82" i="7"/>
  <c r="E83" i="7"/>
  <c r="C80" i="8"/>
  <c r="C80" i="6"/>
  <c r="E82" i="9"/>
  <c r="D82" i="6"/>
  <c r="D87" i="17"/>
  <c r="E84" i="17"/>
  <c r="D81" i="8"/>
  <c r="D82" i="8"/>
  <c r="D81" i="3"/>
  <c r="D82" i="3"/>
  <c r="D82" i="2"/>
  <c r="H79" i="9"/>
  <c r="J79" i="9" s="1"/>
  <c r="C80" i="2"/>
  <c r="E83" i="4" l="1"/>
  <c r="T81" i="4"/>
  <c r="AA81" i="4"/>
  <c r="V81" i="4"/>
  <c r="U81" i="4"/>
  <c r="X81" i="4"/>
  <c r="Y81" i="4"/>
  <c r="W81" i="4"/>
  <c r="AB81" i="4"/>
  <c r="Z81" i="4"/>
  <c r="T81" i="5"/>
  <c r="AA81" i="5"/>
  <c r="W81" i="5"/>
  <c r="V81" i="5"/>
  <c r="Z81" i="5"/>
  <c r="U81" i="5"/>
  <c r="X81" i="5"/>
  <c r="Y81" i="5"/>
  <c r="AB81" i="5"/>
  <c r="E82" i="3"/>
  <c r="E83" i="3"/>
  <c r="R80" i="5"/>
  <c r="E83" i="5"/>
  <c r="E82" i="8"/>
  <c r="E83" i="8"/>
  <c r="E83" i="6"/>
  <c r="D86" i="17"/>
  <c r="E83" i="17"/>
  <c r="T81" i="13"/>
  <c r="W81" i="13"/>
  <c r="AA81" i="13"/>
  <c r="V81" i="13"/>
  <c r="U81" i="13"/>
  <c r="Z81" i="13"/>
  <c r="Y81" i="13"/>
  <c r="AB81" i="13"/>
  <c r="X81" i="13"/>
  <c r="R80" i="13"/>
  <c r="L80" i="9"/>
  <c r="R80" i="4"/>
  <c r="D81" i="4"/>
  <c r="D81" i="5"/>
  <c r="D81" i="6"/>
  <c r="E83" i="2"/>
  <c r="D81" i="2"/>
  <c r="C77" i="18"/>
  <c r="D77" i="18"/>
  <c r="E77" i="18"/>
  <c r="F77" i="18"/>
  <c r="G77" i="18" s="1"/>
  <c r="I77" i="18" s="1"/>
  <c r="H77" i="18"/>
  <c r="K77" i="18"/>
  <c r="C78" i="18"/>
  <c r="D78" i="18"/>
  <c r="E78" i="18"/>
  <c r="G78" i="18" s="1"/>
  <c r="I78" i="18" s="1"/>
  <c r="F78" i="18"/>
  <c r="H78" i="18"/>
  <c r="K78" i="18"/>
  <c r="B77" i="17"/>
  <c r="B78" i="17"/>
  <c r="C77" i="16"/>
  <c r="H77" i="16"/>
  <c r="C78" i="16"/>
  <c r="H78" i="16"/>
  <c r="G77" i="15"/>
  <c r="G78" i="15"/>
  <c r="C77" i="9"/>
  <c r="C78" i="9"/>
  <c r="B77" i="7"/>
  <c r="B78" i="7"/>
  <c r="B78" i="4"/>
  <c r="C77" i="13"/>
  <c r="C77" i="15" s="1"/>
  <c r="C78" i="13"/>
  <c r="B77" i="8"/>
  <c r="B78" i="8"/>
  <c r="I78" i="9" s="1"/>
  <c r="K78" i="9" s="1"/>
  <c r="B77" i="6"/>
  <c r="B78" i="6"/>
  <c r="C79" i="6" s="1"/>
  <c r="B77" i="5"/>
  <c r="B78" i="5"/>
  <c r="C79" i="5" s="1"/>
  <c r="B77" i="4"/>
  <c r="B77" i="3"/>
  <c r="B78" i="3"/>
  <c r="B77" i="2"/>
  <c r="H77" i="9" s="1"/>
  <c r="J77" i="9" s="1"/>
  <c r="B78" i="2"/>
  <c r="C78" i="3" l="1"/>
  <c r="C79" i="3"/>
  <c r="D79" i="6"/>
  <c r="C78" i="7"/>
  <c r="C79" i="7"/>
  <c r="D78" i="13"/>
  <c r="D79" i="13"/>
  <c r="R79" i="5"/>
  <c r="Z80" i="4"/>
  <c r="V80" i="4"/>
  <c r="W80" i="4"/>
  <c r="U80" i="4"/>
  <c r="AA80" i="4"/>
  <c r="Y80" i="4"/>
  <c r="AB80" i="4"/>
  <c r="X80" i="4"/>
  <c r="T80" i="4"/>
  <c r="D80" i="6"/>
  <c r="D80" i="5"/>
  <c r="J79" i="18"/>
  <c r="E81" i="6"/>
  <c r="E82" i="6"/>
  <c r="E82" i="5"/>
  <c r="I77" i="9"/>
  <c r="K77" i="9" s="1"/>
  <c r="E78" i="16"/>
  <c r="D79" i="16"/>
  <c r="J79" i="16" s="1"/>
  <c r="E79" i="16"/>
  <c r="C78" i="5"/>
  <c r="R78" i="5" s="1"/>
  <c r="C78" i="6"/>
  <c r="C78" i="8"/>
  <c r="C79" i="8"/>
  <c r="C78" i="4"/>
  <c r="C79" i="4"/>
  <c r="D78" i="9"/>
  <c r="D79" i="9"/>
  <c r="C78" i="15"/>
  <c r="D79" i="15" s="1"/>
  <c r="I79" i="15" s="1"/>
  <c r="D78" i="16"/>
  <c r="J78" i="16" s="1"/>
  <c r="C78" i="17"/>
  <c r="C79" i="17"/>
  <c r="T80" i="13"/>
  <c r="V80" i="13"/>
  <c r="W80" i="13"/>
  <c r="Z80" i="13"/>
  <c r="AA80" i="13"/>
  <c r="AB80" i="13"/>
  <c r="Y80" i="13"/>
  <c r="X80" i="13"/>
  <c r="U80" i="13"/>
  <c r="T80" i="5"/>
  <c r="W80" i="5"/>
  <c r="AA80" i="5"/>
  <c r="U80" i="5"/>
  <c r="Z80" i="5"/>
  <c r="V80" i="5"/>
  <c r="Y80" i="5"/>
  <c r="AB80" i="5"/>
  <c r="X80" i="5"/>
  <c r="E82" i="4"/>
  <c r="C78" i="2"/>
  <c r="C79" i="2"/>
  <c r="H78" i="9"/>
  <c r="J78" i="9" s="1"/>
  <c r="E82" i="2"/>
  <c r="D78" i="15"/>
  <c r="I78" i="15" s="1"/>
  <c r="J78" i="18"/>
  <c r="L78" i="18" s="1"/>
  <c r="L78" i="9"/>
  <c r="Z78" i="5"/>
  <c r="D84" i="17" l="1"/>
  <c r="E81" i="17"/>
  <c r="T79" i="5"/>
  <c r="U79" i="5"/>
  <c r="X79" i="5"/>
  <c r="W79" i="5"/>
  <c r="Y79" i="5"/>
  <c r="AA79" i="5"/>
  <c r="Z79" i="5"/>
  <c r="V79" i="5"/>
  <c r="AB79" i="5"/>
  <c r="E79" i="13"/>
  <c r="R79" i="13"/>
  <c r="L79" i="9"/>
  <c r="E80" i="13"/>
  <c r="D79" i="3"/>
  <c r="D80" i="3"/>
  <c r="D85" i="17"/>
  <c r="E82" i="17"/>
  <c r="D79" i="8"/>
  <c r="D80" i="8"/>
  <c r="D79" i="4"/>
  <c r="R79" i="4"/>
  <c r="D80" i="4"/>
  <c r="E80" i="5"/>
  <c r="D79" i="5"/>
  <c r="R78" i="13"/>
  <c r="D79" i="7"/>
  <c r="D80" i="7"/>
  <c r="E79" i="9"/>
  <c r="E80" i="9"/>
  <c r="R78" i="4"/>
  <c r="V78" i="5"/>
  <c r="U78" i="5"/>
  <c r="AA78" i="5"/>
  <c r="W78" i="5"/>
  <c r="AB78" i="5"/>
  <c r="T78" i="5"/>
  <c r="Y78" i="5"/>
  <c r="X78" i="5"/>
  <c r="E81" i="5"/>
  <c r="E80" i="6"/>
  <c r="D79" i="2"/>
  <c r="D80" i="2"/>
  <c r="C75" i="18"/>
  <c r="D75" i="18"/>
  <c r="E75" i="18"/>
  <c r="F75" i="18"/>
  <c r="H75" i="18"/>
  <c r="C76" i="18"/>
  <c r="D76" i="18"/>
  <c r="E76" i="18"/>
  <c r="F76" i="18"/>
  <c r="H76" i="18"/>
  <c r="B76" i="17"/>
  <c r="C77" i="17" s="1"/>
  <c r="B75" i="17"/>
  <c r="C75" i="16"/>
  <c r="H75" i="16"/>
  <c r="C76" i="16"/>
  <c r="D76" i="16" s="1"/>
  <c r="H76" i="16"/>
  <c r="C75" i="15"/>
  <c r="G75" i="15"/>
  <c r="G76" i="15"/>
  <c r="C75" i="9"/>
  <c r="C76" i="9"/>
  <c r="D76" i="9"/>
  <c r="B75" i="7"/>
  <c r="B76" i="7"/>
  <c r="C75" i="13"/>
  <c r="C76" i="13"/>
  <c r="B75" i="8"/>
  <c r="B76" i="8"/>
  <c r="B75" i="6"/>
  <c r="B76" i="6"/>
  <c r="C77" i="6" s="1"/>
  <c r="D78" i="6" s="1"/>
  <c r="B75" i="5"/>
  <c r="B76" i="5"/>
  <c r="B75" i="4"/>
  <c r="B76" i="4"/>
  <c r="B75" i="3"/>
  <c r="B76" i="3"/>
  <c r="B75" i="2"/>
  <c r="B76" i="2"/>
  <c r="E79" i="6" l="1"/>
  <c r="C76" i="8"/>
  <c r="C77" i="8"/>
  <c r="C76" i="3"/>
  <c r="C77" i="3"/>
  <c r="C76" i="5"/>
  <c r="C77" i="5"/>
  <c r="C76" i="7"/>
  <c r="C77" i="7"/>
  <c r="H76" i="9"/>
  <c r="J76" i="9" s="1"/>
  <c r="D77" i="9"/>
  <c r="J76" i="16"/>
  <c r="J76" i="18"/>
  <c r="G75" i="18"/>
  <c r="I75" i="18" s="1"/>
  <c r="V78" i="13"/>
  <c r="AB78" i="13"/>
  <c r="U78" i="13"/>
  <c r="X78" i="13"/>
  <c r="Y78" i="13"/>
  <c r="AA78" i="13"/>
  <c r="T78" i="13"/>
  <c r="W78" i="13"/>
  <c r="Z78" i="13"/>
  <c r="C76" i="6"/>
  <c r="D76" i="13"/>
  <c r="D77" i="13"/>
  <c r="I75" i="9"/>
  <c r="K75" i="9" s="1"/>
  <c r="C76" i="15"/>
  <c r="D77" i="15" s="1"/>
  <c r="I77" i="15" s="1"/>
  <c r="J77" i="18"/>
  <c r="L77" i="18" s="1"/>
  <c r="AA78" i="4"/>
  <c r="X78" i="4"/>
  <c r="U78" i="4"/>
  <c r="Z78" i="4"/>
  <c r="Y78" i="4"/>
  <c r="W78" i="4"/>
  <c r="AB78" i="4"/>
  <c r="T78" i="4"/>
  <c r="V78" i="4"/>
  <c r="E80" i="4"/>
  <c r="E81" i="4"/>
  <c r="E80" i="8"/>
  <c r="E81" i="8"/>
  <c r="E80" i="3"/>
  <c r="E81" i="3"/>
  <c r="T79" i="13"/>
  <c r="AA79" i="13"/>
  <c r="V79" i="13"/>
  <c r="W79" i="13"/>
  <c r="Z79" i="13"/>
  <c r="X79" i="13"/>
  <c r="Y79" i="13"/>
  <c r="U79" i="13"/>
  <c r="AB79" i="13"/>
  <c r="D83" i="17"/>
  <c r="E80" i="17"/>
  <c r="C76" i="4"/>
  <c r="C77" i="4"/>
  <c r="D77" i="6"/>
  <c r="I76" i="9"/>
  <c r="K76" i="9" s="1"/>
  <c r="E76" i="16"/>
  <c r="D77" i="16"/>
  <c r="J77" i="16" s="1"/>
  <c r="E77" i="16"/>
  <c r="C76" i="17"/>
  <c r="G76" i="18"/>
  <c r="I76" i="18" s="1"/>
  <c r="E80" i="7"/>
  <c r="E81" i="7"/>
  <c r="X79" i="4"/>
  <c r="U79" i="4"/>
  <c r="AB79" i="4"/>
  <c r="T79" i="4"/>
  <c r="AA79" i="4"/>
  <c r="Y79" i="4"/>
  <c r="V79" i="4"/>
  <c r="Z79" i="4"/>
  <c r="W79" i="4"/>
  <c r="H75" i="9"/>
  <c r="J75" i="9" s="1"/>
  <c r="E80" i="2"/>
  <c r="E81" i="2"/>
  <c r="C76" i="2"/>
  <c r="C77" i="2"/>
  <c r="L76" i="9"/>
  <c r="D76" i="15" l="1"/>
  <c r="I76" i="15" s="1"/>
  <c r="D77" i="4"/>
  <c r="R77" i="4"/>
  <c r="D78" i="4"/>
  <c r="D77" i="7"/>
  <c r="D78" i="7"/>
  <c r="R76" i="5"/>
  <c r="D77" i="8"/>
  <c r="D78" i="8"/>
  <c r="D82" i="17"/>
  <c r="E79" i="17"/>
  <c r="R76" i="4"/>
  <c r="E77" i="13"/>
  <c r="R77" i="13"/>
  <c r="L77" i="9"/>
  <c r="E78" i="13"/>
  <c r="D77" i="3"/>
  <c r="D78" i="3"/>
  <c r="E78" i="6"/>
  <c r="R77" i="5"/>
  <c r="D78" i="5"/>
  <c r="D77" i="5"/>
  <c r="R76" i="13"/>
  <c r="E78" i="9"/>
  <c r="E77" i="9"/>
  <c r="D77" i="2"/>
  <c r="D78" i="2"/>
  <c r="C74" i="18"/>
  <c r="J75" i="18" s="1"/>
  <c r="D74" i="18"/>
  <c r="E74" i="18"/>
  <c r="F74" i="18"/>
  <c r="H74" i="18"/>
  <c r="K74" i="18"/>
  <c r="B74" i="17"/>
  <c r="C74" i="16"/>
  <c r="H74" i="16"/>
  <c r="G74" i="15"/>
  <c r="C74" i="9"/>
  <c r="B74" i="7"/>
  <c r="C74" i="13"/>
  <c r="B74" i="8"/>
  <c r="B74" i="6"/>
  <c r="B74" i="5"/>
  <c r="B74" i="4"/>
  <c r="B74" i="3"/>
  <c r="B74" i="2"/>
  <c r="D75" i="13" l="1"/>
  <c r="E75" i="16"/>
  <c r="D75" i="16"/>
  <c r="J75" i="16" s="1"/>
  <c r="C75" i="17"/>
  <c r="E78" i="5"/>
  <c r="E79" i="5"/>
  <c r="Z76" i="4"/>
  <c r="U76" i="4"/>
  <c r="W76" i="4"/>
  <c r="AA76" i="4"/>
  <c r="X76" i="4"/>
  <c r="AB76" i="4"/>
  <c r="T76" i="4"/>
  <c r="V76" i="4"/>
  <c r="Y76" i="4"/>
  <c r="V76" i="5"/>
  <c r="W76" i="5"/>
  <c r="AB76" i="5"/>
  <c r="AA76" i="5"/>
  <c r="X76" i="5"/>
  <c r="T76" i="5"/>
  <c r="Y76" i="5"/>
  <c r="U76" i="5"/>
  <c r="Z76" i="5"/>
  <c r="E78" i="4"/>
  <c r="E79" i="4"/>
  <c r="C75" i="4"/>
  <c r="C75" i="6"/>
  <c r="C75" i="7"/>
  <c r="C74" i="15"/>
  <c r="D75" i="15" s="1"/>
  <c r="I75" i="15" s="1"/>
  <c r="G74" i="18"/>
  <c r="I74" i="18" s="1"/>
  <c r="V76" i="13"/>
  <c r="X76" i="13"/>
  <c r="T76" i="13"/>
  <c r="Y76" i="13"/>
  <c r="AB76" i="13"/>
  <c r="U76" i="13"/>
  <c r="AA76" i="13"/>
  <c r="W76" i="13"/>
  <c r="Z76" i="13"/>
  <c r="T77" i="5"/>
  <c r="Z77" i="5"/>
  <c r="AA77" i="5"/>
  <c r="W77" i="5"/>
  <c r="V77" i="5"/>
  <c r="AB77" i="5"/>
  <c r="Y77" i="5"/>
  <c r="X77" i="5"/>
  <c r="U77" i="5"/>
  <c r="E78" i="3"/>
  <c r="E79" i="3"/>
  <c r="U77" i="4"/>
  <c r="AB77" i="4"/>
  <c r="T77" i="4"/>
  <c r="Y77" i="4"/>
  <c r="AA77" i="4"/>
  <c r="X77" i="4"/>
  <c r="Z77" i="4"/>
  <c r="W77" i="4"/>
  <c r="V77" i="4"/>
  <c r="D75" i="9"/>
  <c r="C74" i="3"/>
  <c r="C75" i="3"/>
  <c r="C75" i="5"/>
  <c r="C74" i="8"/>
  <c r="C75" i="8"/>
  <c r="I74" i="9"/>
  <c r="K74" i="9" s="1"/>
  <c r="T77" i="13"/>
  <c r="AA77" i="13"/>
  <c r="W77" i="13"/>
  <c r="U77" i="13"/>
  <c r="X77" i="13"/>
  <c r="AB77" i="13"/>
  <c r="V77" i="13"/>
  <c r="Z77" i="13"/>
  <c r="Y77" i="13"/>
  <c r="E78" i="8"/>
  <c r="E79" i="8"/>
  <c r="E78" i="7"/>
  <c r="E79" i="7"/>
  <c r="E78" i="2"/>
  <c r="E79" i="2"/>
  <c r="C75" i="2"/>
  <c r="H74" i="9"/>
  <c r="J74" i="9" s="1"/>
  <c r="C73" i="18"/>
  <c r="D73" i="18"/>
  <c r="E73" i="18"/>
  <c r="F73" i="18"/>
  <c r="G73" i="18" s="1"/>
  <c r="I73" i="18" s="1"/>
  <c r="H73" i="18"/>
  <c r="B73" i="17"/>
  <c r="C73" i="16"/>
  <c r="H73" i="16"/>
  <c r="G73" i="15"/>
  <c r="C73" i="9"/>
  <c r="I73" i="9" s="1"/>
  <c r="K73" i="9" s="1"/>
  <c r="B73" i="7"/>
  <c r="C73" i="13"/>
  <c r="C73" i="15" s="1"/>
  <c r="B73" i="8"/>
  <c r="AB1" i="13"/>
  <c r="AA1" i="13"/>
  <c r="Z1" i="13"/>
  <c r="Y1" i="13"/>
  <c r="X1" i="13"/>
  <c r="W1" i="13"/>
  <c r="V1" i="13"/>
  <c r="U1" i="13"/>
  <c r="T1" i="13"/>
  <c r="AB1" i="5"/>
  <c r="AA1" i="5"/>
  <c r="Z1" i="5"/>
  <c r="Y1" i="5"/>
  <c r="X1" i="5"/>
  <c r="W1" i="5"/>
  <c r="V1" i="5"/>
  <c r="U1" i="5"/>
  <c r="T1" i="5"/>
  <c r="B73" i="6"/>
  <c r="B73" i="5"/>
  <c r="B73" i="4"/>
  <c r="C74" i="4" s="1"/>
  <c r="B73" i="3"/>
  <c r="B73" i="2"/>
  <c r="C74" i="5" l="1"/>
  <c r="R74" i="4"/>
  <c r="J74" i="18"/>
  <c r="L74" i="18" s="1"/>
  <c r="D75" i="7"/>
  <c r="D76" i="7"/>
  <c r="D74" i="16"/>
  <c r="J74" i="16" s="1"/>
  <c r="D75" i="5"/>
  <c r="R75" i="5"/>
  <c r="D76" i="5"/>
  <c r="C74" i="7"/>
  <c r="D81" i="17"/>
  <c r="E78" i="17"/>
  <c r="D75" i="4"/>
  <c r="R75" i="4"/>
  <c r="D76" i="4"/>
  <c r="E76" i="9"/>
  <c r="E74" i="16"/>
  <c r="D75" i="6"/>
  <c r="D76" i="6"/>
  <c r="C74" i="17"/>
  <c r="R75" i="13"/>
  <c r="L75" i="9"/>
  <c r="E76" i="13"/>
  <c r="D75" i="8"/>
  <c r="D76" i="8"/>
  <c r="D75" i="3"/>
  <c r="D76" i="3"/>
  <c r="D74" i="9"/>
  <c r="E75" i="9" s="1"/>
  <c r="C74" i="6"/>
  <c r="D74" i="13"/>
  <c r="C74" i="2"/>
  <c r="D75" i="2"/>
  <c r="D76" i="2"/>
  <c r="H73" i="9"/>
  <c r="J73" i="9" s="1"/>
  <c r="D74" i="15"/>
  <c r="I74" i="15" s="1"/>
  <c r="D80" i="17" l="1"/>
  <c r="E77" i="17"/>
  <c r="T75" i="5"/>
  <c r="AA75" i="5"/>
  <c r="V75" i="5"/>
  <c r="Z75" i="5"/>
  <c r="W75" i="5"/>
  <c r="U75" i="5"/>
  <c r="AB75" i="5"/>
  <c r="Y75" i="5"/>
  <c r="X75" i="5"/>
  <c r="E76" i="3"/>
  <c r="E77" i="3"/>
  <c r="E76" i="6"/>
  <c r="E77" i="6"/>
  <c r="Y75" i="4"/>
  <c r="AA75" i="4"/>
  <c r="X75" i="4"/>
  <c r="U75" i="4"/>
  <c r="AB75" i="4"/>
  <c r="T75" i="4"/>
  <c r="V75" i="4"/>
  <c r="W75" i="4"/>
  <c r="Z75" i="4"/>
  <c r="E76" i="4"/>
  <c r="E77" i="4"/>
  <c r="R74" i="13"/>
  <c r="L74" i="9"/>
  <c r="T75" i="13"/>
  <c r="V75" i="13"/>
  <c r="AA75" i="13"/>
  <c r="W75" i="13"/>
  <c r="Z75" i="13"/>
  <c r="AB75" i="13"/>
  <c r="Y75" i="13"/>
  <c r="X75" i="13"/>
  <c r="U75" i="13"/>
  <c r="R74" i="5"/>
  <c r="E76" i="8"/>
  <c r="E77" i="8"/>
  <c r="E75" i="13"/>
  <c r="E76" i="5"/>
  <c r="E77" i="5"/>
  <c r="E76" i="7"/>
  <c r="E77" i="7"/>
  <c r="V74" i="4"/>
  <c r="W74" i="4"/>
  <c r="AB74" i="4"/>
  <c r="Z74" i="4"/>
  <c r="U74" i="4"/>
  <c r="X74" i="4"/>
  <c r="Y74" i="4"/>
  <c r="T74" i="4"/>
  <c r="AA74" i="4"/>
  <c r="E76" i="2"/>
  <c r="E77" i="2"/>
  <c r="C72" i="18"/>
  <c r="J73" i="18" s="1"/>
  <c r="D72" i="18"/>
  <c r="E72" i="18"/>
  <c r="F72" i="18"/>
  <c r="H72" i="18"/>
  <c r="B72" i="17"/>
  <c r="C72" i="16"/>
  <c r="H72" i="16"/>
  <c r="G72" i="15"/>
  <c r="C72" i="9"/>
  <c r="H72" i="9" s="1"/>
  <c r="J72" i="9" s="1"/>
  <c r="I72" i="9"/>
  <c r="K72" i="9" s="1"/>
  <c r="B72" i="7"/>
  <c r="C72" i="13"/>
  <c r="B72" i="8"/>
  <c r="B72" i="6"/>
  <c r="B72" i="5"/>
  <c r="B72" i="4"/>
  <c r="B72" i="3"/>
  <c r="B72" i="2"/>
  <c r="C73" i="3" l="1"/>
  <c r="C73" i="8"/>
  <c r="D73" i="16"/>
  <c r="J73" i="16" s="1"/>
  <c r="E73" i="16"/>
  <c r="G72" i="18"/>
  <c r="I72" i="18" s="1"/>
  <c r="C73" i="4"/>
  <c r="D73" i="9"/>
  <c r="C73" i="6"/>
  <c r="U74" i="5"/>
  <c r="Y74" i="5"/>
  <c r="T74" i="5"/>
  <c r="AB74" i="5"/>
  <c r="V74" i="5"/>
  <c r="Z74" i="5"/>
  <c r="AA74" i="5"/>
  <c r="X74" i="5"/>
  <c r="W74" i="5"/>
  <c r="T74" i="13"/>
  <c r="W74" i="13"/>
  <c r="Z74" i="13"/>
  <c r="AA74" i="13"/>
  <c r="V74" i="13"/>
  <c r="Y74" i="13"/>
  <c r="U74" i="13"/>
  <c r="AB74" i="13"/>
  <c r="X74" i="13"/>
  <c r="C72" i="15"/>
  <c r="D73" i="15" s="1"/>
  <c r="I73" i="15" s="1"/>
  <c r="D73" i="13"/>
  <c r="C73" i="17"/>
  <c r="C73" i="5"/>
  <c r="C73" i="7"/>
  <c r="C73" i="2"/>
  <c r="D79" i="17" l="1"/>
  <c r="E76" i="17"/>
  <c r="E74" i="9"/>
  <c r="D74" i="7"/>
  <c r="R73" i="5"/>
  <c r="D74" i="5"/>
  <c r="R73" i="13"/>
  <c r="L73" i="9"/>
  <c r="E74" i="13"/>
  <c r="D74" i="6"/>
  <c r="R73" i="4"/>
  <c r="D74" i="4"/>
  <c r="D74" i="3"/>
  <c r="D74" i="8"/>
  <c r="D74" i="2"/>
  <c r="B71" i="17"/>
  <c r="C71" i="18"/>
  <c r="D71" i="18"/>
  <c r="E71" i="18"/>
  <c r="F71" i="18"/>
  <c r="G71" i="18" s="1"/>
  <c r="I71" i="18" s="1"/>
  <c r="H71" i="18"/>
  <c r="C71" i="16"/>
  <c r="H71" i="16"/>
  <c r="G71" i="15"/>
  <c r="C71" i="9"/>
  <c r="I71" i="9"/>
  <c r="K71" i="9" s="1"/>
  <c r="B71" i="7"/>
  <c r="C71" i="13"/>
  <c r="B71" i="8"/>
  <c r="B71" i="6"/>
  <c r="B71" i="5"/>
  <c r="B71" i="4"/>
  <c r="B71" i="3"/>
  <c r="B71" i="2"/>
  <c r="C72" i="5" l="1"/>
  <c r="C72" i="17"/>
  <c r="E75" i="3"/>
  <c r="Y73" i="5"/>
  <c r="V73" i="5"/>
  <c r="W73" i="5"/>
  <c r="X73" i="5"/>
  <c r="AB73" i="5"/>
  <c r="Z73" i="5"/>
  <c r="AA73" i="5"/>
  <c r="U73" i="5"/>
  <c r="T73" i="5"/>
  <c r="D71" i="16"/>
  <c r="J71" i="16" s="1"/>
  <c r="D72" i="16"/>
  <c r="J72" i="16" s="1"/>
  <c r="E72" i="16"/>
  <c r="E75" i="6"/>
  <c r="AA73" i="13"/>
  <c r="Z73" i="13"/>
  <c r="X73" i="13"/>
  <c r="AB73" i="13"/>
  <c r="T73" i="13"/>
  <c r="V73" i="13"/>
  <c r="U73" i="13"/>
  <c r="Y73" i="13"/>
  <c r="W73" i="13"/>
  <c r="C72" i="6"/>
  <c r="C71" i="8"/>
  <c r="C72" i="8"/>
  <c r="E75" i="8"/>
  <c r="E75" i="4"/>
  <c r="E75" i="7"/>
  <c r="C72" i="7"/>
  <c r="C72" i="3"/>
  <c r="D71" i="9"/>
  <c r="D72" i="9"/>
  <c r="C72" i="4"/>
  <c r="J72" i="18"/>
  <c r="AA73" i="4"/>
  <c r="X73" i="4"/>
  <c r="U73" i="4"/>
  <c r="AB73" i="4"/>
  <c r="T73" i="4"/>
  <c r="Y73" i="4"/>
  <c r="Z73" i="4"/>
  <c r="W73" i="4"/>
  <c r="V73" i="4"/>
  <c r="E75" i="5"/>
  <c r="C72" i="2"/>
  <c r="H71" i="9"/>
  <c r="J71" i="9" s="1"/>
  <c r="E75" i="2"/>
  <c r="D72" i="13"/>
  <c r="E73" i="13" s="1"/>
  <c r="C71" i="15"/>
  <c r="D72" i="15" s="1"/>
  <c r="I72" i="15" s="1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H70" i="18"/>
  <c r="B70" i="17"/>
  <c r="C71" i="17" s="1"/>
  <c r="C70" i="16"/>
  <c r="H70" i="16"/>
  <c r="G70" i="15"/>
  <c r="C70" i="9"/>
  <c r="I70" i="9" s="1"/>
  <c r="K70" i="9" s="1"/>
  <c r="B70" i="7"/>
  <c r="C71" i="7" s="1"/>
  <c r="C70" i="13"/>
  <c r="B70" i="8"/>
  <c r="B70" i="6"/>
  <c r="C71" i="6" s="1"/>
  <c r="B70" i="5"/>
  <c r="B70" i="4"/>
  <c r="B70" i="3"/>
  <c r="C71" i="3" s="1"/>
  <c r="B70" i="2"/>
  <c r="H70" i="9" s="1"/>
  <c r="J70" i="9" s="1"/>
  <c r="D77" i="17" l="1"/>
  <c r="E74" i="17"/>
  <c r="D78" i="17"/>
  <c r="E75" i="17"/>
  <c r="J71" i="18"/>
  <c r="R72" i="4"/>
  <c r="D73" i="4"/>
  <c r="D72" i="3"/>
  <c r="D73" i="3"/>
  <c r="D72" i="6"/>
  <c r="D73" i="6"/>
  <c r="C70" i="7"/>
  <c r="G70" i="18"/>
  <c r="I70" i="18" s="1"/>
  <c r="E71" i="16"/>
  <c r="C71" i="4"/>
  <c r="R72" i="5"/>
  <c r="D73" i="5"/>
  <c r="E72" i="9"/>
  <c r="E73" i="9"/>
  <c r="D72" i="7"/>
  <c r="D73" i="7"/>
  <c r="D72" i="8"/>
  <c r="D73" i="8"/>
  <c r="C71" i="5"/>
  <c r="D72" i="5" s="1"/>
  <c r="D73" i="2"/>
  <c r="C70" i="2"/>
  <c r="C71" i="2"/>
  <c r="C70" i="15"/>
  <c r="D71" i="15" s="1"/>
  <c r="I71" i="15" s="1"/>
  <c r="L72" i="9"/>
  <c r="R72" i="13"/>
  <c r="D71" i="13"/>
  <c r="C69" i="18"/>
  <c r="D69" i="18"/>
  <c r="E69" i="18"/>
  <c r="F69" i="18"/>
  <c r="H69" i="18"/>
  <c r="B69" i="17"/>
  <c r="C69" i="16"/>
  <c r="D70" i="16" s="1"/>
  <c r="J70" i="16" s="1"/>
  <c r="H69" i="16"/>
  <c r="G69" i="15"/>
  <c r="C69" i="9"/>
  <c r="D70" i="9" s="1"/>
  <c r="B69" i="7"/>
  <c r="C69" i="13"/>
  <c r="B69" i="8"/>
  <c r="B69" i="6"/>
  <c r="B69" i="5"/>
  <c r="B69" i="4"/>
  <c r="B69" i="3"/>
  <c r="C70" i="3" s="1"/>
  <c r="B69" i="2"/>
  <c r="E71" i="9" l="1"/>
  <c r="D71" i="3"/>
  <c r="C69" i="17"/>
  <c r="E73" i="7"/>
  <c r="E74" i="7"/>
  <c r="C70" i="17"/>
  <c r="E70" i="16"/>
  <c r="E73" i="6"/>
  <c r="E74" i="6"/>
  <c r="E74" i="4"/>
  <c r="C70" i="5"/>
  <c r="C70" i="4"/>
  <c r="Y72" i="5"/>
  <c r="AA72" i="5"/>
  <c r="V72" i="5"/>
  <c r="Z72" i="5"/>
  <c r="W72" i="5"/>
  <c r="U72" i="5"/>
  <c r="T72" i="5"/>
  <c r="X72" i="5"/>
  <c r="AB72" i="5"/>
  <c r="E72" i="3"/>
  <c r="C70" i="6"/>
  <c r="I69" i="9"/>
  <c r="K69" i="9" s="1"/>
  <c r="J70" i="18"/>
  <c r="R71" i="5"/>
  <c r="D71" i="4"/>
  <c r="R71" i="4"/>
  <c r="Z72" i="4"/>
  <c r="W72" i="4"/>
  <c r="V72" i="4"/>
  <c r="X72" i="4"/>
  <c r="Y72" i="4"/>
  <c r="T72" i="4"/>
  <c r="U72" i="4"/>
  <c r="AA72" i="4"/>
  <c r="AB72" i="4"/>
  <c r="D69" i="9"/>
  <c r="E70" i="9" s="1"/>
  <c r="H69" i="9"/>
  <c r="J69" i="9" s="1"/>
  <c r="G69" i="18"/>
  <c r="I69" i="18" s="1"/>
  <c r="E73" i="8"/>
  <c r="E74" i="8"/>
  <c r="E73" i="5"/>
  <c r="E74" i="5"/>
  <c r="C70" i="8"/>
  <c r="E73" i="3"/>
  <c r="E74" i="3"/>
  <c r="D72" i="4"/>
  <c r="E72" i="4" s="1"/>
  <c r="D71" i="7"/>
  <c r="E72" i="7" s="1"/>
  <c r="D71" i="2"/>
  <c r="E74" i="2"/>
  <c r="D72" i="2"/>
  <c r="E72" i="2" s="1"/>
  <c r="R71" i="13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C68" i="18"/>
  <c r="J69" i="18" s="1"/>
  <c r="D68" i="18"/>
  <c r="E68" i="18"/>
  <c r="F68" i="18"/>
  <c r="H68" i="18"/>
  <c r="B68" i="17"/>
  <c r="C68" i="16"/>
  <c r="H68" i="16"/>
  <c r="G68" i="15"/>
  <c r="C68" i="9"/>
  <c r="B68" i="7"/>
  <c r="C68" i="13"/>
  <c r="C68" i="15" s="1"/>
  <c r="D69" i="15" s="1"/>
  <c r="I69" i="15" s="1"/>
  <c r="B68" i="8"/>
  <c r="C69" i="8" s="1"/>
  <c r="B68" i="6"/>
  <c r="B68" i="5"/>
  <c r="B68" i="4"/>
  <c r="B68" i="3"/>
  <c r="B68" i="2"/>
  <c r="C69" i="2" s="1"/>
  <c r="I68" i="9" l="1"/>
  <c r="K68" i="9" s="1"/>
  <c r="D75" i="17"/>
  <c r="E72" i="17"/>
  <c r="C69" i="7"/>
  <c r="C69" i="4"/>
  <c r="C68" i="5"/>
  <c r="D69" i="16"/>
  <c r="J69" i="16" s="1"/>
  <c r="E69" i="16"/>
  <c r="G68" i="18"/>
  <c r="I68" i="18" s="1"/>
  <c r="Y71" i="5"/>
  <c r="Z71" i="5"/>
  <c r="T71" i="5"/>
  <c r="X71" i="5"/>
  <c r="V71" i="5"/>
  <c r="AA71" i="5"/>
  <c r="U71" i="5"/>
  <c r="W71" i="5"/>
  <c r="AB71" i="5"/>
  <c r="D71" i="6"/>
  <c r="E73" i="4"/>
  <c r="D76" i="17"/>
  <c r="E73" i="17"/>
  <c r="C69" i="5"/>
  <c r="D70" i="5" s="1"/>
  <c r="R70" i="5"/>
  <c r="C68" i="6"/>
  <c r="D70" i="8"/>
  <c r="D71" i="8"/>
  <c r="C69" i="3"/>
  <c r="AA71" i="4"/>
  <c r="Y71" i="4"/>
  <c r="X71" i="4"/>
  <c r="U71" i="4"/>
  <c r="AB71" i="4"/>
  <c r="T71" i="4"/>
  <c r="V71" i="4"/>
  <c r="W71" i="4"/>
  <c r="Z71" i="4"/>
  <c r="D71" i="5"/>
  <c r="C69" i="6"/>
  <c r="D69" i="6" s="1"/>
  <c r="R70" i="4"/>
  <c r="D70" i="2"/>
  <c r="E73" i="2"/>
  <c r="H68" i="9"/>
  <c r="J68" i="9" s="1"/>
  <c r="R70" i="13"/>
  <c r="L70" i="9"/>
  <c r="AB71" i="13"/>
  <c r="X71" i="13"/>
  <c r="T71" i="13"/>
  <c r="AA71" i="13"/>
  <c r="Y71" i="13"/>
  <c r="U71" i="13"/>
  <c r="Z71" i="13"/>
  <c r="W71" i="13"/>
  <c r="V71" i="13"/>
  <c r="E71" i="13"/>
  <c r="D69" i="13"/>
  <c r="C67" i="18"/>
  <c r="J68" i="18" s="1"/>
  <c r="D67" i="18"/>
  <c r="E67" i="18"/>
  <c r="F67" i="18"/>
  <c r="H67" i="18"/>
  <c r="C66" i="18"/>
  <c r="D66" i="18"/>
  <c r="E66" i="18"/>
  <c r="F66" i="18"/>
  <c r="H66" i="18"/>
  <c r="B67" i="17"/>
  <c r="C68" i="17" s="1"/>
  <c r="C67" i="16"/>
  <c r="H67" i="16"/>
  <c r="G97" i="15"/>
  <c r="G98" i="15"/>
  <c r="G99" i="15"/>
  <c r="G100" i="15"/>
  <c r="G101" i="15"/>
  <c r="G102" i="15"/>
  <c r="G103" i="15"/>
  <c r="G67" i="15"/>
  <c r="C67" i="9"/>
  <c r="D68" i="9" s="1"/>
  <c r="H67" i="9"/>
  <c r="J67" i="9" s="1"/>
  <c r="B67" i="7"/>
  <c r="C67" i="13"/>
  <c r="B67" i="8"/>
  <c r="B67" i="6"/>
  <c r="B67" i="5"/>
  <c r="B67" i="4"/>
  <c r="C68" i="4" s="1"/>
  <c r="B67" i="3"/>
  <c r="B67" i="2"/>
  <c r="C68" i="2" s="1"/>
  <c r="D74" i="17" l="1"/>
  <c r="E71" i="17"/>
  <c r="E69" i="9"/>
  <c r="R68" i="4"/>
  <c r="E71" i="8"/>
  <c r="E72" i="8"/>
  <c r="E72" i="6"/>
  <c r="R68" i="5"/>
  <c r="E71" i="5"/>
  <c r="E72" i="5"/>
  <c r="V70" i="5"/>
  <c r="U70" i="5"/>
  <c r="Y70" i="5"/>
  <c r="AA70" i="5"/>
  <c r="Z70" i="5"/>
  <c r="T70" i="5"/>
  <c r="X70" i="5"/>
  <c r="AB70" i="5"/>
  <c r="W70" i="5"/>
  <c r="D70" i="6"/>
  <c r="E70" i="6" s="1"/>
  <c r="D70" i="7"/>
  <c r="G67" i="18"/>
  <c r="I67" i="18" s="1"/>
  <c r="AB70" i="4"/>
  <c r="W70" i="4"/>
  <c r="V70" i="4"/>
  <c r="Y70" i="4"/>
  <c r="T70" i="4"/>
  <c r="X70" i="4"/>
  <c r="Z70" i="4"/>
  <c r="AA70" i="4"/>
  <c r="U70" i="4"/>
  <c r="D69" i="5"/>
  <c r="R69" i="5"/>
  <c r="D69" i="4"/>
  <c r="R69" i="4"/>
  <c r="E68" i="16"/>
  <c r="I67" i="9"/>
  <c r="K67" i="9" s="1"/>
  <c r="J67" i="18"/>
  <c r="D70" i="4"/>
  <c r="D70" i="3"/>
  <c r="C68" i="8"/>
  <c r="D68" i="16"/>
  <c r="J68" i="16" s="1"/>
  <c r="C68" i="3"/>
  <c r="C68" i="7"/>
  <c r="D69" i="2"/>
  <c r="E70" i="2" s="1"/>
  <c r="E71" i="2"/>
  <c r="D68" i="13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Y69" i="5" l="1"/>
  <c r="W69" i="5"/>
  <c r="U69" i="5"/>
  <c r="AA69" i="5"/>
  <c r="T69" i="5"/>
  <c r="AB69" i="5"/>
  <c r="V69" i="5"/>
  <c r="X69" i="5"/>
  <c r="Z69" i="5"/>
  <c r="E71" i="7"/>
  <c r="E71" i="3"/>
  <c r="D69" i="7"/>
  <c r="Y68" i="4"/>
  <c r="T68" i="4"/>
  <c r="AB68" i="4"/>
  <c r="V68" i="4"/>
  <c r="Z68" i="4"/>
  <c r="U68" i="4"/>
  <c r="X68" i="4"/>
  <c r="AA68" i="4"/>
  <c r="W68" i="4"/>
  <c r="E70" i="5"/>
  <c r="D69" i="8"/>
  <c r="D69" i="3"/>
  <c r="U69" i="4"/>
  <c r="AB69" i="4"/>
  <c r="T69" i="4"/>
  <c r="Y69" i="4"/>
  <c r="AA69" i="4"/>
  <c r="X69" i="4"/>
  <c r="Z69" i="4"/>
  <c r="W69" i="4"/>
  <c r="V69" i="4"/>
  <c r="E71" i="6"/>
  <c r="E70" i="4"/>
  <c r="E71" i="4"/>
  <c r="Y68" i="5"/>
  <c r="V68" i="5"/>
  <c r="AA68" i="5"/>
  <c r="Z68" i="5"/>
  <c r="U68" i="5"/>
  <c r="X68" i="5"/>
  <c r="W68" i="5"/>
  <c r="AB68" i="5"/>
  <c r="T68" i="5"/>
  <c r="R68" i="13"/>
  <c r="L68" i="9"/>
  <c r="Z69" i="13"/>
  <c r="X69" i="13"/>
  <c r="V69" i="13"/>
  <c r="AB69" i="13"/>
  <c r="T69" i="13"/>
  <c r="Y69" i="13"/>
  <c r="AA69" i="13"/>
  <c r="U69" i="13"/>
  <c r="W69" i="13"/>
  <c r="C65" i="18"/>
  <c r="J66" i="18" s="1"/>
  <c r="D65" i="18"/>
  <c r="E65" i="18"/>
  <c r="F65" i="18"/>
  <c r="H65" i="18"/>
  <c r="K65" i="18"/>
  <c r="B66" i="17"/>
  <c r="C66" i="16"/>
  <c r="H66" i="16"/>
  <c r="G66" i="15"/>
  <c r="C66" i="9"/>
  <c r="I66" i="9" s="1"/>
  <c r="K66" i="9" s="1"/>
  <c r="B66" i="7"/>
  <c r="C66" i="13"/>
  <c r="C66" i="15" s="1"/>
  <c r="D67" i="15" s="1"/>
  <c r="I67" i="15" s="1"/>
  <c r="B66" i="8"/>
  <c r="C67" i="8" s="1"/>
  <c r="D68" i="8" s="1"/>
  <c r="B66" i="6"/>
  <c r="B66" i="5"/>
  <c r="B66" i="4"/>
  <c r="B66" i="3"/>
  <c r="B66" i="2"/>
  <c r="C67" i="2" s="1"/>
  <c r="E69" i="8" l="1"/>
  <c r="E70" i="8"/>
  <c r="C67" i="6"/>
  <c r="C67" i="7"/>
  <c r="C67" i="17"/>
  <c r="C67" i="3"/>
  <c r="G65" i="18"/>
  <c r="I65" i="18" s="1"/>
  <c r="E70" i="7"/>
  <c r="C67" i="5"/>
  <c r="E67" i="16"/>
  <c r="D67" i="16"/>
  <c r="J67" i="16" s="1"/>
  <c r="C67" i="4"/>
  <c r="D67" i="9"/>
  <c r="E70" i="3"/>
  <c r="H66" i="9"/>
  <c r="J66" i="9" s="1"/>
  <c r="D68" i="2"/>
  <c r="AA68" i="13"/>
  <c r="X68" i="13"/>
  <c r="Y68" i="13"/>
  <c r="Z68" i="13"/>
  <c r="W68" i="13"/>
  <c r="V68" i="13"/>
  <c r="T68" i="13"/>
  <c r="AB68" i="13"/>
  <c r="U68" i="13"/>
  <c r="D67" i="13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 s="1"/>
  <c r="E65" i="10"/>
  <c r="F65" i="10" s="1"/>
  <c r="G65" i="10"/>
  <c r="H65" i="10"/>
  <c r="C64" i="18"/>
  <c r="D64" i="18"/>
  <c r="E64" i="18"/>
  <c r="F64" i="18"/>
  <c r="J65" i="18" s="1"/>
  <c r="L65" i="18" s="1"/>
  <c r="H64" i="18"/>
  <c r="B65" i="17"/>
  <c r="C66" i="17" s="1"/>
  <c r="C65" i="16"/>
  <c r="D66" i="16" s="1"/>
  <c r="J66" i="16" s="1"/>
  <c r="H65" i="16"/>
  <c r="G65" i="15"/>
  <c r="C65" i="9"/>
  <c r="D66" i="9" s="1"/>
  <c r="B65" i="7"/>
  <c r="C66" i="7" s="1"/>
  <c r="C65" i="13"/>
  <c r="C65" i="15" s="1"/>
  <c r="D66" i="15" s="1"/>
  <c r="I66" i="15" s="1"/>
  <c r="B65" i="8"/>
  <c r="C66" i="8" s="1"/>
  <c r="B65" i="6"/>
  <c r="C66" i="6" s="1"/>
  <c r="B65" i="5"/>
  <c r="C66" i="5" s="1"/>
  <c r="B65" i="4"/>
  <c r="C66" i="4" s="1"/>
  <c r="B65" i="3"/>
  <c r="C66" i="3" s="1"/>
  <c r="B65" i="2"/>
  <c r="C66" i="2" s="1"/>
  <c r="R66" i="5" l="1"/>
  <c r="D72" i="17"/>
  <c r="E69" i="17"/>
  <c r="D67" i="8"/>
  <c r="R66" i="4"/>
  <c r="D67" i="3"/>
  <c r="D68" i="3"/>
  <c r="G64" i="18"/>
  <c r="I64" i="18" s="1"/>
  <c r="E66" i="16"/>
  <c r="D67" i="4"/>
  <c r="R67" i="4"/>
  <c r="D68" i="4"/>
  <c r="D67" i="7"/>
  <c r="D68" i="7"/>
  <c r="E68" i="9"/>
  <c r="E67" i="9"/>
  <c r="D67" i="5"/>
  <c r="R67" i="5"/>
  <c r="D68" i="5"/>
  <c r="D73" i="17"/>
  <c r="E70" i="17"/>
  <c r="D67" i="6"/>
  <c r="D68" i="6"/>
  <c r="D67" i="2"/>
  <c r="E68" i="2" s="1"/>
  <c r="H65" i="9"/>
  <c r="J65" i="9" s="1"/>
  <c r="E69" i="2"/>
  <c r="R67" i="13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Z66" i="4" l="1"/>
  <c r="W66" i="4"/>
  <c r="V66" i="4"/>
  <c r="Y66" i="4"/>
  <c r="T66" i="4"/>
  <c r="AB66" i="4"/>
  <c r="U66" i="4"/>
  <c r="X66" i="4"/>
  <c r="AA66" i="4"/>
  <c r="E68" i="4"/>
  <c r="E69" i="4"/>
  <c r="E68" i="6"/>
  <c r="E69" i="6"/>
  <c r="E68" i="5"/>
  <c r="E69" i="5"/>
  <c r="U67" i="4"/>
  <c r="X67" i="4"/>
  <c r="Y67" i="4"/>
  <c r="AB67" i="4"/>
  <c r="AA67" i="4"/>
  <c r="V67" i="4"/>
  <c r="W67" i="4"/>
  <c r="T67" i="4"/>
  <c r="Z67" i="4"/>
  <c r="E68" i="3"/>
  <c r="E69" i="3"/>
  <c r="Y66" i="5"/>
  <c r="V66" i="5"/>
  <c r="U66" i="5"/>
  <c r="AA66" i="5"/>
  <c r="Z66" i="5"/>
  <c r="AB66" i="5"/>
  <c r="X66" i="5"/>
  <c r="T66" i="5"/>
  <c r="W66" i="5"/>
  <c r="Y67" i="5"/>
  <c r="AB67" i="5"/>
  <c r="AA67" i="5"/>
  <c r="V67" i="5"/>
  <c r="Z67" i="5"/>
  <c r="W67" i="5"/>
  <c r="T67" i="5"/>
  <c r="X67" i="5"/>
  <c r="U67" i="5"/>
  <c r="E68" i="7"/>
  <c r="E69" i="7"/>
  <c r="E68" i="8"/>
  <c r="Y67" i="13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5" i="18"/>
  <c r="L75" i="18" s="1"/>
  <c r="K76" i="18"/>
  <c r="L76" i="18" s="1"/>
  <c r="K79" i="18"/>
  <c r="L79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8" i="18"/>
  <c r="C63" i="18" l="1"/>
  <c r="D63" i="18"/>
  <c r="E63" i="18"/>
  <c r="F63" i="18"/>
  <c r="H63" i="18"/>
  <c r="B64" i="17"/>
  <c r="C64" i="16"/>
  <c r="G64" i="15"/>
  <c r="C64" i="9"/>
  <c r="B64" i="7"/>
  <c r="C64" i="13"/>
  <c r="B64" i="8"/>
  <c r="B64" i="6"/>
  <c r="C65" i="6" s="1"/>
  <c r="D66" i="6" s="1"/>
  <c r="B64" i="5"/>
  <c r="B64" i="4"/>
  <c r="C65" i="4" s="1"/>
  <c r="B64" i="3"/>
  <c r="B64" i="2"/>
  <c r="H64" i="9" s="1"/>
  <c r="J64" i="9" s="1"/>
  <c r="R65" i="4" l="1"/>
  <c r="D66" i="4"/>
  <c r="E67" i="6"/>
  <c r="J64" i="18"/>
  <c r="L64" i="18" s="1"/>
  <c r="C65" i="3"/>
  <c r="D66" i="3" s="1"/>
  <c r="C65" i="8"/>
  <c r="D66" i="8" s="1"/>
  <c r="D65" i="16"/>
  <c r="J65" i="16" s="1"/>
  <c r="E65" i="16"/>
  <c r="C64" i="14"/>
  <c r="D65" i="13"/>
  <c r="D65" i="9"/>
  <c r="E66" i="9" s="1"/>
  <c r="C65" i="7"/>
  <c r="D66" i="7" s="1"/>
  <c r="G63" i="18"/>
  <c r="I63" i="18" s="1"/>
  <c r="C65" i="2"/>
  <c r="D66" i="2" s="1"/>
  <c r="C65" i="5"/>
  <c r="I64" i="9"/>
  <c r="K64" i="9" s="1"/>
  <c r="C64" i="15"/>
  <c r="C65" i="17"/>
  <c r="E67" i="8" l="1"/>
  <c r="E67" i="3"/>
  <c r="E67" i="4"/>
  <c r="D71" i="17"/>
  <c r="E68" i="17"/>
  <c r="R65" i="5"/>
  <c r="D66" i="5"/>
  <c r="E67" i="7"/>
  <c r="Y65" i="4"/>
  <c r="AB65" i="4"/>
  <c r="T65" i="4"/>
  <c r="X65" i="4"/>
  <c r="AA65" i="4"/>
  <c r="Z65" i="4"/>
  <c r="W65" i="4"/>
  <c r="U65" i="4"/>
  <c r="V65" i="4"/>
  <c r="E67" i="2"/>
  <c r="R65" i="13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E67" i="5" l="1"/>
  <c r="X65" i="5"/>
  <c r="W65" i="5"/>
  <c r="Y65" i="5"/>
  <c r="Z65" i="5"/>
  <c r="AA65" i="5"/>
  <c r="AB65" i="5"/>
  <c r="U65" i="5"/>
  <c r="V65" i="5"/>
  <c r="T65" i="5"/>
  <c r="Z65" i="13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E64" i="16"/>
  <c r="C64" i="2"/>
  <c r="C64" i="4"/>
  <c r="R64" i="4" s="1"/>
  <c r="C64" i="6"/>
  <c r="C64" i="17"/>
  <c r="D64" i="13"/>
  <c r="R64" i="13" s="1"/>
  <c r="C64" i="5"/>
  <c r="R64" i="5" s="1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E63" i="16"/>
  <c r="H63" i="9"/>
  <c r="J63" i="9" s="1"/>
  <c r="H67" i="11"/>
  <c r="G67" i="11"/>
  <c r="F67" i="11"/>
  <c r="H66" i="11"/>
  <c r="G66" i="11"/>
  <c r="F66" i="11"/>
  <c r="H62" i="11"/>
  <c r="G62" i="11"/>
  <c r="F62" i="11"/>
  <c r="C62" i="11"/>
  <c r="I62" i="11" s="1"/>
  <c r="H61" i="11"/>
  <c r="G61" i="11"/>
  <c r="F61" i="11"/>
  <c r="C61" i="11"/>
  <c r="H60" i="11"/>
  <c r="G60" i="11"/>
  <c r="F60" i="11"/>
  <c r="C60" i="11"/>
  <c r="I60" i="11" s="1"/>
  <c r="H59" i="11"/>
  <c r="G59" i="11"/>
  <c r="F59" i="11"/>
  <c r="C59" i="11"/>
  <c r="I59" i="11" s="1"/>
  <c r="H58" i="11"/>
  <c r="G58" i="11"/>
  <c r="F58" i="11"/>
  <c r="C58" i="11"/>
  <c r="I58" i="11" s="1"/>
  <c r="H57" i="11"/>
  <c r="G57" i="11"/>
  <c r="F57" i="11"/>
  <c r="C57" i="11"/>
  <c r="H56" i="11"/>
  <c r="G56" i="11"/>
  <c r="F56" i="11"/>
  <c r="C56" i="11"/>
  <c r="I56" i="11" s="1"/>
  <c r="H55" i="11"/>
  <c r="G55" i="11"/>
  <c r="F55" i="11"/>
  <c r="C55" i="11"/>
  <c r="H54" i="11"/>
  <c r="G54" i="11"/>
  <c r="F54" i="11"/>
  <c r="C54" i="11"/>
  <c r="I54" i="11" s="1"/>
  <c r="H53" i="11"/>
  <c r="G53" i="11"/>
  <c r="F53" i="11"/>
  <c r="C53" i="11"/>
  <c r="H52" i="11"/>
  <c r="G52" i="11"/>
  <c r="F52" i="11"/>
  <c r="C52" i="11"/>
  <c r="I52" i="11" s="1"/>
  <c r="I51" i="11"/>
  <c r="H51" i="11"/>
  <c r="G51" i="11"/>
  <c r="F51" i="11"/>
  <c r="E51" i="11"/>
  <c r="C51" i="11"/>
  <c r="H50" i="11"/>
  <c r="G50" i="11"/>
  <c r="F50" i="11"/>
  <c r="C50" i="11"/>
  <c r="I50" i="11" s="1"/>
  <c r="H49" i="11"/>
  <c r="G49" i="11"/>
  <c r="F49" i="11"/>
  <c r="C49" i="11"/>
  <c r="H48" i="11"/>
  <c r="G48" i="11"/>
  <c r="F48" i="11"/>
  <c r="C48" i="11"/>
  <c r="I48" i="11" s="1"/>
  <c r="H47" i="11"/>
  <c r="G47" i="11"/>
  <c r="F47" i="11"/>
  <c r="C47" i="11"/>
  <c r="H46" i="11"/>
  <c r="G46" i="11"/>
  <c r="F46" i="11"/>
  <c r="C46" i="11"/>
  <c r="I46" i="11" s="1"/>
  <c r="H45" i="11"/>
  <c r="G45" i="11"/>
  <c r="F45" i="11"/>
  <c r="C45" i="11"/>
  <c r="H44" i="11"/>
  <c r="G44" i="11"/>
  <c r="F44" i="11"/>
  <c r="C44" i="11"/>
  <c r="I44" i="11" s="1"/>
  <c r="H43" i="11"/>
  <c r="G43" i="11"/>
  <c r="F43" i="11"/>
  <c r="C43" i="11"/>
  <c r="I43" i="11" s="1"/>
  <c r="H42" i="11"/>
  <c r="G42" i="11"/>
  <c r="F42" i="11"/>
  <c r="C42" i="11"/>
  <c r="I42" i="11" s="1"/>
  <c r="H41" i="11"/>
  <c r="G41" i="11"/>
  <c r="F41" i="11"/>
  <c r="C41" i="11"/>
  <c r="H40" i="11"/>
  <c r="G40" i="11"/>
  <c r="F40" i="11"/>
  <c r="C40" i="11"/>
  <c r="I40" i="11" s="1"/>
  <c r="H39" i="11"/>
  <c r="G39" i="11"/>
  <c r="F39" i="11"/>
  <c r="C39" i="11"/>
  <c r="H38" i="11"/>
  <c r="G38" i="11"/>
  <c r="F38" i="11"/>
  <c r="C38" i="11"/>
  <c r="I38" i="11" s="1"/>
  <c r="H37" i="11"/>
  <c r="G37" i="11"/>
  <c r="F37" i="11"/>
  <c r="C37" i="11"/>
  <c r="H36" i="11"/>
  <c r="G36" i="11"/>
  <c r="F36" i="11"/>
  <c r="C36" i="11"/>
  <c r="I36" i="11" s="1"/>
  <c r="I35" i="11"/>
  <c r="H35" i="11"/>
  <c r="G35" i="11"/>
  <c r="F35" i="11"/>
  <c r="E35" i="11"/>
  <c r="C35" i="11"/>
  <c r="H34" i="11"/>
  <c r="G34" i="11"/>
  <c r="F34" i="11"/>
  <c r="C34" i="11"/>
  <c r="I34" i="11" s="1"/>
  <c r="H33" i="11"/>
  <c r="G33" i="11"/>
  <c r="F33" i="11"/>
  <c r="C33" i="11"/>
  <c r="H32" i="11"/>
  <c r="G32" i="11"/>
  <c r="F32" i="11"/>
  <c r="C32" i="11"/>
  <c r="I32" i="11" s="1"/>
  <c r="H31" i="11"/>
  <c r="G31" i="11"/>
  <c r="F31" i="11"/>
  <c r="C31" i="11"/>
  <c r="H30" i="11"/>
  <c r="G30" i="11"/>
  <c r="F30" i="11"/>
  <c r="C30" i="11"/>
  <c r="I30" i="11" s="1"/>
  <c r="H29" i="11"/>
  <c r="G29" i="11"/>
  <c r="F29" i="11"/>
  <c r="C29" i="11"/>
  <c r="H28" i="11"/>
  <c r="G28" i="11"/>
  <c r="F28" i="11"/>
  <c r="C28" i="11"/>
  <c r="I28" i="11" s="1"/>
  <c r="H27" i="11"/>
  <c r="G27" i="11"/>
  <c r="F27" i="11"/>
  <c r="C27" i="11"/>
  <c r="I27" i="11" s="1"/>
  <c r="H26" i="11"/>
  <c r="G26" i="11"/>
  <c r="F26" i="11"/>
  <c r="C26" i="11"/>
  <c r="I26" i="11" s="1"/>
  <c r="H25" i="11"/>
  <c r="G25" i="11"/>
  <c r="F25" i="11"/>
  <c r="C25" i="11"/>
  <c r="H24" i="11"/>
  <c r="G24" i="11"/>
  <c r="F24" i="11"/>
  <c r="C24" i="11"/>
  <c r="I24" i="11" s="1"/>
  <c r="H23" i="11"/>
  <c r="G23" i="11"/>
  <c r="F23" i="11"/>
  <c r="C23" i="11"/>
  <c r="H22" i="11"/>
  <c r="G22" i="11"/>
  <c r="F22" i="11"/>
  <c r="C22" i="11"/>
  <c r="I22" i="11" s="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H8" i="11"/>
  <c r="G8" i="11"/>
  <c r="F8" i="11"/>
  <c r="C8" i="11"/>
  <c r="I8" i="11" s="1"/>
  <c r="H7" i="11"/>
  <c r="G7" i="11"/>
  <c r="F7" i="11"/>
  <c r="C7" i="11"/>
  <c r="I7" i="11" s="1"/>
  <c r="H6" i="11"/>
  <c r="G6" i="11"/>
  <c r="F6" i="11"/>
  <c r="C6" i="11"/>
  <c r="I6" i="11" s="1"/>
  <c r="M5" i="11"/>
  <c r="H5" i="11"/>
  <c r="G5" i="11"/>
  <c r="F5" i="11"/>
  <c r="C5" i="11"/>
  <c r="I5" i="11" s="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G62" i="10"/>
  <c r="F62" i="10"/>
  <c r="E62" i="10"/>
  <c r="C62" i="10"/>
  <c r="H62" i="10" s="1"/>
  <c r="G61" i="10"/>
  <c r="F61" i="10"/>
  <c r="E61" i="10"/>
  <c r="C61" i="10"/>
  <c r="G60" i="10"/>
  <c r="F60" i="10"/>
  <c r="E60" i="10"/>
  <c r="C60" i="10"/>
  <c r="H60" i="10" s="1"/>
  <c r="G59" i="10"/>
  <c r="F59" i="10"/>
  <c r="E59" i="10"/>
  <c r="C59" i="10"/>
  <c r="D60" i="10" s="1"/>
  <c r="G58" i="10"/>
  <c r="F58" i="10"/>
  <c r="E58" i="10"/>
  <c r="C58" i="10"/>
  <c r="H58" i="10" s="1"/>
  <c r="G57" i="10"/>
  <c r="F57" i="10"/>
  <c r="E57" i="10"/>
  <c r="C57" i="10"/>
  <c r="G56" i="10"/>
  <c r="F56" i="10"/>
  <c r="E56" i="10"/>
  <c r="C56" i="10"/>
  <c r="H56" i="10" s="1"/>
  <c r="G55" i="10"/>
  <c r="F55" i="10"/>
  <c r="E55" i="10"/>
  <c r="C55" i="10"/>
  <c r="G54" i="10"/>
  <c r="F54" i="10"/>
  <c r="E54" i="10"/>
  <c r="C54" i="10"/>
  <c r="H54" i="10" s="1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G50" i="10"/>
  <c r="F50" i="10"/>
  <c r="E50" i="10"/>
  <c r="C50" i="10"/>
  <c r="H50" i="10" s="1"/>
  <c r="G49" i="10"/>
  <c r="F49" i="10"/>
  <c r="E49" i="10"/>
  <c r="C49" i="10"/>
  <c r="G48" i="10"/>
  <c r="F48" i="10"/>
  <c r="E48" i="10"/>
  <c r="C48" i="10"/>
  <c r="H48" i="10" s="1"/>
  <c r="G47" i="10"/>
  <c r="F47" i="10"/>
  <c r="E47" i="10"/>
  <c r="C47" i="10"/>
  <c r="G46" i="10"/>
  <c r="F46" i="10"/>
  <c r="E46" i="10"/>
  <c r="C46" i="10"/>
  <c r="H46" i="10" s="1"/>
  <c r="G45" i="10"/>
  <c r="F45" i="10"/>
  <c r="E45" i="10"/>
  <c r="C45" i="10"/>
  <c r="G44" i="10"/>
  <c r="F44" i="10"/>
  <c r="E44" i="10"/>
  <c r="C44" i="10"/>
  <c r="H44" i="10" s="1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G40" i="10"/>
  <c r="F40" i="10"/>
  <c r="E40" i="10"/>
  <c r="C40" i="10"/>
  <c r="H40" i="10" s="1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G36" i="10"/>
  <c r="F36" i="10"/>
  <c r="E36" i="10"/>
  <c r="C36" i="10"/>
  <c r="H36" i="10" s="1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G28" i="10"/>
  <c r="F28" i="10"/>
  <c r="E28" i="10"/>
  <c r="C28" i="10"/>
  <c r="H28" i="10" s="1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G20" i="10"/>
  <c r="F20" i="10"/>
  <c r="E20" i="10"/>
  <c r="C20" i="10"/>
  <c r="H20" i="10" s="1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G13" i="10"/>
  <c r="F13" i="10"/>
  <c r="E13" i="10"/>
  <c r="C13" i="10"/>
  <c r="H13" i="10" s="1"/>
  <c r="K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G7" i="10"/>
  <c r="F7" i="10"/>
  <c r="E7" i="10"/>
  <c r="C7" i="10"/>
  <c r="H7" i="10" s="1"/>
  <c r="G6" i="10"/>
  <c r="F6" i="10"/>
  <c r="E6" i="10"/>
  <c r="C6" i="10"/>
  <c r="K5" i="10"/>
  <c r="G5" i="10"/>
  <c r="F5" i="10"/>
  <c r="E5" i="10"/>
  <c r="C5" i="10"/>
  <c r="H5" i="10" s="1"/>
  <c r="G4" i="10"/>
  <c r="F4" i="10"/>
  <c r="E4" i="10"/>
  <c r="C4" i="10"/>
  <c r="H4" i="10" s="1"/>
  <c r="E3" i="10"/>
  <c r="C3" i="10"/>
  <c r="H3" i="10" s="1"/>
  <c r="C1" i="10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B62" i="17"/>
  <c r="C63" i="17" s="1"/>
  <c r="C61" i="17"/>
  <c r="B61" i="17"/>
  <c r="C60" i="17"/>
  <c r="B60" i="17"/>
  <c r="B59" i="17"/>
  <c r="B58" i="17"/>
  <c r="C58" i="17" s="1"/>
  <c r="B57" i="17"/>
  <c r="B56" i="17"/>
  <c r="C56" i="17" s="1"/>
  <c r="B55" i="17"/>
  <c r="B54" i="17"/>
  <c r="C54" i="17" s="1"/>
  <c r="B53" i="17"/>
  <c r="B52" i="17"/>
  <c r="C52" i="17" s="1"/>
  <c r="B51" i="17"/>
  <c r="B50" i="17"/>
  <c r="C50" i="17" s="1"/>
  <c r="B49" i="17"/>
  <c r="B48" i="17"/>
  <c r="C48" i="17" s="1"/>
  <c r="B47" i="17"/>
  <c r="B46" i="17"/>
  <c r="C46" i="17" s="1"/>
  <c r="C45" i="17"/>
  <c r="B45" i="17"/>
  <c r="C44" i="17"/>
  <c r="B44" i="17"/>
  <c r="B43" i="17"/>
  <c r="B42" i="17"/>
  <c r="B41" i="17"/>
  <c r="C41" i="17" s="1"/>
  <c r="B40" i="17"/>
  <c r="B39" i="17"/>
  <c r="C39" i="17" s="1"/>
  <c r="B38" i="17"/>
  <c r="B37" i="17"/>
  <c r="C37" i="17" s="1"/>
  <c r="B36" i="17"/>
  <c r="B35" i="17"/>
  <c r="C35" i="17" s="1"/>
  <c r="B34" i="17"/>
  <c r="B33" i="17"/>
  <c r="C33" i="17" s="1"/>
  <c r="B32" i="17"/>
  <c r="B31" i="17"/>
  <c r="C31" i="17" s="1"/>
  <c r="B30" i="17"/>
  <c r="C30" i="17" s="1"/>
  <c r="C29" i="17"/>
  <c r="B29" i="17"/>
  <c r="C28" i="17"/>
  <c r="B28" i="17"/>
  <c r="C27" i="17"/>
  <c r="B27" i="17"/>
  <c r="B26" i="17"/>
  <c r="C26" i="17" s="1"/>
  <c r="B25" i="17"/>
  <c r="B24" i="17"/>
  <c r="C24" i="17" s="1"/>
  <c r="B23" i="17"/>
  <c r="B22" i="17"/>
  <c r="C22" i="17" s="1"/>
  <c r="B21" i="17"/>
  <c r="B20" i="17"/>
  <c r="C20" i="17" s="1"/>
  <c r="B19" i="17"/>
  <c r="B18" i="17"/>
  <c r="C18" i="17" s="1"/>
  <c r="B17" i="17"/>
  <c r="B16" i="17"/>
  <c r="C16" i="17" s="1"/>
  <c r="B15" i="17"/>
  <c r="B14" i="17"/>
  <c r="C14" i="17" s="1"/>
  <c r="B13" i="17"/>
  <c r="B12" i="17"/>
  <c r="C12" i="17" s="1"/>
  <c r="B11" i="17"/>
  <c r="C11" i="17" s="1"/>
  <c r="B10" i="17"/>
  <c r="B9" i="17"/>
  <c r="C10" i="17" s="1"/>
  <c r="B8" i="17"/>
  <c r="B7" i="17"/>
  <c r="B6" i="17"/>
  <c r="C6" i="17" s="1"/>
  <c r="B5" i="17"/>
  <c r="C4" i="17"/>
  <c r="B4" i="17"/>
  <c r="H99" i="16"/>
  <c r="H98" i="16"/>
  <c r="H97" i="16"/>
  <c r="H96" i="16"/>
  <c r="H95" i="16"/>
  <c r="H64" i="16"/>
  <c r="H62" i="16"/>
  <c r="C62" i="16"/>
  <c r="D63" i="16" s="1"/>
  <c r="J63" i="16" s="1"/>
  <c r="H61" i="16"/>
  <c r="E61" i="16"/>
  <c r="C61" i="16"/>
  <c r="D61" i="16" s="1"/>
  <c r="J61" i="16" s="1"/>
  <c r="H60" i="16"/>
  <c r="C60" i="16"/>
  <c r="H59" i="16"/>
  <c r="C59" i="16"/>
  <c r="H58" i="16"/>
  <c r="C58" i="16"/>
  <c r="H57" i="16"/>
  <c r="E57" i="16"/>
  <c r="C57" i="16"/>
  <c r="D57" i="16" s="1"/>
  <c r="H56" i="16"/>
  <c r="C56" i="16"/>
  <c r="H55" i="16"/>
  <c r="C55" i="16"/>
  <c r="H54" i="16"/>
  <c r="C54" i="16"/>
  <c r="H53" i="16"/>
  <c r="E53" i="16"/>
  <c r="C53" i="16"/>
  <c r="D53" i="16" s="1"/>
  <c r="H52" i="16"/>
  <c r="C52" i="16"/>
  <c r="H51" i="16"/>
  <c r="C51" i="16"/>
  <c r="H50" i="16"/>
  <c r="C50" i="16"/>
  <c r="H49" i="16"/>
  <c r="E49" i="16"/>
  <c r="C49" i="16"/>
  <c r="D49" i="16" s="1"/>
  <c r="J49" i="16" s="1"/>
  <c r="H48" i="16"/>
  <c r="C48" i="16"/>
  <c r="H47" i="16"/>
  <c r="C47" i="16"/>
  <c r="H46" i="16"/>
  <c r="C46" i="16"/>
  <c r="H45" i="16"/>
  <c r="E45" i="16"/>
  <c r="C45" i="16"/>
  <c r="D45" i="16" s="1"/>
  <c r="J45" i="16" s="1"/>
  <c r="H44" i="16"/>
  <c r="C44" i="16"/>
  <c r="H43" i="16"/>
  <c r="C43" i="16"/>
  <c r="H42" i="16"/>
  <c r="C42" i="16"/>
  <c r="H41" i="16"/>
  <c r="E41" i="16"/>
  <c r="C41" i="16"/>
  <c r="D41" i="16" s="1"/>
  <c r="H40" i="16"/>
  <c r="C40" i="16"/>
  <c r="H39" i="16"/>
  <c r="C39" i="16"/>
  <c r="H38" i="16"/>
  <c r="C38" i="16"/>
  <c r="H37" i="16"/>
  <c r="E37" i="16"/>
  <c r="C37" i="16"/>
  <c r="D37" i="16" s="1"/>
  <c r="H36" i="16"/>
  <c r="C36" i="16"/>
  <c r="H35" i="16"/>
  <c r="C35" i="16"/>
  <c r="H34" i="16"/>
  <c r="C34" i="16"/>
  <c r="H33" i="16"/>
  <c r="E33" i="16"/>
  <c r="C33" i="16"/>
  <c r="D33" i="16" s="1"/>
  <c r="J33" i="16" s="1"/>
  <c r="H32" i="16"/>
  <c r="C32" i="16"/>
  <c r="H31" i="16"/>
  <c r="C31" i="16"/>
  <c r="H30" i="16"/>
  <c r="C30" i="16"/>
  <c r="H29" i="16"/>
  <c r="E29" i="16"/>
  <c r="C29" i="16"/>
  <c r="D29" i="16" s="1"/>
  <c r="J29" i="16" s="1"/>
  <c r="H28" i="16"/>
  <c r="C28" i="16"/>
  <c r="H27" i="16"/>
  <c r="C27" i="16"/>
  <c r="H26" i="16"/>
  <c r="C26" i="16"/>
  <c r="H25" i="16"/>
  <c r="E25" i="16"/>
  <c r="C25" i="16"/>
  <c r="D25" i="16" s="1"/>
  <c r="H24" i="16"/>
  <c r="C24" i="16"/>
  <c r="H23" i="16"/>
  <c r="C23" i="16"/>
  <c r="H22" i="16"/>
  <c r="C22" i="16"/>
  <c r="H21" i="16"/>
  <c r="E21" i="16"/>
  <c r="C21" i="16"/>
  <c r="D21" i="16" s="1"/>
  <c r="H20" i="16"/>
  <c r="C20" i="16"/>
  <c r="H19" i="16"/>
  <c r="C19" i="16"/>
  <c r="H18" i="16"/>
  <c r="D18" i="16"/>
  <c r="C18" i="16"/>
  <c r="H17" i="16"/>
  <c r="C17" i="16"/>
  <c r="H16" i="16"/>
  <c r="C16" i="16"/>
  <c r="H15" i="16"/>
  <c r="C15" i="16"/>
  <c r="H14" i="16"/>
  <c r="C14" i="16"/>
  <c r="D14" i="16" s="1"/>
  <c r="H13" i="16"/>
  <c r="C13" i="16"/>
  <c r="H12" i="16"/>
  <c r="E12" i="16"/>
  <c r="C12" i="16"/>
  <c r="H11" i="16"/>
  <c r="C11" i="16"/>
  <c r="H10" i="16"/>
  <c r="C10" i="16"/>
  <c r="H9" i="16"/>
  <c r="C9" i="16"/>
  <c r="H8" i="16"/>
  <c r="C8" i="16"/>
  <c r="H7" i="16"/>
  <c r="C7" i="16"/>
  <c r="H6" i="16"/>
  <c r="C6" i="16"/>
  <c r="H5" i="16"/>
  <c r="C5" i="16"/>
  <c r="H4" i="16"/>
  <c r="D4" i="16"/>
  <c r="C4" i="16"/>
  <c r="F3" i="16"/>
  <c r="C3" i="16"/>
  <c r="G96" i="15"/>
  <c r="G95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C57" i="9"/>
  <c r="D57" i="9" s="1"/>
  <c r="C56" i="9"/>
  <c r="C55" i="9"/>
  <c r="D55" i="9" s="1"/>
  <c r="C54" i="9"/>
  <c r="C53" i="9"/>
  <c r="C52" i="9"/>
  <c r="D53" i="9" s="1"/>
  <c r="C51" i="9"/>
  <c r="C50" i="9"/>
  <c r="C49" i="9"/>
  <c r="D49" i="9" s="1"/>
  <c r="C48" i="9"/>
  <c r="C47" i="9"/>
  <c r="D47" i="9" s="1"/>
  <c r="C46" i="9"/>
  <c r="C45" i="9"/>
  <c r="D45" i="9" s="1"/>
  <c r="C44" i="9"/>
  <c r="C43" i="9"/>
  <c r="C42" i="9"/>
  <c r="I42" i="9" s="1"/>
  <c r="K42" i="9" s="1"/>
  <c r="C41" i="9"/>
  <c r="D41" i="9" s="1"/>
  <c r="C40" i="9"/>
  <c r="D39" i="9"/>
  <c r="E39" i="9" s="1"/>
  <c r="C39" i="9"/>
  <c r="C38" i="9"/>
  <c r="C37" i="9"/>
  <c r="D38" i="9" s="1"/>
  <c r="C36" i="9"/>
  <c r="D36" i="9" s="1"/>
  <c r="C35" i="9"/>
  <c r="C34" i="9"/>
  <c r="I34" i="9" s="1"/>
  <c r="K34" i="9" s="1"/>
  <c r="C33" i="9"/>
  <c r="C32" i="9"/>
  <c r="D32" i="9" s="1"/>
  <c r="C31" i="9"/>
  <c r="D31" i="9" s="1"/>
  <c r="C30" i="9"/>
  <c r="D30" i="9" s="1"/>
  <c r="C29" i="9"/>
  <c r="D29" i="9" s="1"/>
  <c r="E29" i="9" s="1"/>
  <c r="D28" i="9"/>
  <c r="E28" i="9" s="1"/>
  <c r="C28" i="9"/>
  <c r="D27" i="9"/>
  <c r="C27" i="9"/>
  <c r="D26" i="9"/>
  <c r="C26" i="9"/>
  <c r="C25" i="9"/>
  <c r="D25" i="9" s="1"/>
  <c r="E25" i="9" s="1"/>
  <c r="D24" i="9"/>
  <c r="C24" i="9"/>
  <c r="D23" i="9"/>
  <c r="C23" i="9"/>
  <c r="D22" i="9"/>
  <c r="C22" i="9"/>
  <c r="D21" i="9"/>
  <c r="E21" i="9" s="1"/>
  <c r="C21" i="9"/>
  <c r="C20" i="9"/>
  <c r="D20" i="9" s="1"/>
  <c r="C19" i="9"/>
  <c r="I19" i="9" s="1"/>
  <c r="K19" i="9" s="1"/>
  <c r="C18" i="9"/>
  <c r="C17" i="9"/>
  <c r="C16" i="9"/>
  <c r="C15" i="9"/>
  <c r="D15" i="9" s="1"/>
  <c r="C14" i="9"/>
  <c r="C13" i="9"/>
  <c r="D13" i="9" s="1"/>
  <c r="E13" i="9" s="1"/>
  <c r="C12" i="9"/>
  <c r="D12" i="9" s="1"/>
  <c r="C11" i="9"/>
  <c r="C10" i="9"/>
  <c r="C9" i="9"/>
  <c r="C8" i="9"/>
  <c r="C7" i="9"/>
  <c r="C6" i="9"/>
  <c r="C5" i="9"/>
  <c r="D5" i="9" s="1"/>
  <c r="D4" i="9"/>
  <c r="C4" i="9"/>
  <c r="C3" i="9"/>
  <c r="B62" i="7"/>
  <c r="C63" i="7" s="1"/>
  <c r="B61" i="7"/>
  <c r="B60" i="7"/>
  <c r="C60" i="7" s="1"/>
  <c r="B59" i="7"/>
  <c r="B58" i="7"/>
  <c r="C58" i="7" s="1"/>
  <c r="B57" i="7"/>
  <c r="B56" i="7"/>
  <c r="C56" i="7" s="1"/>
  <c r="B55" i="7"/>
  <c r="B54" i="7"/>
  <c r="C54" i="7" s="1"/>
  <c r="B53" i="7"/>
  <c r="B52" i="7"/>
  <c r="C52" i="7" s="1"/>
  <c r="B51" i="7"/>
  <c r="B50" i="7"/>
  <c r="C50" i="7" s="1"/>
  <c r="B49" i="7"/>
  <c r="B48" i="7"/>
  <c r="C48" i="7" s="1"/>
  <c r="B47" i="7"/>
  <c r="B46" i="7"/>
  <c r="C46" i="7" s="1"/>
  <c r="B45" i="7"/>
  <c r="B44" i="7"/>
  <c r="C44" i="7" s="1"/>
  <c r="B43" i="7"/>
  <c r="B42" i="7"/>
  <c r="C42" i="7" s="1"/>
  <c r="B41" i="7"/>
  <c r="B40" i="7"/>
  <c r="C40" i="7" s="1"/>
  <c r="B39" i="7"/>
  <c r="B38" i="7"/>
  <c r="C38" i="7" s="1"/>
  <c r="B37" i="7"/>
  <c r="B36" i="7"/>
  <c r="C36" i="7" s="1"/>
  <c r="B35" i="7"/>
  <c r="B34" i="7"/>
  <c r="C34" i="7" s="1"/>
  <c r="B33" i="7"/>
  <c r="B32" i="7"/>
  <c r="C32" i="7" s="1"/>
  <c r="B31" i="7"/>
  <c r="B30" i="7"/>
  <c r="C30" i="7" s="1"/>
  <c r="B29" i="7"/>
  <c r="B28" i="7"/>
  <c r="C28" i="7" s="1"/>
  <c r="B27" i="7"/>
  <c r="B26" i="7"/>
  <c r="C26" i="7" s="1"/>
  <c r="B25" i="7"/>
  <c r="B24" i="7"/>
  <c r="C24" i="7" s="1"/>
  <c r="B23" i="7"/>
  <c r="B22" i="7"/>
  <c r="C22" i="7" s="1"/>
  <c r="B21" i="7"/>
  <c r="B20" i="7"/>
  <c r="C20" i="7" s="1"/>
  <c r="B19" i="7"/>
  <c r="B18" i="7"/>
  <c r="C18" i="7" s="1"/>
  <c r="B17" i="7"/>
  <c r="B16" i="7"/>
  <c r="C16" i="7" s="1"/>
  <c r="B15" i="7"/>
  <c r="B14" i="7"/>
  <c r="C14" i="7" s="1"/>
  <c r="B13" i="7"/>
  <c r="B12" i="7"/>
  <c r="C12" i="7" s="1"/>
  <c r="B11" i="7"/>
  <c r="B10" i="7"/>
  <c r="C10" i="7" s="1"/>
  <c r="D10" i="7" s="1"/>
  <c r="E10" i="7" s="1"/>
  <c r="D9" i="7"/>
  <c r="B9" i="7"/>
  <c r="C9" i="7" s="1"/>
  <c r="C8" i="7"/>
  <c r="B8" i="7"/>
  <c r="C7" i="7"/>
  <c r="B7" i="7"/>
  <c r="B6" i="7"/>
  <c r="B5" i="7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C32" i="13"/>
  <c r="D32" i="13" s="1"/>
  <c r="R32" i="13" s="1"/>
  <c r="C31" i="13"/>
  <c r="C30" i="13"/>
  <c r="C29" i="13"/>
  <c r="C29" i="14" s="1"/>
  <c r="C28" i="13"/>
  <c r="C28" i="14" s="1"/>
  <c r="C27" i="13"/>
  <c r="C26" i="13"/>
  <c r="C25" i="13"/>
  <c r="C24" i="13"/>
  <c r="C23" i="13"/>
  <c r="C22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C12" i="13"/>
  <c r="D12" i="13" s="1"/>
  <c r="R12" i="13" s="1"/>
  <c r="C11" i="13"/>
  <c r="C10" i="13"/>
  <c r="C9" i="13"/>
  <c r="D9" i="13" s="1"/>
  <c r="R9" i="13" s="1"/>
  <c r="C8" i="13"/>
  <c r="C8" i="14" s="1"/>
  <c r="C7" i="13"/>
  <c r="C6" i="13"/>
  <c r="C5" i="13"/>
  <c r="C4" i="13"/>
  <c r="D5" i="13" s="1"/>
  <c r="R5" i="13" s="1"/>
  <c r="C3" i="13"/>
  <c r="C3" i="14" s="1"/>
  <c r="H3" i="14" s="1"/>
  <c r="B62" i="8"/>
  <c r="B61" i="8"/>
  <c r="C61" i="8" s="1"/>
  <c r="B60" i="8"/>
  <c r="B59" i="8"/>
  <c r="C58" i="8"/>
  <c r="B58" i="8"/>
  <c r="B57" i="8"/>
  <c r="B56" i="8"/>
  <c r="C56" i="8" s="1"/>
  <c r="B55" i="8"/>
  <c r="C55" i="8" s="1"/>
  <c r="C54" i="8"/>
  <c r="B54" i="8"/>
  <c r="I54" i="9" s="1"/>
  <c r="K54" i="9" s="1"/>
  <c r="B53" i="8"/>
  <c r="C53" i="8" s="1"/>
  <c r="B52" i="8"/>
  <c r="B51" i="8"/>
  <c r="C51" i="8" s="1"/>
  <c r="B50" i="8"/>
  <c r="B49" i="8"/>
  <c r="B48" i="8"/>
  <c r="C48" i="8" s="1"/>
  <c r="B47" i="8"/>
  <c r="C47" i="8" s="1"/>
  <c r="B46" i="8"/>
  <c r="I46" i="9" s="1"/>
  <c r="K46" i="9" s="1"/>
  <c r="B45" i="8"/>
  <c r="C45" i="8" s="1"/>
  <c r="B44" i="8"/>
  <c r="B43" i="8"/>
  <c r="C43" i="8" s="1"/>
  <c r="C42" i="8"/>
  <c r="B42" i="8"/>
  <c r="B41" i="8"/>
  <c r="B40" i="8"/>
  <c r="B39" i="8"/>
  <c r="C38" i="8"/>
  <c r="B38" i="8"/>
  <c r="I38" i="9" s="1"/>
  <c r="K38" i="9" s="1"/>
  <c r="B37" i="8"/>
  <c r="C37" i="8" s="1"/>
  <c r="D37" i="8" s="1"/>
  <c r="B36" i="8"/>
  <c r="C36" i="8" s="1"/>
  <c r="B35" i="8"/>
  <c r="C35" i="8" s="1"/>
  <c r="B34" i="8"/>
  <c r="B33" i="8"/>
  <c r="B32" i="8"/>
  <c r="C32" i="8" s="1"/>
  <c r="B31" i="8"/>
  <c r="B30" i="8"/>
  <c r="B29" i="8"/>
  <c r="C29" i="8" s="1"/>
  <c r="D29" i="8" s="1"/>
  <c r="B28" i="8"/>
  <c r="C28" i="8" s="1"/>
  <c r="B27" i="8"/>
  <c r="C26" i="8"/>
  <c r="B26" i="8"/>
  <c r="B25" i="8"/>
  <c r="B24" i="8"/>
  <c r="C24" i="8" s="1"/>
  <c r="B23" i="8"/>
  <c r="C22" i="8"/>
  <c r="B22" i="8"/>
  <c r="B21" i="8"/>
  <c r="C21" i="8" s="1"/>
  <c r="D21" i="8" s="1"/>
  <c r="B20" i="8"/>
  <c r="C20" i="8" s="1"/>
  <c r="B19" i="8"/>
  <c r="C19" i="8" s="1"/>
  <c r="B18" i="8"/>
  <c r="B17" i="8"/>
  <c r="B16" i="8"/>
  <c r="C16" i="8" s="1"/>
  <c r="B15" i="8"/>
  <c r="B14" i="8"/>
  <c r="B13" i="8"/>
  <c r="C13" i="8" s="1"/>
  <c r="D13" i="8" s="1"/>
  <c r="B12" i="8"/>
  <c r="C12" i="8" s="1"/>
  <c r="B11" i="8"/>
  <c r="C11" i="8" s="1"/>
  <c r="C10" i="8"/>
  <c r="B10" i="8"/>
  <c r="B9" i="8"/>
  <c r="I9" i="9" s="1"/>
  <c r="K9" i="9" s="1"/>
  <c r="B8" i="8"/>
  <c r="C8" i="8" s="1"/>
  <c r="B7" i="8"/>
  <c r="C6" i="8"/>
  <c r="D6" i="8" s="1"/>
  <c r="B6" i="8"/>
  <c r="B5" i="8"/>
  <c r="C5" i="8" s="1"/>
  <c r="B4" i="8"/>
  <c r="C4" i="8" s="1"/>
  <c r="B3" i="8"/>
  <c r="B1" i="8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B11" i="6"/>
  <c r="B10" i="6"/>
  <c r="B9" i="6"/>
  <c r="B8" i="6"/>
  <c r="C8" i="6" s="1"/>
  <c r="B7" i="6"/>
  <c r="B6" i="6"/>
  <c r="B5" i="6"/>
  <c r="C5" i="6" s="1"/>
  <c r="B4" i="6"/>
  <c r="B3" i="6"/>
  <c r="B62" i="5"/>
  <c r="C63" i="5" s="1"/>
  <c r="R63" i="5" s="1"/>
  <c r="B61" i="5"/>
  <c r="B60" i="5"/>
  <c r="B59" i="5"/>
  <c r="C59" i="5" s="1"/>
  <c r="B58" i="5"/>
  <c r="B57" i="5"/>
  <c r="B56" i="5"/>
  <c r="B55" i="5"/>
  <c r="B54" i="5"/>
  <c r="C54" i="5" s="1"/>
  <c r="R54" i="5" s="1"/>
  <c r="B53" i="5"/>
  <c r="B52" i="5"/>
  <c r="C53" i="5" s="1"/>
  <c r="R53" i="5" s="1"/>
  <c r="B51" i="5"/>
  <c r="B50" i="5"/>
  <c r="C50" i="5" s="1"/>
  <c r="R50" i="5" s="1"/>
  <c r="B49" i="5"/>
  <c r="B48" i="5"/>
  <c r="C49" i="5" s="1"/>
  <c r="R49" i="5" s="1"/>
  <c r="B47" i="5"/>
  <c r="C47" i="5" s="1"/>
  <c r="R47" i="5" s="1"/>
  <c r="B46" i="5"/>
  <c r="B45" i="5"/>
  <c r="B44" i="5"/>
  <c r="B43" i="5"/>
  <c r="C43" i="5" s="1"/>
  <c r="B42" i="5"/>
  <c r="B41" i="5"/>
  <c r="B40" i="5"/>
  <c r="C41" i="5" s="1"/>
  <c r="R41" i="5" s="1"/>
  <c r="B39" i="5"/>
  <c r="B38" i="5"/>
  <c r="C38" i="5" s="1"/>
  <c r="R38" i="5" s="1"/>
  <c r="B37" i="5"/>
  <c r="B36" i="5"/>
  <c r="C37" i="5" s="1"/>
  <c r="R37" i="5" s="1"/>
  <c r="B35" i="5"/>
  <c r="B34" i="5"/>
  <c r="C34" i="5" s="1"/>
  <c r="R34" i="5" s="1"/>
  <c r="B33" i="5"/>
  <c r="C32" i="5"/>
  <c r="B32" i="5"/>
  <c r="B31" i="5"/>
  <c r="C31" i="5" s="1"/>
  <c r="R31" i="5" s="1"/>
  <c r="B30" i="5"/>
  <c r="B29" i="5"/>
  <c r="B28" i="5"/>
  <c r="B27" i="5"/>
  <c r="C27" i="5" s="1"/>
  <c r="B26" i="5"/>
  <c r="B25" i="5"/>
  <c r="B24" i="5"/>
  <c r="B23" i="5"/>
  <c r="B22" i="5"/>
  <c r="C22" i="5" s="1"/>
  <c r="R22" i="5" s="1"/>
  <c r="B21" i="5"/>
  <c r="B20" i="5"/>
  <c r="C21" i="5" s="1"/>
  <c r="R21" i="5" s="1"/>
  <c r="B19" i="5"/>
  <c r="B18" i="5"/>
  <c r="C18" i="5" s="1"/>
  <c r="R18" i="5" s="1"/>
  <c r="B17" i="5"/>
  <c r="B16" i="5"/>
  <c r="C17" i="5" s="1"/>
  <c r="R17" i="5" s="1"/>
  <c r="B15" i="5"/>
  <c r="C15" i="5" s="1"/>
  <c r="R15" i="5" s="1"/>
  <c r="B14" i="5"/>
  <c r="B13" i="5"/>
  <c r="B12" i="5"/>
  <c r="B11" i="5"/>
  <c r="C11" i="5" s="1"/>
  <c r="B10" i="5"/>
  <c r="B9" i="5"/>
  <c r="B8" i="5"/>
  <c r="C9" i="5" s="1"/>
  <c r="R9" i="5" s="1"/>
  <c r="B7" i="5"/>
  <c r="B6" i="5"/>
  <c r="B5" i="5"/>
  <c r="C5" i="5" s="1"/>
  <c r="B4" i="5"/>
  <c r="B3" i="5"/>
  <c r="C4" i="5" s="1"/>
  <c r="R4" i="5" s="1"/>
  <c r="B62" i="4"/>
  <c r="B61" i="4"/>
  <c r="B60" i="4"/>
  <c r="B59" i="4"/>
  <c r="C59" i="4" s="1"/>
  <c r="B58" i="4"/>
  <c r="B57" i="4"/>
  <c r="B56" i="4"/>
  <c r="B55" i="4"/>
  <c r="C55" i="4" s="1"/>
  <c r="B54" i="4"/>
  <c r="B53" i="4"/>
  <c r="B52" i="4"/>
  <c r="B51" i="4"/>
  <c r="C51" i="4" s="1"/>
  <c r="B50" i="4"/>
  <c r="B49" i="4"/>
  <c r="B48" i="4"/>
  <c r="B47" i="4"/>
  <c r="C47" i="4" s="1"/>
  <c r="B46" i="4"/>
  <c r="B45" i="4"/>
  <c r="B44" i="4"/>
  <c r="B43" i="4"/>
  <c r="C43" i="4" s="1"/>
  <c r="B42" i="4"/>
  <c r="B41" i="4"/>
  <c r="B40" i="4"/>
  <c r="B39" i="4"/>
  <c r="C39" i="4" s="1"/>
  <c r="B38" i="4"/>
  <c r="B37" i="4"/>
  <c r="B36" i="4"/>
  <c r="B35" i="4"/>
  <c r="C35" i="4" s="1"/>
  <c r="B34" i="4"/>
  <c r="B33" i="4"/>
  <c r="B32" i="4"/>
  <c r="B31" i="4"/>
  <c r="C31" i="4" s="1"/>
  <c r="B30" i="4"/>
  <c r="B29" i="4"/>
  <c r="B28" i="4"/>
  <c r="B27" i="4"/>
  <c r="C27" i="4" s="1"/>
  <c r="B26" i="4"/>
  <c r="B25" i="4"/>
  <c r="B24" i="4"/>
  <c r="B23" i="4"/>
  <c r="C23" i="4" s="1"/>
  <c r="B22" i="4"/>
  <c r="B21" i="4"/>
  <c r="B20" i="4"/>
  <c r="B19" i="4"/>
  <c r="C19" i="4" s="1"/>
  <c r="B18" i="4"/>
  <c r="B17" i="4"/>
  <c r="B16" i="4"/>
  <c r="B15" i="4"/>
  <c r="C15" i="4" s="1"/>
  <c r="B14" i="4"/>
  <c r="B13" i="4"/>
  <c r="B12" i="4"/>
  <c r="B11" i="4"/>
  <c r="C11" i="4" s="1"/>
  <c r="B10" i="4"/>
  <c r="B9" i="4"/>
  <c r="B8" i="4"/>
  <c r="B7" i="4"/>
  <c r="C7" i="4" s="1"/>
  <c r="B6" i="4"/>
  <c r="B5" i="4"/>
  <c r="B4" i="4"/>
  <c r="B3" i="4"/>
  <c r="B62" i="3"/>
  <c r="B61" i="3"/>
  <c r="C61" i="3" s="1"/>
  <c r="B60" i="3"/>
  <c r="B59" i="3"/>
  <c r="C59" i="3" s="1"/>
  <c r="B58" i="3"/>
  <c r="B57" i="3"/>
  <c r="C57" i="3" s="1"/>
  <c r="B56" i="3"/>
  <c r="B55" i="3"/>
  <c r="C55" i="3" s="1"/>
  <c r="B54" i="3"/>
  <c r="B53" i="3"/>
  <c r="C54" i="3" s="1"/>
  <c r="B52" i="3"/>
  <c r="B51" i="3"/>
  <c r="C51" i="3" s="1"/>
  <c r="B50" i="3"/>
  <c r="B49" i="3"/>
  <c r="C50" i="3" s="1"/>
  <c r="B48" i="3"/>
  <c r="B47" i="3"/>
  <c r="C47" i="3" s="1"/>
  <c r="B46" i="3"/>
  <c r="B45" i="3"/>
  <c r="C46" i="3" s="1"/>
  <c r="B44" i="3"/>
  <c r="B43" i="3"/>
  <c r="C43" i="3" s="1"/>
  <c r="B42" i="3"/>
  <c r="B41" i="3"/>
  <c r="C42" i="3" s="1"/>
  <c r="B40" i="3"/>
  <c r="B39" i="3"/>
  <c r="C39" i="3" s="1"/>
  <c r="B38" i="3"/>
  <c r="B37" i="3"/>
  <c r="C38" i="3" s="1"/>
  <c r="B36" i="3"/>
  <c r="B35" i="3"/>
  <c r="C35" i="3" s="1"/>
  <c r="B34" i="3"/>
  <c r="B33" i="3"/>
  <c r="C34" i="3" s="1"/>
  <c r="B32" i="3"/>
  <c r="B31" i="3"/>
  <c r="C31" i="3" s="1"/>
  <c r="B30" i="3"/>
  <c r="B29" i="3"/>
  <c r="C30" i="3" s="1"/>
  <c r="B28" i="3"/>
  <c r="B27" i="3"/>
  <c r="C27" i="3" s="1"/>
  <c r="B26" i="3"/>
  <c r="B25" i="3"/>
  <c r="C26" i="3" s="1"/>
  <c r="B24" i="3"/>
  <c r="B23" i="3"/>
  <c r="C23" i="3" s="1"/>
  <c r="B22" i="3"/>
  <c r="B21" i="3"/>
  <c r="C22" i="3" s="1"/>
  <c r="B20" i="3"/>
  <c r="B19" i="3"/>
  <c r="C19" i="3" s="1"/>
  <c r="B18" i="3"/>
  <c r="B17" i="3"/>
  <c r="C18" i="3" s="1"/>
  <c r="B16" i="3"/>
  <c r="B15" i="3"/>
  <c r="C15" i="3" s="1"/>
  <c r="B14" i="3"/>
  <c r="B13" i="3"/>
  <c r="C13" i="3" s="1"/>
  <c r="D13" i="3" s="1"/>
  <c r="B12" i="3"/>
  <c r="C12" i="3" s="1"/>
  <c r="B11" i="3"/>
  <c r="C11" i="3" s="1"/>
  <c r="B10" i="3"/>
  <c r="B9" i="3"/>
  <c r="C9" i="3" s="1"/>
  <c r="D9" i="3" s="1"/>
  <c r="E9" i="3" s="1"/>
  <c r="B8" i="3"/>
  <c r="C8" i="3" s="1"/>
  <c r="D8" i="3" s="1"/>
  <c r="C7" i="3"/>
  <c r="B7" i="3"/>
  <c r="B6" i="3"/>
  <c r="B5" i="3"/>
  <c r="C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B5" i="2"/>
  <c r="H5" i="9" s="1"/>
  <c r="J5" i="9" s="1"/>
  <c r="B4" i="2"/>
  <c r="B3" i="2"/>
  <c r="I3" i="16" l="1"/>
  <c r="M11" i="16"/>
  <c r="J25" i="16"/>
  <c r="J41" i="16"/>
  <c r="J57" i="16"/>
  <c r="J4" i="16"/>
  <c r="M10" i="16"/>
  <c r="J14" i="16"/>
  <c r="M17" i="16"/>
  <c r="J53" i="16"/>
  <c r="F4" i="16"/>
  <c r="J21" i="16"/>
  <c r="J37" i="16"/>
  <c r="J18" i="16"/>
  <c r="J64" i="16"/>
  <c r="D23" i="3"/>
  <c r="D31" i="3"/>
  <c r="D39" i="3"/>
  <c r="E39" i="3" s="1"/>
  <c r="D43" i="3"/>
  <c r="D51" i="3"/>
  <c r="D55" i="3"/>
  <c r="D59" i="3"/>
  <c r="D24" i="7"/>
  <c r="E24" i="7" s="1"/>
  <c r="D11" i="3"/>
  <c r="E11" i="3" s="1"/>
  <c r="D19" i="3"/>
  <c r="D27" i="3"/>
  <c r="D35" i="3"/>
  <c r="D47" i="3"/>
  <c r="D12" i="3"/>
  <c r="E13" i="3"/>
  <c r="D22" i="3"/>
  <c r="D38" i="3"/>
  <c r="D54" i="3"/>
  <c r="E55" i="3" s="1"/>
  <c r="D5" i="5"/>
  <c r="R5" i="5"/>
  <c r="D14" i="7"/>
  <c r="E14" i="7" s="1"/>
  <c r="D30" i="7"/>
  <c r="E30" i="7" s="1"/>
  <c r="C10" i="3"/>
  <c r="D10" i="3" s="1"/>
  <c r="C14" i="3"/>
  <c r="D14" i="3" s="1"/>
  <c r="E14" i="3" s="1"/>
  <c r="C58" i="3"/>
  <c r="D58" i="3" s="1"/>
  <c r="Y15" i="5"/>
  <c r="W15" i="5"/>
  <c r="T15" i="5"/>
  <c r="U15" i="5"/>
  <c r="V15" i="5"/>
  <c r="AB15" i="5"/>
  <c r="X15" i="5"/>
  <c r="Z15" i="5"/>
  <c r="AA15" i="5"/>
  <c r="Z37" i="5"/>
  <c r="Y37" i="5"/>
  <c r="T37" i="5"/>
  <c r="W37" i="5"/>
  <c r="X37" i="5"/>
  <c r="V37" i="5"/>
  <c r="AA37" i="5"/>
  <c r="AB37" i="5"/>
  <c r="U37" i="5"/>
  <c r="W54" i="5"/>
  <c r="V54" i="5"/>
  <c r="AA54" i="5"/>
  <c r="AB54" i="5"/>
  <c r="X54" i="5"/>
  <c r="T54" i="5"/>
  <c r="U54" i="5"/>
  <c r="Y54" i="5"/>
  <c r="Z54" i="5"/>
  <c r="I18" i="9"/>
  <c r="K18" i="9" s="1"/>
  <c r="D18" i="9"/>
  <c r="D26" i="17"/>
  <c r="C5" i="3"/>
  <c r="D6" i="3" s="1"/>
  <c r="C17" i="3"/>
  <c r="D18" i="3" s="1"/>
  <c r="C21" i="3"/>
  <c r="C25" i="3"/>
  <c r="C29" i="3"/>
  <c r="D30" i="3" s="1"/>
  <c r="C33" i="3"/>
  <c r="D34" i="3" s="1"/>
  <c r="C37" i="3"/>
  <c r="C41" i="3"/>
  <c r="D41" i="3" s="1"/>
  <c r="E41" i="3" s="1"/>
  <c r="C45" i="3"/>
  <c r="D46" i="3" s="1"/>
  <c r="C49" i="3"/>
  <c r="D50" i="3" s="1"/>
  <c r="C53" i="3"/>
  <c r="C6" i="4"/>
  <c r="R6" i="4" s="1"/>
  <c r="C10" i="4"/>
  <c r="R10" i="4" s="1"/>
  <c r="C14" i="4"/>
  <c r="R14" i="4" s="1"/>
  <c r="C18" i="4"/>
  <c r="R18" i="4" s="1"/>
  <c r="C22" i="4"/>
  <c r="R22" i="4" s="1"/>
  <c r="C26" i="4"/>
  <c r="R26" i="4" s="1"/>
  <c r="C30" i="4"/>
  <c r="R30" i="4" s="1"/>
  <c r="C34" i="4"/>
  <c r="R34" i="4" s="1"/>
  <c r="C38" i="4"/>
  <c r="R38" i="4" s="1"/>
  <c r="C42" i="4"/>
  <c r="R42" i="4" s="1"/>
  <c r="C46" i="4"/>
  <c r="R46" i="4" s="1"/>
  <c r="C50" i="4"/>
  <c r="R50" i="4" s="1"/>
  <c r="C54" i="4"/>
  <c r="R54" i="4" s="1"/>
  <c r="C58" i="4"/>
  <c r="R58" i="4" s="1"/>
  <c r="C8" i="5"/>
  <c r="C13" i="5"/>
  <c r="R13" i="5" s="1"/>
  <c r="Z17" i="5"/>
  <c r="W17" i="5"/>
  <c r="V17" i="5"/>
  <c r="AB17" i="5"/>
  <c r="X17" i="5"/>
  <c r="AA17" i="5"/>
  <c r="Y17" i="5"/>
  <c r="T17" i="5"/>
  <c r="U17" i="5"/>
  <c r="C19" i="5"/>
  <c r="C23" i="5"/>
  <c r="R23" i="5" s="1"/>
  <c r="C26" i="5"/>
  <c r="R26" i="5" s="1"/>
  <c r="C30" i="5"/>
  <c r="R30" i="5" s="1"/>
  <c r="C40" i="5"/>
  <c r="C45" i="5"/>
  <c r="R45" i="5" s="1"/>
  <c r="T49" i="5"/>
  <c r="Z49" i="5"/>
  <c r="Y49" i="5"/>
  <c r="U49" i="5"/>
  <c r="X49" i="5"/>
  <c r="V49" i="5"/>
  <c r="AA49" i="5"/>
  <c r="W49" i="5"/>
  <c r="AB49" i="5"/>
  <c r="C51" i="5"/>
  <c r="C55" i="5"/>
  <c r="R55" i="5" s="1"/>
  <c r="C58" i="5"/>
  <c r="R58" i="5" s="1"/>
  <c r="X63" i="5"/>
  <c r="V63" i="5"/>
  <c r="W63" i="5"/>
  <c r="Y63" i="5"/>
  <c r="AA63" i="5"/>
  <c r="U63" i="5"/>
  <c r="T63" i="5"/>
  <c r="Z63" i="5"/>
  <c r="AB63" i="5"/>
  <c r="C17" i="8"/>
  <c r="D17" i="8" s="1"/>
  <c r="C33" i="8"/>
  <c r="D33" i="8" s="1"/>
  <c r="C49" i="8"/>
  <c r="D49" i="8" s="1"/>
  <c r="I52" i="9"/>
  <c r="K52" i="9" s="1"/>
  <c r="C52" i="8"/>
  <c r="D53" i="8" s="1"/>
  <c r="D16" i="9"/>
  <c r="E16" i="9" s="1"/>
  <c r="E32" i="9"/>
  <c r="I35" i="9"/>
  <c r="K35" i="9" s="1"/>
  <c r="D35" i="9"/>
  <c r="E36" i="9" s="1"/>
  <c r="I48" i="9"/>
  <c r="K48" i="9" s="1"/>
  <c r="I56" i="9"/>
  <c r="K56" i="9" s="1"/>
  <c r="C13" i="17"/>
  <c r="C17" i="17"/>
  <c r="D21" i="17" s="1"/>
  <c r="C21" i="17"/>
  <c r="C25" i="17"/>
  <c r="C34" i="17"/>
  <c r="C38" i="17"/>
  <c r="D39" i="17" s="1"/>
  <c r="C42" i="17"/>
  <c r="C47" i="17"/>
  <c r="C51" i="17"/>
  <c r="C55" i="17"/>
  <c r="R11" i="5"/>
  <c r="U22" i="5"/>
  <c r="Z22" i="5"/>
  <c r="X22" i="5"/>
  <c r="Y22" i="5"/>
  <c r="W22" i="5"/>
  <c r="T22" i="5"/>
  <c r="V22" i="5"/>
  <c r="AB22" i="5"/>
  <c r="AA22" i="5"/>
  <c r="X41" i="5"/>
  <c r="W41" i="5"/>
  <c r="T41" i="5"/>
  <c r="AB41" i="5"/>
  <c r="AA41" i="5"/>
  <c r="Z41" i="5"/>
  <c r="Y41" i="5"/>
  <c r="U41" i="5"/>
  <c r="V41" i="5"/>
  <c r="AB50" i="5"/>
  <c r="AA50" i="5"/>
  <c r="W50" i="5"/>
  <c r="Z50" i="5"/>
  <c r="X50" i="5"/>
  <c r="T50" i="5"/>
  <c r="U50" i="5"/>
  <c r="Y50" i="5"/>
  <c r="V50" i="5"/>
  <c r="C16" i="3"/>
  <c r="D16" i="3" s="1"/>
  <c r="C24" i="3"/>
  <c r="D24" i="3" s="1"/>
  <c r="E24" i="3" s="1"/>
  <c r="C36" i="3"/>
  <c r="D36" i="3" s="1"/>
  <c r="E36" i="3" s="1"/>
  <c r="C40" i="3"/>
  <c r="D40" i="3" s="1"/>
  <c r="C44" i="3"/>
  <c r="D44" i="3" s="1"/>
  <c r="E44" i="3" s="1"/>
  <c r="C48" i="3"/>
  <c r="D48" i="3" s="1"/>
  <c r="E48" i="3" s="1"/>
  <c r="C52" i="3"/>
  <c r="D52" i="3" s="1"/>
  <c r="E52" i="3" s="1"/>
  <c r="C56" i="3"/>
  <c r="D56" i="3" s="1"/>
  <c r="E56" i="3" s="1"/>
  <c r="C60" i="3"/>
  <c r="D60" i="3" s="1"/>
  <c r="D7" i="4"/>
  <c r="R7" i="4"/>
  <c r="D11" i="4"/>
  <c r="R11" i="4"/>
  <c r="D15" i="4"/>
  <c r="R15" i="4"/>
  <c r="D19" i="4"/>
  <c r="R19" i="4"/>
  <c r="D23" i="4"/>
  <c r="R23" i="4"/>
  <c r="D27" i="4"/>
  <c r="R27" i="4"/>
  <c r="D31" i="4"/>
  <c r="R31" i="4"/>
  <c r="D35" i="4"/>
  <c r="R35" i="4"/>
  <c r="D39" i="4"/>
  <c r="E39" i="4" s="1"/>
  <c r="R39" i="4"/>
  <c r="D43" i="4"/>
  <c r="R43" i="4"/>
  <c r="D47" i="4"/>
  <c r="R47" i="4"/>
  <c r="D51" i="4"/>
  <c r="R51" i="4"/>
  <c r="D55" i="4"/>
  <c r="R55" i="4"/>
  <c r="D59" i="4"/>
  <c r="R59" i="4"/>
  <c r="Z4" i="5"/>
  <c r="AA4" i="5"/>
  <c r="V4" i="5"/>
  <c r="T4" i="5"/>
  <c r="AB4" i="5"/>
  <c r="U4" i="5"/>
  <c r="X4" i="5"/>
  <c r="Y4" i="5"/>
  <c r="W4" i="5"/>
  <c r="C6" i="5"/>
  <c r="R6" i="5" s="1"/>
  <c r="C16" i="5"/>
  <c r="Z21" i="5"/>
  <c r="Y21" i="5"/>
  <c r="T21" i="5"/>
  <c r="U21" i="5"/>
  <c r="AA21" i="5"/>
  <c r="W21" i="5"/>
  <c r="AB21" i="5"/>
  <c r="X21" i="5"/>
  <c r="V21" i="5"/>
  <c r="C25" i="5"/>
  <c r="R25" i="5" s="1"/>
  <c r="D27" i="5"/>
  <c r="R27" i="5"/>
  <c r="Z31" i="5"/>
  <c r="V31" i="5"/>
  <c r="Y31" i="5"/>
  <c r="AA31" i="5"/>
  <c r="X31" i="5"/>
  <c r="AB31" i="5"/>
  <c r="U31" i="5"/>
  <c r="W31" i="5"/>
  <c r="T31" i="5"/>
  <c r="AB34" i="5"/>
  <c r="V34" i="5"/>
  <c r="Z34" i="5"/>
  <c r="U34" i="5"/>
  <c r="Y34" i="5"/>
  <c r="T34" i="5"/>
  <c r="X34" i="5"/>
  <c r="AA34" i="5"/>
  <c r="W34" i="5"/>
  <c r="X38" i="5"/>
  <c r="AA38" i="5"/>
  <c r="AB38" i="5"/>
  <c r="V38" i="5"/>
  <c r="Z38" i="5"/>
  <c r="U38" i="5"/>
  <c r="Y38" i="5"/>
  <c r="T38" i="5"/>
  <c r="W38" i="5"/>
  <c r="C48" i="5"/>
  <c r="AA53" i="5"/>
  <c r="W53" i="5"/>
  <c r="T53" i="5"/>
  <c r="Z53" i="5"/>
  <c r="Y53" i="5"/>
  <c r="U53" i="5"/>
  <c r="X53" i="5"/>
  <c r="AB53" i="5"/>
  <c r="V53" i="5"/>
  <c r="C57" i="5"/>
  <c r="R57" i="5" s="1"/>
  <c r="D59" i="5"/>
  <c r="R59" i="5"/>
  <c r="C6" i="6"/>
  <c r="C14" i="8"/>
  <c r="D14" i="8" s="1"/>
  <c r="E14" i="8" s="1"/>
  <c r="C30" i="8"/>
  <c r="I40" i="9"/>
  <c r="K40" i="9" s="1"/>
  <c r="C40" i="8"/>
  <c r="C46" i="8"/>
  <c r="D46" i="8" s="1"/>
  <c r="E46" i="8" s="1"/>
  <c r="C62" i="8"/>
  <c r="D8" i="7"/>
  <c r="E20" i="9"/>
  <c r="E24" i="9"/>
  <c r="E20" i="16"/>
  <c r="D19" i="16"/>
  <c r="J19" i="16" s="1"/>
  <c r="E19" i="16"/>
  <c r="E24" i="16"/>
  <c r="D23" i="16"/>
  <c r="J23" i="16" s="1"/>
  <c r="E23" i="16"/>
  <c r="E28" i="16"/>
  <c r="D27" i="16"/>
  <c r="J27" i="16" s="1"/>
  <c r="E27" i="16"/>
  <c r="E32" i="16"/>
  <c r="D31" i="16"/>
  <c r="J31" i="16" s="1"/>
  <c r="E31" i="16"/>
  <c r="E36" i="16"/>
  <c r="D35" i="16"/>
  <c r="J35" i="16" s="1"/>
  <c r="E35" i="16"/>
  <c r="E40" i="16"/>
  <c r="D39" i="16"/>
  <c r="J39" i="16" s="1"/>
  <c r="E39" i="16"/>
  <c r="E44" i="16"/>
  <c r="D43" i="16"/>
  <c r="J43" i="16" s="1"/>
  <c r="E43" i="16"/>
  <c r="E48" i="16"/>
  <c r="D47" i="16"/>
  <c r="J47" i="16" s="1"/>
  <c r="E47" i="16"/>
  <c r="E52" i="16"/>
  <c r="D51" i="16"/>
  <c r="J51" i="16" s="1"/>
  <c r="E51" i="16"/>
  <c r="E56" i="16"/>
  <c r="D55" i="16"/>
  <c r="J55" i="16" s="1"/>
  <c r="E55" i="16"/>
  <c r="E60" i="16"/>
  <c r="D59" i="16"/>
  <c r="J59" i="16" s="1"/>
  <c r="E59" i="16"/>
  <c r="C59" i="17"/>
  <c r="D64" i="17" s="1"/>
  <c r="D61" i="3"/>
  <c r="AB9" i="5"/>
  <c r="AA9" i="5"/>
  <c r="X9" i="5"/>
  <c r="U9" i="5"/>
  <c r="Y9" i="5"/>
  <c r="V9" i="5"/>
  <c r="Z9" i="5"/>
  <c r="W9" i="5"/>
  <c r="T9" i="5"/>
  <c r="Z18" i="5"/>
  <c r="AB18" i="5"/>
  <c r="X18" i="5"/>
  <c r="V18" i="5"/>
  <c r="AA18" i="5"/>
  <c r="T18" i="5"/>
  <c r="U18" i="5"/>
  <c r="Y18" i="5"/>
  <c r="W18" i="5"/>
  <c r="D32" i="5"/>
  <c r="R32" i="5"/>
  <c r="D43" i="5"/>
  <c r="E43" i="5" s="1"/>
  <c r="R43" i="5"/>
  <c r="W47" i="5"/>
  <c r="AB47" i="5"/>
  <c r="Z47" i="5"/>
  <c r="T47" i="5"/>
  <c r="AA47" i="5"/>
  <c r="V47" i="5"/>
  <c r="Y47" i="5"/>
  <c r="U47" i="5"/>
  <c r="X47" i="5"/>
  <c r="E9" i="7"/>
  <c r="E7" i="16"/>
  <c r="C20" i="3"/>
  <c r="D20" i="3" s="1"/>
  <c r="E20" i="3" s="1"/>
  <c r="C28" i="3"/>
  <c r="D28" i="3" s="1"/>
  <c r="E28" i="3" s="1"/>
  <c r="C32" i="3"/>
  <c r="D32" i="3" s="1"/>
  <c r="E32" i="3" s="1"/>
  <c r="C4" i="2"/>
  <c r="H4" i="9"/>
  <c r="J4" i="9" s="1"/>
  <c r="C7" i="5"/>
  <c r="R7" i="5" s="1"/>
  <c r="C10" i="5"/>
  <c r="R10" i="5" s="1"/>
  <c r="C14" i="5"/>
  <c r="C24" i="5"/>
  <c r="C29" i="5"/>
  <c r="R29" i="5" s="1"/>
  <c r="C33" i="5"/>
  <c r="R33" i="5" s="1"/>
  <c r="C35" i="5"/>
  <c r="C39" i="5"/>
  <c r="R39" i="5" s="1"/>
  <c r="C42" i="5"/>
  <c r="R42" i="5" s="1"/>
  <c r="C46" i="5"/>
  <c r="R46" i="5" s="1"/>
  <c r="C56" i="5"/>
  <c r="C61" i="5"/>
  <c r="R61" i="5" s="1"/>
  <c r="C7" i="6"/>
  <c r="D7" i="6" s="1"/>
  <c r="C11" i="6"/>
  <c r="D12" i="6" s="1"/>
  <c r="C18" i="8"/>
  <c r="C25" i="8"/>
  <c r="D25" i="8" s="1"/>
  <c r="E25" i="8" s="1"/>
  <c r="C34" i="8"/>
  <c r="C41" i="8"/>
  <c r="D41" i="8" s="1"/>
  <c r="I44" i="9"/>
  <c r="K44" i="9" s="1"/>
  <c r="C44" i="8"/>
  <c r="D45" i="8" s="1"/>
  <c r="C50" i="8"/>
  <c r="C57" i="8"/>
  <c r="D57" i="8" s="1"/>
  <c r="I60" i="9"/>
  <c r="K60" i="9" s="1"/>
  <c r="C60" i="8"/>
  <c r="D61" i="8" s="1"/>
  <c r="D21" i="13"/>
  <c r="C25" i="14"/>
  <c r="D25" i="13"/>
  <c r="C11" i="7"/>
  <c r="D11" i="7" s="1"/>
  <c r="E11" i="7" s="1"/>
  <c r="C13" i="7"/>
  <c r="D13" i="7" s="1"/>
  <c r="C15" i="7"/>
  <c r="D15" i="7" s="1"/>
  <c r="C17" i="7"/>
  <c r="D17" i="7" s="1"/>
  <c r="C19" i="7"/>
  <c r="D19" i="7" s="1"/>
  <c r="C21" i="7"/>
  <c r="D21" i="7" s="1"/>
  <c r="C23" i="7"/>
  <c r="D23" i="7" s="1"/>
  <c r="C25" i="7"/>
  <c r="D25" i="7" s="1"/>
  <c r="C27" i="7"/>
  <c r="D27" i="7" s="1"/>
  <c r="C29" i="7"/>
  <c r="D29" i="7" s="1"/>
  <c r="C31" i="7"/>
  <c r="D31" i="7" s="1"/>
  <c r="C33" i="7"/>
  <c r="D33" i="7" s="1"/>
  <c r="C35" i="7"/>
  <c r="C37" i="7"/>
  <c r="C39" i="7"/>
  <c r="C41" i="7"/>
  <c r="C43" i="7"/>
  <c r="C45" i="7"/>
  <c r="C47" i="7"/>
  <c r="C49" i="7"/>
  <c r="C51" i="7"/>
  <c r="C53" i="7"/>
  <c r="C55" i="7"/>
  <c r="C57" i="7"/>
  <c r="C59" i="7"/>
  <c r="C61" i="7"/>
  <c r="D61" i="7" s="1"/>
  <c r="D14" i="9"/>
  <c r="D33" i="9"/>
  <c r="E33" i="9" s="1"/>
  <c r="D20" i="16"/>
  <c r="J20" i="16" s="1"/>
  <c r="D24" i="16"/>
  <c r="J24" i="16" s="1"/>
  <c r="D28" i="16"/>
  <c r="J28" i="16" s="1"/>
  <c r="D32" i="16"/>
  <c r="J32" i="16" s="1"/>
  <c r="D36" i="16"/>
  <c r="J36" i="16" s="1"/>
  <c r="D40" i="16"/>
  <c r="J40" i="16" s="1"/>
  <c r="D44" i="16"/>
  <c r="J44" i="16" s="1"/>
  <c r="D48" i="16"/>
  <c r="J48" i="16" s="1"/>
  <c r="D52" i="16"/>
  <c r="J52" i="16" s="1"/>
  <c r="D56" i="16"/>
  <c r="J56" i="16" s="1"/>
  <c r="D60" i="16"/>
  <c r="J60" i="16" s="1"/>
  <c r="C15" i="17"/>
  <c r="C19" i="17"/>
  <c r="D25" i="17" s="1"/>
  <c r="C23" i="17"/>
  <c r="D29" i="17" s="1"/>
  <c r="C32" i="17"/>
  <c r="C36" i="17"/>
  <c r="C40" i="17"/>
  <c r="D43" i="17" s="1"/>
  <c r="C49" i="17"/>
  <c r="C53" i="17"/>
  <c r="D58" i="17" s="1"/>
  <c r="C57" i="17"/>
  <c r="D17" i="9"/>
  <c r="E17" i="9" s="1"/>
  <c r="D37" i="9"/>
  <c r="D22" i="16"/>
  <c r="J22" i="16" s="1"/>
  <c r="D26" i="16"/>
  <c r="J26" i="16" s="1"/>
  <c r="D30" i="16"/>
  <c r="J30" i="16" s="1"/>
  <c r="D34" i="16"/>
  <c r="J34" i="16" s="1"/>
  <c r="D38" i="16"/>
  <c r="J38" i="16" s="1"/>
  <c r="D42" i="16"/>
  <c r="J42" i="16" s="1"/>
  <c r="D46" i="16"/>
  <c r="J46" i="16" s="1"/>
  <c r="D50" i="16"/>
  <c r="J50" i="16" s="1"/>
  <c r="D54" i="16"/>
  <c r="J54" i="16" s="1"/>
  <c r="D58" i="16"/>
  <c r="J58" i="16" s="1"/>
  <c r="D62" i="16"/>
  <c r="J62" i="16" s="1"/>
  <c r="C7" i="17"/>
  <c r="C43" i="17"/>
  <c r="D66" i="17"/>
  <c r="D69" i="17"/>
  <c r="E66" i="17"/>
  <c r="H12" i="10"/>
  <c r="V64" i="5"/>
  <c r="U64" i="5"/>
  <c r="Y64" i="5"/>
  <c r="X64" i="5"/>
  <c r="AB64" i="5"/>
  <c r="W64" i="5"/>
  <c r="AA64" i="5"/>
  <c r="Z64" i="5"/>
  <c r="T64" i="5"/>
  <c r="Z64" i="4"/>
  <c r="W64" i="4"/>
  <c r="V64" i="4"/>
  <c r="U64" i="4"/>
  <c r="AA64" i="4"/>
  <c r="Y64" i="4"/>
  <c r="AB64" i="4"/>
  <c r="T64" i="4"/>
  <c r="X64" i="4"/>
  <c r="C42" i="6"/>
  <c r="C46" i="6"/>
  <c r="C50" i="6"/>
  <c r="C54" i="6"/>
  <c r="C58" i="6"/>
  <c r="C7" i="8"/>
  <c r="D7" i="8" s="1"/>
  <c r="E7" i="8" s="1"/>
  <c r="C15" i="8"/>
  <c r="D15" i="8" s="1"/>
  <c r="C23" i="8"/>
  <c r="D23" i="8" s="1"/>
  <c r="C31" i="8"/>
  <c r="D31" i="8" s="1"/>
  <c r="C39" i="8"/>
  <c r="D39" i="8" s="1"/>
  <c r="D47" i="8"/>
  <c r="I50" i="9"/>
  <c r="K50" i="9" s="1"/>
  <c r="D55" i="8"/>
  <c r="I58" i="9"/>
  <c r="K58" i="9" s="1"/>
  <c r="D13" i="13"/>
  <c r="L13" i="9" s="1"/>
  <c r="C6" i="7"/>
  <c r="C62" i="7"/>
  <c r="I5" i="9"/>
  <c r="K5" i="9" s="1"/>
  <c r="D9" i="9"/>
  <c r="D19" i="9"/>
  <c r="I26" i="9"/>
  <c r="K26" i="9" s="1"/>
  <c r="D34" i="9"/>
  <c r="D5" i="16"/>
  <c r="J5" i="16" s="1"/>
  <c r="D9" i="16"/>
  <c r="J9" i="16" s="1"/>
  <c r="D13" i="16"/>
  <c r="J13" i="16" s="1"/>
  <c r="E18" i="16"/>
  <c r="E22" i="16"/>
  <c r="E26" i="16"/>
  <c r="E30" i="16"/>
  <c r="E34" i="16"/>
  <c r="E38" i="16"/>
  <c r="E42" i="16"/>
  <c r="E46" i="16"/>
  <c r="E50" i="16"/>
  <c r="E54" i="16"/>
  <c r="E58" i="16"/>
  <c r="E62" i="16"/>
  <c r="C8" i="17"/>
  <c r="E10" i="17" s="1"/>
  <c r="C62" i="17"/>
  <c r="D67" i="17" s="1"/>
  <c r="D7" i="10"/>
  <c r="D48" i="10"/>
  <c r="D4" i="10"/>
  <c r="D20" i="10"/>
  <c r="D28" i="10"/>
  <c r="D36" i="10"/>
  <c r="D40" i="10"/>
  <c r="D44" i="10"/>
  <c r="D7" i="11"/>
  <c r="J7" i="11" s="1"/>
  <c r="D8" i="11"/>
  <c r="J8" i="11" s="1"/>
  <c r="E27" i="11"/>
  <c r="E43" i="11"/>
  <c r="E59" i="11"/>
  <c r="D70" i="17"/>
  <c r="E67" i="17"/>
  <c r="C40" i="6"/>
  <c r="C44" i="6"/>
  <c r="C48" i="6"/>
  <c r="C52" i="6"/>
  <c r="D52" i="6" s="1"/>
  <c r="C56" i="6"/>
  <c r="C60" i="6"/>
  <c r="D11" i="8"/>
  <c r="D19" i="8"/>
  <c r="E19" i="8" s="1"/>
  <c r="C27" i="8"/>
  <c r="D27" i="8" s="1"/>
  <c r="D35" i="8"/>
  <c r="D43" i="8"/>
  <c r="D51" i="8"/>
  <c r="C59" i="8"/>
  <c r="D59" i="8" s="1"/>
  <c r="D33" i="13"/>
  <c r="D55" i="13"/>
  <c r="R55" i="13" s="1"/>
  <c r="D8" i="9"/>
  <c r="E8" i="9" s="1"/>
  <c r="I27" i="9"/>
  <c r="K27" i="9" s="1"/>
  <c r="J21" i="18"/>
  <c r="L21" i="18" s="1"/>
  <c r="J25" i="18"/>
  <c r="L25" i="18" s="1"/>
  <c r="J29" i="18"/>
  <c r="L29" i="18" s="1"/>
  <c r="J33" i="18"/>
  <c r="L33" i="18" s="1"/>
  <c r="J37" i="18"/>
  <c r="L37" i="18" s="1"/>
  <c r="D56" i="10"/>
  <c r="E7" i="11"/>
  <c r="E8" i="11"/>
  <c r="D14" i="11"/>
  <c r="J14" i="11" s="1"/>
  <c r="C6" i="2"/>
  <c r="L33" i="9"/>
  <c r="R3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L18" i="15"/>
  <c r="L12" i="15"/>
  <c r="L11" i="15"/>
  <c r="E5" i="15"/>
  <c r="D38" i="4"/>
  <c r="C10" i="2"/>
  <c r="C18" i="2"/>
  <c r="D18" i="2" s="1"/>
  <c r="C26" i="2"/>
  <c r="D26" i="2" s="1"/>
  <c r="C34" i="2"/>
  <c r="D34" i="2" s="1"/>
  <c r="C42" i="2"/>
  <c r="D42" i="2" s="1"/>
  <c r="C54" i="2"/>
  <c r="D54" i="2" s="1"/>
  <c r="D14" i="6"/>
  <c r="E14" i="6" s="1"/>
  <c r="L32" i="9"/>
  <c r="C7" i="2"/>
  <c r="D7" i="2" s="1"/>
  <c r="C19" i="2"/>
  <c r="D19" i="2" s="1"/>
  <c r="E19" i="2" s="1"/>
  <c r="C23" i="2"/>
  <c r="C27" i="2"/>
  <c r="C31" i="2"/>
  <c r="C35" i="2"/>
  <c r="C39" i="2"/>
  <c r="C43" i="2"/>
  <c r="D43" i="2" s="1"/>
  <c r="E43" i="2" s="1"/>
  <c r="C47" i="2"/>
  <c r="C51" i="2"/>
  <c r="C55" i="2"/>
  <c r="C59" i="2"/>
  <c r="D7" i="3"/>
  <c r="E59" i="3"/>
  <c r="E61" i="3"/>
  <c r="D7" i="5"/>
  <c r="D9" i="5"/>
  <c r="C12" i="5"/>
  <c r="R12" i="5" s="1"/>
  <c r="D15" i="5"/>
  <c r="D17" i="5"/>
  <c r="C20" i="5"/>
  <c r="R20" i="5" s="1"/>
  <c r="D23" i="5"/>
  <c r="C28" i="5"/>
  <c r="R28" i="5" s="1"/>
  <c r="D33" i="5"/>
  <c r="E33" i="5" s="1"/>
  <c r="C36" i="5"/>
  <c r="R36" i="5" s="1"/>
  <c r="D39" i="5"/>
  <c r="D41" i="5"/>
  <c r="C44" i="5"/>
  <c r="R44" i="5" s="1"/>
  <c r="D47" i="5"/>
  <c r="D49" i="5"/>
  <c r="C52" i="5"/>
  <c r="R52" i="5" s="1"/>
  <c r="D55" i="5"/>
  <c r="C60" i="5"/>
  <c r="R60" i="5" s="1"/>
  <c r="H9" i="9"/>
  <c r="J9" i="9" s="1"/>
  <c r="C9" i="2"/>
  <c r="L12" i="9"/>
  <c r="E12" i="13"/>
  <c r="L45" i="9"/>
  <c r="E45" i="13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R5" i="4" s="1"/>
  <c r="C4" i="4"/>
  <c r="R4" i="4" s="1"/>
  <c r="D6" i="5"/>
  <c r="E6" i="5" s="1"/>
  <c r="D22" i="5"/>
  <c r="D38" i="5"/>
  <c r="D46" i="5"/>
  <c r="D54" i="5"/>
  <c r="D6" i="6"/>
  <c r="D5" i="6"/>
  <c r="E23" i="8"/>
  <c r="C11" i="2"/>
  <c r="C15" i="2"/>
  <c r="H8" i="9"/>
  <c r="J8" i="9" s="1"/>
  <c r="C8" i="2"/>
  <c r="D8" i="2" s="1"/>
  <c r="E8" i="2" s="1"/>
  <c r="C12" i="2"/>
  <c r="D12" i="2" s="1"/>
  <c r="C16" i="2"/>
  <c r="D16" i="2" s="1"/>
  <c r="C20" i="2"/>
  <c r="C24" i="2"/>
  <c r="D25" i="2" s="1"/>
  <c r="C28" i="2"/>
  <c r="C32" i="2"/>
  <c r="D32" i="2" s="1"/>
  <c r="C36" i="2"/>
  <c r="C40" i="2"/>
  <c r="D41" i="2" s="1"/>
  <c r="C44" i="2"/>
  <c r="D45" i="2" s="1"/>
  <c r="C48" i="2"/>
  <c r="D48" i="2" s="1"/>
  <c r="C52" i="2"/>
  <c r="C56" i="2"/>
  <c r="C60" i="2"/>
  <c r="D61" i="2" s="1"/>
  <c r="C4" i="3"/>
  <c r="D5" i="3" s="1"/>
  <c r="E10" i="3"/>
  <c r="C63" i="3"/>
  <c r="C62" i="3"/>
  <c r="D62" i="3" s="1"/>
  <c r="E62" i="3" s="1"/>
  <c r="D10" i="5"/>
  <c r="E10" i="5" s="1"/>
  <c r="D18" i="5"/>
  <c r="D34" i="5"/>
  <c r="D42" i="5"/>
  <c r="E42" i="5" s="1"/>
  <c r="D50" i="5"/>
  <c r="C4" i="6"/>
  <c r="D20" i="6"/>
  <c r="E20" i="6" s="1"/>
  <c r="D28" i="6"/>
  <c r="E28" i="6" s="1"/>
  <c r="E51" i="8"/>
  <c r="L24" i="9"/>
  <c r="D36" i="6"/>
  <c r="E36" i="6" s="1"/>
  <c r="C63" i="6"/>
  <c r="C62" i="6"/>
  <c r="D62" i="6" s="1"/>
  <c r="E62" i="6" s="1"/>
  <c r="D8" i="8"/>
  <c r="E8" i="8" s="1"/>
  <c r="D18" i="8"/>
  <c r="E18" i="8" s="1"/>
  <c r="D20" i="8"/>
  <c r="D24" i="8"/>
  <c r="E24" i="8" s="1"/>
  <c r="D28" i="8"/>
  <c r="E28" i="8" s="1"/>
  <c r="D32" i="8"/>
  <c r="D36" i="8"/>
  <c r="E36" i="8" s="1"/>
  <c r="D40" i="8"/>
  <c r="E40" i="8" s="1"/>
  <c r="D48" i="8"/>
  <c r="D50" i="8"/>
  <c r="E50" i="8" s="1"/>
  <c r="D54" i="8"/>
  <c r="D58" i="8"/>
  <c r="E58" i="8" s="1"/>
  <c r="D62" i="8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D23" i="17"/>
  <c r="E52" i="17"/>
  <c r="D53" i="17"/>
  <c r="H8" i="14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5" i="17"/>
  <c r="D17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E66" i="8" s="1"/>
  <c r="C5" i="2"/>
  <c r="D5" i="2" s="1"/>
  <c r="C9" i="4"/>
  <c r="R9" i="4" s="1"/>
  <c r="C13" i="4"/>
  <c r="C17" i="4"/>
  <c r="R17" i="4" s="1"/>
  <c r="C21" i="4"/>
  <c r="R21" i="4" s="1"/>
  <c r="C25" i="4"/>
  <c r="R25" i="4" s="1"/>
  <c r="C29" i="4"/>
  <c r="C33" i="4"/>
  <c r="C37" i="4"/>
  <c r="R37" i="4" s="1"/>
  <c r="C41" i="4"/>
  <c r="R41" i="4" s="1"/>
  <c r="C45" i="4"/>
  <c r="C49" i="4"/>
  <c r="R49" i="4" s="1"/>
  <c r="C53" i="4"/>
  <c r="R53" i="4" s="1"/>
  <c r="C57" i="4"/>
  <c r="R57" i="4" s="1"/>
  <c r="C61" i="4"/>
  <c r="C62" i="5"/>
  <c r="C10" i="6"/>
  <c r="C13" i="6"/>
  <c r="D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C43" i="6"/>
  <c r="D43" i="6" s="1"/>
  <c r="C45" i="6"/>
  <c r="D45" i="6" s="1"/>
  <c r="C47" i="6"/>
  <c r="D47" i="6" s="1"/>
  <c r="C49" i="6"/>
  <c r="C51" i="6"/>
  <c r="C53" i="6"/>
  <c r="C55" i="6"/>
  <c r="C57" i="6"/>
  <c r="C59" i="6"/>
  <c r="D59" i="6" s="1"/>
  <c r="C61" i="6"/>
  <c r="D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16" i="16"/>
  <c r="J16" i="16" s="1"/>
  <c r="E16" i="16"/>
  <c r="E17" i="16"/>
  <c r="D30" i="6"/>
  <c r="E30" i="6" s="1"/>
  <c r="D38" i="6"/>
  <c r="E38" i="6" s="1"/>
  <c r="E6" i="8"/>
  <c r="D12" i="8"/>
  <c r="D22" i="8"/>
  <c r="E22" i="8" s="1"/>
  <c r="D26" i="8"/>
  <c r="D30" i="8"/>
  <c r="D34" i="8"/>
  <c r="E34" i="8" s="1"/>
  <c r="D38" i="8"/>
  <c r="E38" i="8" s="1"/>
  <c r="D42" i="8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E31" i="9"/>
  <c r="E30" i="9"/>
  <c r="H45" i="9"/>
  <c r="J45" i="9" s="1"/>
  <c r="D46" i="9"/>
  <c r="E46" i="9" s="1"/>
  <c r="I45" i="9"/>
  <c r="K45" i="9" s="1"/>
  <c r="H51" i="9"/>
  <c r="J51" i="9" s="1"/>
  <c r="D52" i="9"/>
  <c r="I51" i="9"/>
  <c r="K51" i="9" s="1"/>
  <c r="D51" i="9"/>
  <c r="C63" i="4"/>
  <c r="R63" i="4" s="1"/>
  <c r="C62" i="4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C12" i="4"/>
  <c r="C16" i="4"/>
  <c r="C20" i="4"/>
  <c r="C24" i="4"/>
  <c r="C28" i="4"/>
  <c r="C32" i="4"/>
  <c r="C36" i="4"/>
  <c r="C40" i="4"/>
  <c r="C44" i="4"/>
  <c r="C48" i="4"/>
  <c r="C52" i="4"/>
  <c r="C56" i="4"/>
  <c r="C60" i="4"/>
  <c r="C9" i="6"/>
  <c r="D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H10" i="9"/>
  <c r="J10" i="9" s="1"/>
  <c r="I10" i="9"/>
  <c r="K10" i="9" s="1"/>
  <c r="D11" i="9"/>
  <c r="D10" i="9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L60" i="9" s="1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D41" i="14" s="1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D57" i="14" s="1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H45" i="14"/>
  <c r="H49" i="14"/>
  <c r="D49" i="14"/>
  <c r="H53" i="14"/>
  <c r="H57" i="14"/>
  <c r="H61" i="14"/>
  <c r="D61" i="14"/>
  <c r="D63" i="7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E10" i="16"/>
  <c r="E11" i="16"/>
  <c r="E28" i="17"/>
  <c r="D31" i="17"/>
  <c r="E44" i="17"/>
  <c r="D47" i="17"/>
  <c r="E60" i="17"/>
  <c r="I7" i="9"/>
  <c r="K7" i="9" s="1"/>
  <c r="I37" i="9"/>
  <c r="K37" i="9" s="1"/>
  <c r="C49" i="15"/>
  <c r="C57" i="15"/>
  <c r="D15" i="16"/>
  <c r="J15" i="16" s="1"/>
  <c r="E15" i="16"/>
  <c r="E23" i="17"/>
  <c r="E55" i="17"/>
  <c r="D57" i="17"/>
  <c r="H8" i="10"/>
  <c r="D8" i="10"/>
  <c r="H9" i="10"/>
  <c r="D9" i="10"/>
  <c r="H49" i="10"/>
  <c r="D49" i="10"/>
  <c r="D50" i="10"/>
  <c r="I4" i="16"/>
  <c r="E4" i="16"/>
  <c r="E5" i="16"/>
  <c r="D8" i="16"/>
  <c r="J8" i="16" s="1"/>
  <c r="E9" i="16"/>
  <c r="D12" i="16"/>
  <c r="J12" i="16" s="1"/>
  <c r="E13" i="16"/>
  <c r="D17" i="16"/>
  <c r="J17" i="16" s="1"/>
  <c r="C9" i="17"/>
  <c r="E16" i="17"/>
  <c r="E24" i="17"/>
  <c r="D27" i="17"/>
  <c r="E27" i="17"/>
  <c r="E32" i="17"/>
  <c r="D35" i="17"/>
  <c r="D30" i="17"/>
  <c r="E35" i="17"/>
  <c r="E40" i="17"/>
  <c r="E48" i="17"/>
  <c r="D51" i="17"/>
  <c r="E51" i="17"/>
  <c r="E56" i="17"/>
  <c r="D59" i="17"/>
  <c r="D54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D10" i="17" s="1"/>
  <c r="E14" i="17"/>
  <c r="E22" i="17"/>
  <c r="E26" i="17"/>
  <c r="E30" i="17"/>
  <c r="D28" i="17"/>
  <c r="E34" i="17"/>
  <c r="D32" i="17"/>
  <c r="E38" i="17"/>
  <c r="D36" i="17"/>
  <c r="E46" i="17"/>
  <c r="E50" i="17"/>
  <c r="D48" i="17"/>
  <c r="E54" i="17"/>
  <c r="D52" i="17"/>
  <c r="D65" i="17"/>
  <c r="E62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E14" i="16"/>
  <c r="E21" i="17"/>
  <c r="E25" i="17"/>
  <c r="E29" i="17"/>
  <c r="E33" i="17"/>
  <c r="E37" i="17"/>
  <c r="E41" i="17"/>
  <c r="E45" i="17"/>
  <c r="E49" i="17"/>
  <c r="E53" i="17"/>
  <c r="E57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E66" i="3" s="1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D64" i="4"/>
  <c r="D65" i="4"/>
  <c r="E10" i="11"/>
  <c r="E11" i="11"/>
  <c r="D64" i="7"/>
  <c r="D65" i="7"/>
  <c r="L64" i="9"/>
  <c r="E65" i="13"/>
  <c r="D64" i="6"/>
  <c r="D65" i="6"/>
  <c r="E66" i="6" s="1"/>
  <c r="D64" i="2"/>
  <c r="D65" i="2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G4" i="16" l="1"/>
  <c r="F5" i="16"/>
  <c r="E51" i="3"/>
  <c r="E47" i="3"/>
  <c r="D61" i="4"/>
  <c r="R61" i="4"/>
  <c r="E5" i="13"/>
  <c r="X61" i="5"/>
  <c r="V61" i="5"/>
  <c r="Z61" i="5"/>
  <c r="AB61" i="5"/>
  <c r="W61" i="5"/>
  <c r="Y61" i="5"/>
  <c r="AA61" i="5"/>
  <c r="U61" i="5"/>
  <c r="T61" i="5"/>
  <c r="D24" i="5"/>
  <c r="R24" i="5"/>
  <c r="Y57" i="5"/>
  <c r="AA57" i="5"/>
  <c r="AB57" i="5"/>
  <c r="W57" i="5"/>
  <c r="X57" i="5"/>
  <c r="V57" i="5"/>
  <c r="U57" i="5"/>
  <c r="T57" i="5"/>
  <c r="Z57" i="5"/>
  <c r="V25" i="5"/>
  <c r="Z25" i="5"/>
  <c r="Y25" i="5"/>
  <c r="AB25" i="5"/>
  <c r="W25" i="5"/>
  <c r="X25" i="5"/>
  <c r="AA25" i="5"/>
  <c r="T25" i="5"/>
  <c r="U25" i="5"/>
  <c r="D61" i="17"/>
  <c r="D51" i="5"/>
  <c r="E51" i="5" s="1"/>
  <c r="R51" i="5"/>
  <c r="AB30" i="5"/>
  <c r="V30" i="5"/>
  <c r="Z30" i="5"/>
  <c r="U30" i="5"/>
  <c r="Y30" i="5"/>
  <c r="T30" i="5"/>
  <c r="X30" i="5"/>
  <c r="AA30" i="5"/>
  <c r="W30" i="5"/>
  <c r="AA54" i="4"/>
  <c r="V54" i="4"/>
  <c r="AB54" i="4"/>
  <c r="U54" i="4"/>
  <c r="Z54" i="4"/>
  <c r="Y54" i="4"/>
  <c r="W54" i="4"/>
  <c r="T54" i="4"/>
  <c r="X54" i="4"/>
  <c r="W38" i="4"/>
  <c r="AB38" i="4"/>
  <c r="Z38" i="4"/>
  <c r="Y38" i="4"/>
  <c r="T38" i="4"/>
  <c r="X38" i="4"/>
  <c r="U38" i="4"/>
  <c r="AA38" i="4"/>
  <c r="V38" i="4"/>
  <c r="W22" i="4"/>
  <c r="AB22" i="4"/>
  <c r="Y22" i="4"/>
  <c r="T22" i="4"/>
  <c r="Z22" i="4"/>
  <c r="V22" i="4"/>
  <c r="U22" i="4"/>
  <c r="X22" i="4"/>
  <c r="AA22" i="4"/>
  <c r="AA6" i="4"/>
  <c r="U6" i="4"/>
  <c r="W6" i="4"/>
  <c r="V6" i="4"/>
  <c r="Z6" i="4"/>
  <c r="AB6" i="4"/>
  <c r="T6" i="4"/>
  <c r="X6" i="4"/>
  <c r="Y6" i="4"/>
  <c r="D25" i="3"/>
  <c r="E25" i="3" s="1"/>
  <c r="E65" i="5"/>
  <c r="E66" i="5"/>
  <c r="D36" i="4"/>
  <c r="E36" i="4" s="1"/>
  <c r="R36" i="4"/>
  <c r="D45" i="4"/>
  <c r="R45" i="4"/>
  <c r="D13" i="4"/>
  <c r="R13" i="4"/>
  <c r="E62" i="8"/>
  <c r="E6" i="3"/>
  <c r="AA60" i="5"/>
  <c r="V60" i="5"/>
  <c r="Z60" i="5"/>
  <c r="Y60" i="5"/>
  <c r="U60" i="5"/>
  <c r="W60" i="5"/>
  <c r="T60" i="5"/>
  <c r="X60" i="5"/>
  <c r="AB60" i="5"/>
  <c r="AB28" i="5"/>
  <c r="X28" i="5"/>
  <c r="Z28" i="5"/>
  <c r="V28" i="5"/>
  <c r="AA28" i="5"/>
  <c r="T28" i="5"/>
  <c r="U28" i="5"/>
  <c r="Y28" i="5"/>
  <c r="W28" i="5"/>
  <c r="D52" i="7"/>
  <c r="E52" i="7" s="1"/>
  <c r="D51" i="7"/>
  <c r="D36" i="7"/>
  <c r="E36" i="7" s="1"/>
  <c r="D35" i="7"/>
  <c r="Y39" i="5"/>
  <c r="Z39" i="5"/>
  <c r="V39" i="5"/>
  <c r="AA39" i="5"/>
  <c r="X39" i="5"/>
  <c r="AB39" i="5"/>
  <c r="U39" i="5"/>
  <c r="W39" i="5"/>
  <c r="T39" i="5"/>
  <c r="E61" i="17"/>
  <c r="E17" i="17"/>
  <c r="D56" i="17"/>
  <c r="D40" i="17"/>
  <c r="D24" i="17"/>
  <c r="E18" i="17"/>
  <c r="E59" i="17"/>
  <c r="E43" i="17"/>
  <c r="E19" i="17"/>
  <c r="E9" i="17"/>
  <c r="D41" i="17"/>
  <c r="D63" i="17"/>
  <c r="D48" i="4"/>
  <c r="E48" i="4" s="1"/>
  <c r="R48" i="4"/>
  <c r="D32" i="4"/>
  <c r="E32" i="4" s="1"/>
  <c r="R32" i="4"/>
  <c r="D16" i="4"/>
  <c r="E16" i="4" s="1"/>
  <c r="R16" i="4"/>
  <c r="E60" i="13"/>
  <c r="D42" i="6"/>
  <c r="E42" i="6" s="1"/>
  <c r="E18" i="9"/>
  <c r="D53" i="6"/>
  <c r="E29" i="6"/>
  <c r="E13" i="6"/>
  <c r="X57" i="4"/>
  <c r="AB57" i="4"/>
  <c r="Z57" i="4"/>
  <c r="AA57" i="4"/>
  <c r="Y57" i="4"/>
  <c r="U57" i="4"/>
  <c r="V57" i="4"/>
  <c r="T57" i="4"/>
  <c r="W57" i="4"/>
  <c r="AA41" i="4"/>
  <c r="Y41" i="4"/>
  <c r="X41" i="4"/>
  <c r="U41" i="4"/>
  <c r="T41" i="4"/>
  <c r="AB41" i="4"/>
  <c r="V41" i="4"/>
  <c r="Z41" i="4"/>
  <c r="W41" i="4"/>
  <c r="AA25" i="4"/>
  <c r="Y25" i="4"/>
  <c r="X25" i="4"/>
  <c r="U25" i="4"/>
  <c r="AB25" i="4"/>
  <c r="T25" i="4"/>
  <c r="V25" i="4"/>
  <c r="Z25" i="4"/>
  <c r="W25" i="4"/>
  <c r="AB9" i="4"/>
  <c r="W9" i="4"/>
  <c r="V9" i="4"/>
  <c r="T9" i="4"/>
  <c r="Y9" i="4"/>
  <c r="U9" i="4"/>
  <c r="X9" i="4"/>
  <c r="AA9" i="4"/>
  <c r="Z9" i="4"/>
  <c r="D55" i="17"/>
  <c r="E20" i="17"/>
  <c r="D44" i="8"/>
  <c r="E44" i="8" s="1"/>
  <c r="D60" i="6"/>
  <c r="E60" i="6" s="1"/>
  <c r="E61" i="13"/>
  <c r="E35" i="8"/>
  <c r="D30" i="5"/>
  <c r="D54" i="4"/>
  <c r="E55" i="4" s="1"/>
  <c r="D57" i="5"/>
  <c r="E47" i="5"/>
  <c r="AA36" i="5"/>
  <c r="Z36" i="5"/>
  <c r="AB36" i="5"/>
  <c r="X36" i="5"/>
  <c r="V36" i="5"/>
  <c r="Y36" i="5"/>
  <c r="T36" i="5"/>
  <c r="U36" i="5"/>
  <c r="W36" i="5"/>
  <c r="D25" i="5"/>
  <c r="E25" i="5" s="1"/>
  <c r="D58" i="4"/>
  <c r="E59" i="4" s="1"/>
  <c r="D53" i="15"/>
  <c r="I53" i="15" s="1"/>
  <c r="R13" i="13"/>
  <c r="E63" i="17"/>
  <c r="D42" i="17"/>
  <c r="D57" i="7"/>
  <c r="D58" i="7"/>
  <c r="E58" i="7" s="1"/>
  <c r="D49" i="7"/>
  <c r="D50" i="7"/>
  <c r="E50" i="7" s="1"/>
  <c r="D42" i="7"/>
  <c r="D41" i="7"/>
  <c r="E25" i="7"/>
  <c r="D56" i="5"/>
  <c r="R56" i="5"/>
  <c r="D35" i="5"/>
  <c r="E35" i="5" s="1"/>
  <c r="R35" i="5"/>
  <c r="D14" i="5"/>
  <c r="E15" i="5" s="1"/>
  <c r="R14" i="5"/>
  <c r="X32" i="5"/>
  <c r="T32" i="5"/>
  <c r="Z32" i="5"/>
  <c r="Y32" i="5"/>
  <c r="U32" i="5"/>
  <c r="V32" i="5"/>
  <c r="AA32" i="5"/>
  <c r="W32" i="5"/>
  <c r="AB32" i="5"/>
  <c r="T59" i="4"/>
  <c r="AB59" i="4"/>
  <c r="AA59" i="4"/>
  <c r="Y59" i="4"/>
  <c r="U59" i="4"/>
  <c r="W59" i="4"/>
  <c r="Z59" i="4"/>
  <c r="V59" i="4"/>
  <c r="X59" i="4"/>
  <c r="T51" i="4"/>
  <c r="U51" i="4"/>
  <c r="Y51" i="4"/>
  <c r="AA51" i="4"/>
  <c r="W51" i="4"/>
  <c r="AB51" i="4"/>
  <c r="Z51" i="4"/>
  <c r="X51" i="4"/>
  <c r="V51" i="4"/>
  <c r="AA43" i="4"/>
  <c r="X43" i="4"/>
  <c r="U43" i="4"/>
  <c r="AB43" i="4"/>
  <c r="T43" i="4"/>
  <c r="Y43" i="4"/>
  <c r="Z43" i="4"/>
  <c r="V43" i="4"/>
  <c r="W43" i="4"/>
  <c r="AA35" i="4"/>
  <c r="AB35" i="4"/>
  <c r="T35" i="4"/>
  <c r="Y35" i="4"/>
  <c r="X35" i="4"/>
  <c r="U35" i="4"/>
  <c r="V35" i="4"/>
  <c r="Z35" i="4"/>
  <c r="W35" i="4"/>
  <c r="AA27" i="4"/>
  <c r="X27" i="4"/>
  <c r="U27" i="4"/>
  <c r="AB27" i="4"/>
  <c r="T27" i="4"/>
  <c r="Y27" i="4"/>
  <c r="W27" i="4"/>
  <c r="V27" i="4"/>
  <c r="Z27" i="4"/>
  <c r="AA19" i="4"/>
  <c r="Y19" i="4"/>
  <c r="X19" i="4"/>
  <c r="U19" i="4"/>
  <c r="AB19" i="4"/>
  <c r="T19" i="4"/>
  <c r="W19" i="4"/>
  <c r="V19" i="4"/>
  <c r="Z19" i="4"/>
  <c r="AA11" i="4"/>
  <c r="Z11" i="4"/>
  <c r="T11" i="4"/>
  <c r="W11" i="4"/>
  <c r="U11" i="4"/>
  <c r="X11" i="4"/>
  <c r="AB11" i="4"/>
  <c r="Y11" i="4"/>
  <c r="V11" i="4"/>
  <c r="E60" i="3"/>
  <c r="AA26" i="5"/>
  <c r="Z26" i="5"/>
  <c r="AB26" i="5"/>
  <c r="X26" i="5"/>
  <c r="V26" i="5"/>
  <c r="T26" i="5"/>
  <c r="U26" i="5"/>
  <c r="W26" i="5"/>
  <c r="Y26" i="5"/>
  <c r="AB13" i="5"/>
  <c r="V13" i="5"/>
  <c r="U13" i="5"/>
  <c r="Z13" i="5"/>
  <c r="W13" i="5"/>
  <c r="T13" i="5"/>
  <c r="Y13" i="5"/>
  <c r="AA13" i="5"/>
  <c r="X13" i="5"/>
  <c r="Z50" i="4"/>
  <c r="X50" i="4"/>
  <c r="V50" i="4"/>
  <c r="W50" i="4"/>
  <c r="U50" i="4"/>
  <c r="T50" i="4"/>
  <c r="AB50" i="4"/>
  <c r="AA50" i="4"/>
  <c r="Y50" i="4"/>
  <c r="Z34" i="4"/>
  <c r="W34" i="4"/>
  <c r="Y34" i="4"/>
  <c r="T34" i="4"/>
  <c r="AB34" i="4"/>
  <c r="V34" i="4"/>
  <c r="AA34" i="4"/>
  <c r="X34" i="4"/>
  <c r="U34" i="4"/>
  <c r="W18" i="4"/>
  <c r="Y18" i="4"/>
  <c r="U18" i="4"/>
  <c r="V18" i="4"/>
  <c r="X18" i="4"/>
  <c r="AA18" i="4"/>
  <c r="Z18" i="4"/>
  <c r="T18" i="4"/>
  <c r="AB18" i="4"/>
  <c r="D53" i="3"/>
  <c r="D37" i="3"/>
  <c r="D21" i="3"/>
  <c r="D26" i="7"/>
  <c r="E26" i="7" s="1"/>
  <c r="AB5" i="5"/>
  <c r="V5" i="5"/>
  <c r="AA5" i="5"/>
  <c r="U5" i="5"/>
  <c r="Z5" i="5"/>
  <c r="T5" i="5"/>
  <c r="W5" i="5"/>
  <c r="Y5" i="5"/>
  <c r="X5" i="5"/>
  <c r="E35" i="3"/>
  <c r="D20" i="7"/>
  <c r="E20" i="7" s="1"/>
  <c r="E31" i="3"/>
  <c r="D52" i="4"/>
  <c r="E52" i="4" s="1"/>
  <c r="R52" i="4"/>
  <c r="D20" i="4"/>
  <c r="E20" i="4" s="1"/>
  <c r="R20" i="4"/>
  <c r="D29" i="4"/>
  <c r="R29" i="4"/>
  <c r="D60" i="7"/>
  <c r="E60" i="7" s="1"/>
  <c r="D59" i="7"/>
  <c r="E59" i="7" s="1"/>
  <c r="D43" i="7"/>
  <c r="E43" i="7" s="1"/>
  <c r="D44" i="7"/>
  <c r="E65" i="7"/>
  <c r="E66" i="7"/>
  <c r="E65" i="4"/>
  <c r="E66" i="4"/>
  <c r="E11" i="17"/>
  <c r="D60" i="17"/>
  <c r="E58" i="17"/>
  <c r="E42" i="17"/>
  <c r="D46" i="17"/>
  <c r="D38" i="17"/>
  <c r="D22" i="17"/>
  <c r="D19" i="17"/>
  <c r="K8" i="10"/>
  <c r="E39" i="17"/>
  <c r="E10" i="9"/>
  <c r="D60" i="4"/>
  <c r="E60" i="4" s="1"/>
  <c r="R60" i="4"/>
  <c r="D44" i="4"/>
  <c r="E44" i="4" s="1"/>
  <c r="R44" i="4"/>
  <c r="D28" i="4"/>
  <c r="E28" i="4" s="1"/>
  <c r="R28" i="4"/>
  <c r="D12" i="4"/>
  <c r="E12" i="4" s="1"/>
  <c r="R12" i="4"/>
  <c r="D62" i="4"/>
  <c r="E62" i="4" s="1"/>
  <c r="R62" i="4"/>
  <c r="E52" i="9"/>
  <c r="D52" i="8"/>
  <c r="E52" i="8" s="1"/>
  <c r="D16" i="8"/>
  <c r="E16" i="8" s="1"/>
  <c r="D51" i="6"/>
  <c r="E52" i="6" s="1"/>
  <c r="AA53" i="4"/>
  <c r="T53" i="4"/>
  <c r="Y53" i="4"/>
  <c r="W53" i="4"/>
  <c r="AB53" i="4"/>
  <c r="U53" i="4"/>
  <c r="V53" i="4"/>
  <c r="X53" i="4"/>
  <c r="Z53" i="4"/>
  <c r="AA37" i="4"/>
  <c r="AB37" i="4"/>
  <c r="T37" i="4"/>
  <c r="Y37" i="4"/>
  <c r="X37" i="4"/>
  <c r="U37" i="4"/>
  <c r="V37" i="4"/>
  <c r="Z37" i="4"/>
  <c r="W37" i="4"/>
  <c r="AA21" i="4"/>
  <c r="AB21" i="4"/>
  <c r="T21" i="4"/>
  <c r="Y21" i="4"/>
  <c r="X21" i="4"/>
  <c r="U21" i="4"/>
  <c r="V21" i="4"/>
  <c r="Z21" i="4"/>
  <c r="W21" i="4"/>
  <c r="E13" i="13"/>
  <c r="E53" i="9"/>
  <c r="E54" i="8"/>
  <c r="L61" i="9"/>
  <c r="D58" i="5"/>
  <c r="D26" i="5"/>
  <c r="E39" i="8"/>
  <c r="Z4" i="4"/>
  <c r="AB4" i="4"/>
  <c r="U4" i="4"/>
  <c r="W4" i="4"/>
  <c r="T4" i="4"/>
  <c r="V4" i="4"/>
  <c r="X4" i="4"/>
  <c r="AA4" i="4"/>
  <c r="Y4" i="4"/>
  <c r="D30" i="4"/>
  <c r="E29" i="8"/>
  <c r="Z44" i="5"/>
  <c r="AA44" i="5"/>
  <c r="V44" i="5"/>
  <c r="U44" i="5"/>
  <c r="W44" i="5"/>
  <c r="T44" i="5"/>
  <c r="X44" i="5"/>
  <c r="Y44" i="5"/>
  <c r="AB44" i="5"/>
  <c r="U12" i="5"/>
  <c r="AA12" i="5"/>
  <c r="Y12" i="5"/>
  <c r="V12" i="5"/>
  <c r="Z12" i="5"/>
  <c r="T12" i="5"/>
  <c r="W12" i="5"/>
  <c r="X12" i="5"/>
  <c r="AB12" i="5"/>
  <c r="D26" i="4"/>
  <c r="E7" i="3"/>
  <c r="D62" i="7"/>
  <c r="E62" i="7" s="1"/>
  <c r="D56" i="7"/>
  <c r="D55" i="7"/>
  <c r="D48" i="7"/>
  <c r="D47" i="7"/>
  <c r="D39" i="7"/>
  <c r="D40" i="7"/>
  <c r="E40" i="7" s="1"/>
  <c r="E31" i="7"/>
  <c r="E15" i="7"/>
  <c r="AA46" i="5"/>
  <c r="W46" i="5"/>
  <c r="V46" i="5"/>
  <c r="Y46" i="5"/>
  <c r="U46" i="5"/>
  <c r="AB46" i="5"/>
  <c r="Z46" i="5"/>
  <c r="T46" i="5"/>
  <c r="X46" i="5"/>
  <c r="Y33" i="5"/>
  <c r="V33" i="5"/>
  <c r="AB33" i="5"/>
  <c r="W33" i="5"/>
  <c r="Z33" i="5"/>
  <c r="U33" i="5"/>
  <c r="AA33" i="5"/>
  <c r="T33" i="5"/>
  <c r="X33" i="5"/>
  <c r="U10" i="5"/>
  <c r="Z10" i="5"/>
  <c r="AA10" i="5"/>
  <c r="T10" i="5"/>
  <c r="X10" i="5"/>
  <c r="Y10" i="5"/>
  <c r="V10" i="5"/>
  <c r="AB10" i="5"/>
  <c r="W10" i="5"/>
  <c r="D45" i="17"/>
  <c r="T59" i="5"/>
  <c r="AB59" i="5"/>
  <c r="X59" i="5"/>
  <c r="W59" i="5"/>
  <c r="V59" i="5"/>
  <c r="Y59" i="5"/>
  <c r="AA59" i="5"/>
  <c r="U59" i="5"/>
  <c r="Z59" i="5"/>
  <c r="D48" i="5"/>
  <c r="E48" i="5" s="1"/>
  <c r="R48" i="5"/>
  <c r="Z27" i="5"/>
  <c r="Y27" i="5"/>
  <c r="AA27" i="5"/>
  <c r="T27" i="5"/>
  <c r="U27" i="5"/>
  <c r="V27" i="5"/>
  <c r="X27" i="5"/>
  <c r="W27" i="5"/>
  <c r="AB27" i="5"/>
  <c r="D16" i="5"/>
  <c r="E16" i="5" s="1"/>
  <c r="R16" i="5"/>
  <c r="E40" i="3"/>
  <c r="D8" i="6"/>
  <c r="E8" i="6" s="1"/>
  <c r="AB11" i="5"/>
  <c r="Z11" i="5"/>
  <c r="U11" i="5"/>
  <c r="V11" i="5"/>
  <c r="AA11" i="5"/>
  <c r="X11" i="5"/>
  <c r="Y11" i="5"/>
  <c r="W11" i="5"/>
  <c r="T11" i="5"/>
  <c r="V58" i="5"/>
  <c r="AA58" i="5"/>
  <c r="Z58" i="5"/>
  <c r="Y58" i="5"/>
  <c r="U58" i="5"/>
  <c r="AB58" i="5"/>
  <c r="X58" i="5"/>
  <c r="T58" i="5"/>
  <c r="W58" i="5"/>
  <c r="AA45" i="5"/>
  <c r="AB45" i="5"/>
  <c r="X45" i="5"/>
  <c r="U45" i="5"/>
  <c r="W45" i="5"/>
  <c r="Z45" i="5"/>
  <c r="T45" i="5"/>
  <c r="V45" i="5"/>
  <c r="Y45" i="5"/>
  <c r="Y23" i="5"/>
  <c r="V23" i="5"/>
  <c r="Z23" i="5"/>
  <c r="AA23" i="5"/>
  <c r="X23" i="5"/>
  <c r="T23" i="5"/>
  <c r="AB23" i="5"/>
  <c r="U23" i="5"/>
  <c r="W23" i="5"/>
  <c r="D8" i="5"/>
  <c r="E9" i="5" s="1"/>
  <c r="R8" i="5"/>
  <c r="W46" i="4"/>
  <c r="Y46" i="4"/>
  <c r="T46" i="4"/>
  <c r="V46" i="4"/>
  <c r="AB46" i="4"/>
  <c r="AA46" i="4"/>
  <c r="U46" i="4"/>
  <c r="Z46" i="4"/>
  <c r="X46" i="4"/>
  <c r="W30" i="4"/>
  <c r="Y30" i="4"/>
  <c r="T30" i="4"/>
  <c r="V30" i="4"/>
  <c r="AB30" i="4"/>
  <c r="U30" i="4"/>
  <c r="X30" i="4"/>
  <c r="Z30" i="4"/>
  <c r="AA30" i="4"/>
  <c r="Z14" i="4"/>
  <c r="W14" i="4"/>
  <c r="V14" i="4"/>
  <c r="U14" i="4"/>
  <c r="AA14" i="4"/>
  <c r="T14" i="4"/>
  <c r="AB14" i="4"/>
  <c r="Y14" i="4"/>
  <c r="X14" i="4"/>
  <c r="D49" i="3"/>
  <c r="E49" i="3" s="1"/>
  <c r="D33" i="3"/>
  <c r="E33" i="3" s="1"/>
  <c r="D17" i="3"/>
  <c r="E17" i="3" s="1"/>
  <c r="D22" i="7"/>
  <c r="E22" i="7" s="1"/>
  <c r="D32" i="7"/>
  <c r="E32" i="7" s="1"/>
  <c r="D16" i="7"/>
  <c r="E16" i="7" s="1"/>
  <c r="E23" i="3"/>
  <c r="D44" i="17"/>
  <c r="D20" i="17"/>
  <c r="D6" i="7"/>
  <c r="E6" i="7" s="1"/>
  <c r="D56" i="4"/>
  <c r="E56" i="4" s="1"/>
  <c r="R56" i="4"/>
  <c r="D40" i="4"/>
  <c r="E40" i="4" s="1"/>
  <c r="R40" i="4"/>
  <c r="D24" i="4"/>
  <c r="E24" i="4" s="1"/>
  <c r="R24" i="4"/>
  <c r="D8" i="4"/>
  <c r="E8" i="4" s="1"/>
  <c r="R8" i="4"/>
  <c r="U63" i="4"/>
  <c r="AB63" i="4"/>
  <c r="T63" i="4"/>
  <c r="Y63" i="4"/>
  <c r="AA63" i="4"/>
  <c r="X63" i="4"/>
  <c r="W63" i="4"/>
  <c r="V63" i="4"/>
  <c r="Z63" i="4"/>
  <c r="D62" i="5"/>
  <c r="R62" i="5"/>
  <c r="Y49" i="4"/>
  <c r="X49" i="4"/>
  <c r="W49" i="4"/>
  <c r="V49" i="4"/>
  <c r="U49" i="4"/>
  <c r="Z49" i="4"/>
  <c r="AB49" i="4"/>
  <c r="AA49" i="4"/>
  <c r="T49" i="4"/>
  <c r="D33" i="4"/>
  <c r="E33" i="4" s="1"/>
  <c r="R33" i="4"/>
  <c r="T17" i="4"/>
  <c r="W17" i="4"/>
  <c r="AB17" i="4"/>
  <c r="X17" i="4"/>
  <c r="Z17" i="4"/>
  <c r="U17" i="4"/>
  <c r="Y17" i="4"/>
  <c r="V17" i="4"/>
  <c r="AA17" i="4"/>
  <c r="D18" i="17"/>
  <c r="E20" i="8"/>
  <c r="D40" i="6"/>
  <c r="E40" i="6" s="1"/>
  <c r="Y5" i="4"/>
  <c r="AB5" i="4"/>
  <c r="U5" i="4"/>
  <c r="AA5" i="4"/>
  <c r="W5" i="4"/>
  <c r="T5" i="4"/>
  <c r="V5" i="4"/>
  <c r="Z5" i="4"/>
  <c r="X5" i="4"/>
  <c r="E21" i="8"/>
  <c r="U52" i="5"/>
  <c r="W52" i="5"/>
  <c r="AA52" i="5"/>
  <c r="Z52" i="5"/>
  <c r="AB52" i="5"/>
  <c r="Y52" i="5"/>
  <c r="X52" i="5"/>
  <c r="V52" i="5"/>
  <c r="T52" i="5"/>
  <c r="E41" i="5"/>
  <c r="D31" i="5"/>
  <c r="E32" i="5" s="1"/>
  <c r="AB20" i="5"/>
  <c r="V20" i="5"/>
  <c r="Z20" i="5"/>
  <c r="U20" i="5"/>
  <c r="Y20" i="5"/>
  <c r="T20" i="5"/>
  <c r="X20" i="5"/>
  <c r="AA20" i="5"/>
  <c r="W20" i="5"/>
  <c r="E65" i="17"/>
  <c r="D68" i="17"/>
  <c r="E37" i="9"/>
  <c r="E38" i="9"/>
  <c r="E61" i="7"/>
  <c r="D54" i="7"/>
  <c r="D53" i="7"/>
  <c r="E53" i="7" s="1"/>
  <c r="D46" i="7"/>
  <c r="D45" i="7"/>
  <c r="E45" i="7" s="1"/>
  <c r="D38" i="7"/>
  <c r="D37" i="7"/>
  <c r="E37" i="7" s="1"/>
  <c r="E21" i="7"/>
  <c r="Y42" i="5"/>
  <c r="Z42" i="5"/>
  <c r="V42" i="5"/>
  <c r="T42" i="5"/>
  <c r="AB42" i="5"/>
  <c r="AA42" i="5"/>
  <c r="U42" i="5"/>
  <c r="X42" i="5"/>
  <c r="W42" i="5"/>
  <c r="Z29" i="5"/>
  <c r="T29" i="5"/>
  <c r="U29" i="5"/>
  <c r="W29" i="5"/>
  <c r="X29" i="5"/>
  <c r="Y29" i="5"/>
  <c r="V29" i="5"/>
  <c r="AA29" i="5"/>
  <c r="AB29" i="5"/>
  <c r="AB7" i="5"/>
  <c r="T7" i="5"/>
  <c r="U7" i="5"/>
  <c r="V7" i="5"/>
  <c r="W7" i="5"/>
  <c r="X7" i="5"/>
  <c r="Y7" i="5"/>
  <c r="Z7" i="5"/>
  <c r="AA7" i="5"/>
  <c r="AB43" i="5"/>
  <c r="U43" i="5"/>
  <c r="AA43" i="5"/>
  <c r="T43" i="5"/>
  <c r="Y43" i="5"/>
  <c r="W43" i="5"/>
  <c r="V43" i="5"/>
  <c r="X43" i="5"/>
  <c r="Z43" i="5"/>
  <c r="E64" i="17"/>
  <c r="Y6" i="5"/>
  <c r="U6" i="5"/>
  <c r="Z6" i="5"/>
  <c r="AA6" i="5"/>
  <c r="AB6" i="5"/>
  <c r="W6" i="5"/>
  <c r="V6" i="5"/>
  <c r="T6" i="5"/>
  <c r="X6" i="5"/>
  <c r="AB55" i="4"/>
  <c r="V55" i="4"/>
  <c r="T55" i="4"/>
  <c r="U55" i="4"/>
  <c r="AA55" i="4"/>
  <c r="Z55" i="4"/>
  <c r="Y55" i="4"/>
  <c r="X55" i="4"/>
  <c r="W55" i="4"/>
  <c r="AA47" i="4"/>
  <c r="Y47" i="4"/>
  <c r="X47" i="4"/>
  <c r="U47" i="4"/>
  <c r="AB47" i="4"/>
  <c r="T47" i="4"/>
  <c r="W47" i="4"/>
  <c r="V47" i="4"/>
  <c r="Z47" i="4"/>
  <c r="AA39" i="4"/>
  <c r="U39" i="4"/>
  <c r="AB39" i="4"/>
  <c r="T39" i="4"/>
  <c r="Y39" i="4"/>
  <c r="X39" i="4"/>
  <c r="Z39" i="4"/>
  <c r="W39" i="4"/>
  <c r="V39" i="4"/>
  <c r="AA31" i="4"/>
  <c r="Y31" i="4"/>
  <c r="X31" i="4"/>
  <c r="U31" i="4"/>
  <c r="AB31" i="4"/>
  <c r="T31" i="4"/>
  <c r="W31" i="4"/>
  <c r="V31" i="4"/>
  <c r="Z31" i="4"/>
  <c r="Y23" i="4"/>
  <c r="AB23" i="4"/>
  <c r="T23" i="4"/>
  <c r="AA23" i="4"/>
  <c r="U23" i="4"/>
  <c r="V23" i="4"/>
  <c r="Z23" i="4"/>
  <c r="W23" i="4"/>
  <c r="X23" i="4"/>
  <c r="W15" i="4"/>
  <c r="U15" i="4"/>
  <c r="AB15" i="4"/>
  <c r="AA15" i="4"/>
  <c r="V15" i="4"/>
  <c r="T15" i="4"/>
  <c r="Z15" i="4"/>
  <c r="X15" i="4"/>
  <c r="Y15" i="4"/>
  <c r="AA7" i="4"/>
  <c r="U7" i="4"/>
  <c r="W7" i="4"/>
  <c r="AB7" i="4"/>
  <c r="Z7" i="4"/>
  <c r="T7" i="4"/>
  <c r="X7" i="4"/>
  <c r="V7" i="4"/>
  <c r="Y7" i="4"/>
  <c r="D11" i="5"/>
  <c r="E11" i="5" s="1"/>
  <c r="W55" i="5"/>
  <c r="AB55" i="5"/>
  <c r="Z55" i="5"/>
  <c r="T55" i="5"/>
  <c r="U55" i="5"/>
  <c r="V55" i="5"/>
  <c r="Y55" i="5"/>
  <c r="AA55" i="5"/>
  <c r="X55" i="5"/>
  <c r="D40" i="5"/>
  <c r="R40" i="5"/>
  <c r="D19" i="5"/>
  <c r="E19" i="5" s="1"/>
  <c r="R19" i="5"/>
  <c r="T58" i="4"/>
  <c r="AB58" i="4"/>
  <c r="AA58" i="4"/>
  <c r="Y58" i="4"/>
  <c r="Z58" i="4"/>
  <c r="V58" i="4"/>
  <c r="X58" i="4"/>
  <c r="W58" i="4"/>
  <c r="U58" i="4"/>
  <c r="Z42" i="4"/>
  <c r="W42" i="4"/>
  <c r="U42" i="4"/>
  <c r="AA42" i="4"/>
  <c r="X42" i="4"/>
  <c r="Y42" i="4"/>
  <c r="V42" i="4"/>
  <c r="AB42" i="4"/>
  <c r="T42" i="4"/>
  <c r="Z26" i="4"/>
  <c r="W26" i="4"/>
  <c r="X26" i="4"/>
  <c r="U26" i="4"/>
  <c r="AA26" i="4"/>
  <c r="T26" i="4"/>
  <c r="V26" i="4"/>
  <c r="Y26" i="4"/>
  <c r="AB26" i="4"/>
  <c r="U10" i="4"/>
  <c r="W10" i="4"/>
  <c r="Y10" i="4"/>
  <c r="X10" i="4"/>
  <c r="V10" i="4"/>
  <c r="AB10" i="4"/>
  <c r="AA10" i="4"/>
  <c r="T10" i="4"/>
  <c r="Z10" i="4"/>
  <c r="D45" i="3"/>
  <c r="E45" i="3" s="1"/>
  <c r="D29" i="3"/>
  <c r="E29" i="3" s="1"/>
  <c r="D34" i="7"/>
  <c r="E34" i="7" s="1"/>
  <c r="D18" i="7"/>
  <c r="E18" i="7" s="1"/>
  <c r="D57" i="3"/>
  <c r="D42" i="3"/>
  <c r="D26" i="3"/>
  <c r="E26" i="3" s="1"/>
  <c r="E12" i="3"/>
  <c r="E19" i="3"/>
  <c r="D28" i="7"/>
  <c r="E28" i="7" s="1"/>
  <c r="D12" i="7"/>
  <c r="E12" i="7" s="1"/>
  <c r="D15" i="3"/>
  <c r="E15" i="3" s="1"/>
  <c r="D6" i="2"/>
  <c r="E6" i="2" s="1"/>
  <c r="D13" i="2"/>
  <c r="E13" i="2" s="1"/>
  <c r="D52" i="2"/>
  <c r="D20" i="2"/>
  <c r="E20" i="2" s="1"/>
  <c r="D9" i="2"/>
  <c r="E9" i="2" s="1"/>
  <c r="D59" i="2"/>
  <c r="E59" i="2" s="1"/>
  <c r="D27" i="2"/>
  <c r="E27" i="2" s="1"/>
  <c r="E42" i="2"/>
  <c r="D10" i="2"/>
  <c r="E10" i="2" s="1"/>
  <c r="E65" i="2"/>
  <c r="E66" i="2"/>
  <c r="E16" i="2"/>
  <c r="D15" i="2"/>
  <c r="E15" i="2" s="1"/>
  <c r="D53" i="2"/>
  <c r="E53" i="2" s="1"/>
  <c r="D55" i="2"/>
  <c r="E55" i="2" s="1"/>
  <c r="D23" i="2"/>
  <c r="E23" i="2" s="1"/>
  <c r="Z38" i="13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D31" i="6"/>
  <c r="E31" i="6" s="1"/>
  <c r="D32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E51" i="6" s="1"/>
  <c r="D33" i="6"/>
  <c r="E33" i="6" s="1"/>
  <c r="D34" i="6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D36" i="2"/>
  <c r="D37" i="2"/>
  <c r="E38" i="2" s="1"/>
  <c r="D21" i="2"/>
  <c r="E21" i="2" s="1"/>
  <c r="E61" i="8"/>
  <c r="D60" i="5"/>
  <c r="E60" i="5" s="1"/>
  <c r="D61" i="5"/>
  <c r="E62" i="5" s="1"/>
  <c r="E39" i="5"/>
  <c r="E40" i="5"/>
  <c r="D28" i="5"/>
  <c r="E28" i="5" s="1"/>
  <c r="D29" i="5"/>
  <c r="E7" i="5"/>
  <c r="E8" i="5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D17" i="2"/>
  <c r="E17" i="2" s="1"/>
  <c r="M9" i="11"/>
  <c r="E12" i="17"/>
  <c r="D15" i="17"/>
  <c r="D14" i="17"/>
  <c r="D13" i="17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54" i="5" s="1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G5" i="16" l="1"/>
  <c r="F6" i="16"/>
  <c r="I5" i="16"/>
  <c r="E37" i="5"/>
  <c r="E23" i="6"/>
  <c r="E17" i="6"/>
  <c r="E13" i="7"/>
  <c r="E38" i="7"/>
  <c r="E54" i="7"/>
  <c r="U62" i="5"/>
  <c r="AA62" i="5"/>
  <c r="V62" i="5"/>
  <c r="V98" i="5" s="1"/>
  <c r="Z62" i="5"/>
  <c r="Z98" i="5" s="1"/>
  <c r="Y62" i="5"/>
  <c r="Y98" i="5" s="1"/>
  <c r="T62" i="5"/>
  <c r="W62" i="5"/>
  <c r="W98" i="5" s="1"/>
  <c r="X62" i="5"/>
  <c r="X98" i="5" s="1"/>
  <c r="AB62" i="5"/>
  <c r="AB98" i="5" s="1"/>
  <c r="W8" i="4"/>
  <c r="AA8" i="4"/>
  <c r="V8" i="4"/>
  <c r="X8" i="4"/>
  <c r="U8" i="4"/>
  <c r="T8" i="4"/>
  <c r="Y8" i="4"/>
  <c r="Z8" i="4"/>
  <c r="AB8" i="4"/>
  <c r="Z40" i="4"/>
  <c r="W40" i="4"/>
  <c r="V40" i="4"/>
  <c r="X40" i="4"/>
  <c r="U40" i="4"/>
  <c r="AA40" i="4"/>
  <c r="T40" i="4"/>
  <c r="AB40" i="4"/>
  <c r="Y40" i="4"/>
  <c r="Z16" i="5"/>
  <c r="U16" i="5"/>
  <c r="Y16" i="5"/>
  <c r="T16" i="5"/>
  <c r="X16" i="5"/>
  <c r="AA16" i="5"/>
  <c r="V16" i="5"/>
  <c r="AB16" i="5"/>
  <c r="W16" i="5"/>
  <c r="E48" i="7"/>
  <c r="E63" i="7"/>
  <c r="E44" i="7"/>
  <c r="E49" i="5"/>
  <c r="E21" i="3"/>
  <c r="E22" i="3"/>
  <c r="E16" i="3"/>
  <c r="U14" i="5"/>
  <c r="Z14" i="5"/>
  <c r="AA14" i="5"/>
  <c r="AB14" i="5"/>
  <c r="X14" i="5"/>
  <c r="Y14" i="5"/>
  <c r="V14" i="5"/>
  <c r="T14" i="5"/>
  <c r="W14" i="5"/>
  <c r="W56" i="5"/>
  <c r="X56" i="5"/>
  <c r="T56" i="5"/>
  <c r="Z56" i="5"/>
  <c r="AA56" i="5"/>
  <c r="Y56" i="5"/>
  <c r="U56" i="5"/>
  <c r="V56" i="5"/>
  <c r="AB56" i="5"/>
  <c r="E33" i="7"/>
  <c r="E49" i="7"/>
  <c r="E57" i="5"/>
  <c r="E61" i="6"/>
  <c r="V16" i="4"/>
  <c r="AA16" i="4"/>
  <c r="W16" i="4"/>
  <c r="Y16" i="4"/>
  <c r="U16" i="4"/>
  <c r="X16" i="4"/>
  <c r="AB16" i="4"/>
  <c r="T16" i="4"/>
  <c r="Z16" i="4"/>
  <c r="Y48" i="4"/>
  <c r="W48" i="4"/>
  <c r="T48" i="4"/>
  <c r="U48" i="4"/>
  <c r="AB48" i="4"/>
  <c r="V48" i="4"/>
  <c r="AA48" i="4"/>
  <c r="Z48" i="4"/>
  <c r="X48" i="4"/>
  <c r="E35" i="7"/>
  <c r="W13" i="4"/>
  <c r="AB13" i="4"/>
  <c r="U13" i="4"/>
  <c r="AA13" i="4"/>
  <c r="T13" i="4"/>
  <c r="Y13" i="4"/>
  <c r="V13" i="4"/>
  <c r="Z13" i="4"/>
  <c r="X13" i="4"/>
  <c r="Z36" i="4"/>
  <c r="U36" i="4"/>
  <c r="AA36" i="4"/>
  <c r="X36" i="4"/>
  <c r="V36" i="4"/>
  <c r="AB36" i="4"/>
  <c r="T36" i="4"/>
  <c r="W36" i="4"/>
  <c r="Y36" i="4"/>
  <c r="AA61" i="4"/>
  <c r="AB61" i="4"/>
  <c r="W61" i="4"/>
  <c r="T61" i="4"/>
  <c r="U61" i="4"/>
  <c r="Z61" i="4"/>
  <c r="Y61" i="4"/>
  <c r="V61" i="4"/>
  <c r="X61" i="4"/>
  <c r="E34" i="3"/>
  <c r="E17" i="8"/>
  <c r="E42" i="3"/>
  <c r="E43" i="3"/>
  <c r="U40" i="5"/>
  <c r="T40" i="5"/>
  <c r="Z40" i="5"/>
  <c r="X40" i="5"/>
  <c r="Y40" i="5"/>
  <c r="AB40" i="5"/>
  <c r="AA40" i="5"/>
  <c r="W40" i="5"/>
  <c r="V40" i="5"/>
  <c r="AA33" i="4"/>
  <c r="U33" i="4"/>
  <c r="AB33" i="4"/>
  <c r="T33" i="4"/>
  <c r="Y33" i="4"/>
  <c r="X33" i="4"/>
  <c r="V33" i="4"/>
  <c r="W33" i="4"/>
  <c r="Z33" i="4"/>
  <c r="E55" i="7"/>
  <c r="Z62" i="4"/>
  <c r="W62" i="4"/>
  <c r="V62" i="4"/>
  <c r="AA62" i="4"/>
  <c r="U62" i="4"/>
  <c r="AB62" i="4"/>
  <c r="X62" i="4"/>
  <c r="T62" i="4"/>
  <c r="Y62" i="4"/>
  <c r="Z28" i="4"/>
  <c r="Y28" i="4"/>
  <c r="T28" i="4"/>
  <c r="AB28" i="4"/>
  <c r="W28" i="4"/>
  <c r="U28" i="4"/>
  <c r="X28" i="4"/>
  <c r="V28" i="4"/>
  <c r="AA28" i="4"/>
  <c r="W60" i="4"/>
  <c r="AA60" i="4"/>
  <c r="Z60" i="4"/>
  <c r="V60" i="4"/>
  <c r="U60" i="4"/>
  <c r="X60" i="4"/>
  <c r="T60" i="4"/>
  <c r="Y60" i="4"/>
  <c r="AB60" i="4"/>
  <c r="AA29" i="4"/>
  <c r="X29" i="4"/>
  <c r="U29" i="4"/>
  <c r="AB29" i="4"/>
  <c r="T29" i="4"/>
  <c r="Y29" i="4"/>
  <c r="V29" i="4"/>
  <c r="Z29" i="4"/>
  <c r="W29" i="4"/>
  <c r="W52" i="4"/>
  <c r="V52" i="4"/>
  <c r="U52" i="4"/>
  <c r="AA52" i="4"/>
  <c r="Z52" i="4"/>
  <c r="AB52" i="4"/>
  <c r="Y52" i="4"/>
  <c r="X52" i="4"/>
  <c r="T52" i="4"/>
  <c r="E37" i="3"/>
  <c r="E38" i="3"/>
  <c r="E41" i="7"/>
  <c r="E13" i="4"/>
  <c r="E27" i="7"/>
  <c r="E61" i="4"/>
  <c r="E50" i="3"/>
  <c r="E53" i="8"/>
  <c r="E57" i="3"/>
  <c r="E58" i="3"/>
  <c r="E29" i="7"/>
  <c r="E46" i="7"/>
  <c r="E41" i="6"/>
  <c r="Z24" i="4"/>
  <c r="W24" i="4"/>
  <c r="V24" i="4"/>
  <c r="U24" i="4"/>
  <c r="AA24" i="4"/>
  <c r="X24" i="4"/>
  <c r="T24" i="4"/>
  <c r="Y24" i="4"/>
  <c r="AB24" i="4"/>
  <c r="W56" i="4"/>
  <c r="T56" i="4"/>
  <c r="U56" i="4"/>
  <c r="Y56" i="4"/>
  <c r="AB56" i="4"/>
  <c r="V56" i="4"/>
  <c r="AA56" i="4"/>
  <c r="Z56" i="4"/>
  <c r="X56" i="4"/>
  <c r="E27" i="3"/>
  <c r="Z8" i="5"/>
  <c r="U8" i="5"/>
  <c r="Y8" i="5"/>
  <c r="AA8" i="5"/>
  <c r="AA98" i="5" s="1"/>
  <c r="X8" i="5"/>
  <c r="W8" i="5"/>
  <c r="AB8" i="5"/>
  <c r="T8" i="5"/>
  <c r="T98" i="5" s="1"/>
  <c r="V8" i="5"/>
  <c r="E39" i="7"/>
  <c r="E56" i="7"/>
  <c r="E29" i="4"/>
  <c r="E53" i="3"/>
  <c r="E54" i="3"/>
  <c r="Z35" i="5"/>
  <c r="V35" i="5"/>
  <c r="Y35" i="5"/>
  <c r="AA35" i="5"/>
  <c r="W35" i="5"/>
  <c r="AB35" i="5"/>
  <c r="T35" i="5"/>
  <c r="U35" i="5"/>
  <c r="X35" i="5"/>
  <c r="E17" i="7"/>
  <c r="E42" i="7"/>
  <c r="E57" i="7"/>
  <c r="W32" i="4"/>
  <c r="V32" i="4"/>
  <c r="Z32" i="4"/>
  <c r="Y32" i="4"/>
  <c r="T32" i="4"/>
  <c r="AB32" i="4"/>
  <c r="AA32" i="4"/>
  <c r="U32" i="4"/>
  <c r="X32" i="4"/>
  <c r="E9" i="6"/>
  <c r="E51" i="7"/>
  <c r="AA45" i="4"/>
  <c r="X45" i="4"/>
  <c r="U45" i="4"/>
  <c r="AB45" i="4"/>
  <c r="T45" i="4"/>
  <c r="Y45" i="4"/>
  <c r="V45" i="4"/>
  <c r="Z45" i="4"/>
  <c r="W45" i="4"/>
  <c r="W51" i="5"/>
  <c r="AB51" i="5"/>
  <c r="U51" i="5"/>
  <c r="AA51" i="5"/>
  <c r="T51" i="5"/>
  <c r="Y51" i="5"/>
  <c r="Z51" i="5"/>
  <c r="X51" i="5"/>
  <c r="V51" i="5"/>
  <c r="Z24" i="5"/>
  <c r="U24" i="5"/>
  <c r="Y24" i="5"/>
  <c r="T24" i="5"/>
  <c r="X24" i="5"/>
  <c r="AA24" i="5"/>
  <c r="AB24" i="5"/>
  <c r="V24" i="5"/>
  <c r="W24" i="5"/>
  <c r="E30" i="3"/>
  <c r="E45" i="2"/>
  <c r="E64" i="5"/>
  <c r="E56" i="6"/>
  <c r="U19" i="5"/>
  <c r="AA19" i="5"/>
  <c r="Z19" i="5"/>
  <c r="AB19" i="5"/>
  <c r="Y19" i="5"/>
  <c r="V19" i="5"/>
  <c r="X19" i="5"/>
  <c r="W19" i="5"/>
  <c r="T19" i="5"/>
  <c r="W48" i="5"/>
  <c r="AB48" i="5"/>
  <c r="Z48" i="5"/>
  <c r="V48" i="5"/>
  <c r="U48" i="5"/>
  <c r="X48" i="5"/>
  <c r="AA48" i="5"/>
  <c r="Y48" i="5"/>
  <c r="T48" i="5"/>
  <c r="E23" i="7"/>
  <c r="E47" i="7"/>
  <c r="Z12" i="4"/>
  <c r="T12" i="4"/>
  <c r="AA12" i="4"/>
  <c r="AB12" i="4"/>
  <c r="W12" i="4"/>
  <c r="Y12" i="4"/>
  <c r="U12" i="4"/>
  <c r="X12" i="4"/>
  <c r="V12" i="4"/>
  <c r="V44" i="4"/>
  <c r="Z44" i="4"/>
  <c r="Y44" i="4"/>
  <c r="T44" i="4"/>
  <c r="W44" i="4"/>
  <c r="AB44" i="4"/>
  <c r="U44" i="4"/>
  <c r="X44" i="4"/>
  <c r="AA44" i="4"/>
  <c r="E19" i="7"/>
  <c r="AA20" i="4"/>
  <c r="Z20" i="4"/>
  <c r="AB20" i="4"/>
  <c r="Y20" i="4"/>
  <c r="T20" i="4"/>
  <c r="W20" i="4"/>
  <c r="V20" i="4"/>
  <c r="U20" i="4"/>
  <c r="X20" i="4"/>
  <c r="E45" i="4"/>
  <c r="E17" i="5"/>
  <c r="E18" i="3"/>
  <c r="E46" i="3"/>
  <c r="E58" i="2"/>
  <c r="E40" i="2"/>
  <c r="E25" i="2"/>
  <c r="E36" i="2"/>
  <c r="E52" i="2"/>
  <c r="Y6" i="13"/>
  <c r="W6" i="13"/>
  <c r="U6" i="13"/>
  <c r="X6" i="13"/>
  <c r="AA6" i="13"/>
  <c r="T6" i="13"/>
  <c r="Z6" i="13"/>
  <c r="AB6" i="13"/>
  <c r="V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Y10" i="13"/>
  <c r="W10" i="13"/>
  <c r="U10" i="13"/>
  <c r="AB10" i="13"/>
  <c r="V10" i="13"/>
  <c r="X10" i="13"/>
  <c r="AA10" i="13"/>
  <c r="T10" i="13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G6" i="16" l="1"/>
  <c r="F7" i="16"/>
  <c r="I6" i="16"/>
  <c r="U98" i="5"/>
  <c r="F7" i="15"/>
  <c r="E8" i="15"/>
  <c r="H7" i="15"/>
  <c r="G7" i="16" l="1"/>
  <c r="F8" i="16"/>
  <c r="I7" i="16"/>
  <c r="E9" i="15"/>
  <c r="F8" i="15"/>
  <c r="H8" i="15"/>
  <c r="G8" i="16" l="1"/>
  <c r="F9" i="16"/>
  <c r="I8" i="16"/>
  <c r="E10" i="15"/>
  <c r="F9" i="15"/>
  <c r="H9" i="15"/>
  <c r="G9" i="16" l="1"/>
  <c r="F10" i="16"/>
  <c r="I9" i="16"/>
  <c r="F10" i="15"/>
  <c r="E11" i="15"/>
  <c r="H10" i="15"/>
  <c r="F11" i="16" l="1"/>
  <c r="G10" i="16"/>
  <c r="I10" i="16"/>
  <c r="F11" i="15"/>
  <c r="E12" i="15"/>
  <c r="H11" i="15"/>
  <c r="F12" i="16" l="1"/>
  <c r="G11" i="16"/>
  <c r="I11" i="16"/>
  <c r="F12" i="15"/>
  <c r="E13" i="15"/>
  <c r="H12" i="15"/>
  <c r="F13" i="16" l="1"/>
  <c r="G12" i="16"/>
  <c r="I12" i="16"/>
  <c r="F13" i="15"/>
  <c r="E14" i="15"/>
  <c r="H13" i="15"/>
  <c r="G13" i="16" l="1"/>
  <c r="F14" i="16"/>
  <c r="I13" i="16"/>
  <c r="F14" i="15"/>
  <c r="E15" i="15"/>
  <c r="H14" i="15"/>
  <c r="G14" i="16" l="1"/>
  <c r="F15" i="16"/>
  <c r="I14" i="16"/>
  <c r="E16" i="15"/>
  <c r="F15" i="15"/>
  <c r="H15" i="15"/>
  <c r="G15" i="16" l="1"/>
  <c r="F16" i="16"/>
  <c r="I15" i="16"/>
  <c r="E17" i="15"/>
  <c r="F16" i="15"/>
  <c r="H16" i="15"/>
  <c r="G16" i="16" l="1"/>
  <c r="F17" i="16"/>
  <c r="I16" i="16"/>
  <c r="F17" i="15"/>
  <c r="E18" i="15"/>
  <c r="H17" i="15"/>
  <c r="G17" i="16" l="1"/>
  <c r="F18" i="16"/>
  <c r="I17" i="16"/>
  <c r="F18" i="15"/>
  <c r="E19" i="15"/>
  <c r="H18" i="15"/>
  <c r="F19" i="16" l="1"/>
  <c r="G18" i="16"/>
  <c r="I18" i="16"/>
  <c r="F19" i="15"/>
  <c r="E20" i="15"/>
  <c r="H19" i="15"/>
  <c r="G19" i="16" l="1"/>
  <c r="F20" i="16"/>
  <c r="I19" i="16"/>
  <c r="E21" i="15"/>
  <c r="F20" i="15"/>
  <c r="H20" i="15"/>
  <c r="I20" i="16" l="1"/>
  <c r="F21" i="16"/>
  <c r="G20" i="16"/>
  <c r="F21" i="15"/>
  <c r="E22" i="15"/>
  <c r="H21" i="15"/>
  <c r="F22" i="16" l="1"/>
  <c r="G21" i="16"/>
  <c r="I21" i="16"/>
  <c r="F22" i="15"/>
  <c r="E23" i="15"/>
  <c r="H22" i="15"/>
  <c r="F23" i="16" l="1"/>
  <c r="G22" i="16"/>
  <c r="I22" i="16"/>
  <c r="F23" i="15"/>
  <c r="E24" i="15"/>
  <c r="H23" i="15"/>
  <c r="F24" i="16" l="1"/>
  <c r="G23" i="16"/>
  <c r="I23" i="16"/>
  <c r="F24" i="15"/>
  <c r="E25" i="15"/>
  <c r="H24" i="15"/>
  <c r="I24" i="16" l="1"/>
  <c r="G24" i="16"/>
  <c r="F25" i="16"/>
  <c r="E26" i="15"/>
  <c r="F25" i="15"/>
  <c r="H25" i="15"/>
  <c r="F26" i="16" l="1"/>
  <c r="G25" i="16"/>
  <c r="I25" i="16"/>
  <c r="E27" i="15"/>
  <c r="F26" i="15"/>
  <c r="H26" i="15"/>
  <c r="G26" i="16" l="1"/>
  <c r="F27" i="16"/>
  <c r="I26" i="16"/>
  <c r="F27" i="15"/>
  <c r="E28" i="15"/>
  <c r="H27" i="15"/>
  <c r="G27" i="16" l="1"/>
  <c r="F28" i="16"/>
  <c r="I27" i="16"/>
  <c r="E29" i="15"/>
  <c r="F28" i="15"/>
  <c r="H28" i="15"/>
  <c r="G28" i="16" l="1"/>
  <c r="F29" i="16"/>
  <c r="I28" i="16"/>
  <c r="E30" i="15"/>
  <c r="F29" i="15"/>
  <c r="H29" i="15"/>
  <c r="I29" i="16" l="1"/>
  <c r="F30" i="16"/>
  <c r="G29" i="16"/>
  <c r="F30" i="15"/>
  <c r="E31" i="15"/>
  <c r="H30" i="15"/>
  <c r="G30" i="16" l="1"/>
  <c r="F31" i="16"/>
  <c r="I30" i="16"/>
  <c r="F31" i="15"/>
  <c r="E32" i="15"/>
  <c r="H31" i="15"/>
  <c r="G31" i="16" l="1"/>
  <c r="F32" i="16"/>
  <c r="I31" i="16"/>
  <c r="E33" i="15"/>
  <c r="F32" i="15"/>
  <c r="H32" i="15"/>
  <c r="F33" i="16" l="1"/>
  <c r="G32" i="16"/>
  <c r="I32" i="16"/>
  <c r="E34" i="15"/>
  <c r="F33" i="15"/>
  <c r="H33" i="15"/>
  <c r="G33" i="16" l="1"/>
  <c r="I33" i="16"/>
  <c r="F34" i="16"/>
  <c r="E35" i="15"/>
  <c r="F34" i="15"/>
  <c r="H34" i="15"/>
  <c r="F35" i="16" l="1"/>
  <c r="G34" i="16"/>
  <c r="I34" i="16"/>
  <c r="F35" i="15"/>
  <c r="E36" i="15"/>
  <c r="H35" i="15"/>
  <c r="G35" i="16" l="1"/>
  <c r="F36" i="16"/>
  <c r="I35" i="16"/>
  <c r="F36" i="15"/>
  <c r="E37" i="15"/>
  <c r="H36" i="15"/>
  <c r="I36" i="16" l="1"/>
  <c r="F37" i="16"/>
  <c r="G36" i="16"/>
  <c r="E38" i="15"/>
  <c r="F37" i="15"/>
  <c r="H37" i="15"/>
  <c r="F38" i="16" l="1"/>
  <c r="G37" i="16"/>
  <c r="I37" i="16"/>
  <c r="E39" i="15"/>
  <c r="F38" i="15"/>
  <c r="H38" i="15"/>
  <c r="F39" i="16" l="1"/>
  <c r="G38" i="16"/>
  <c r="I38" i="16"/>
  <c r="F39" i="15"/>
  <c r="E40" i="15"/>
  <c r="H39" i="15"/>
  <c r="F40" i="16" l="1"/>
  <c r="G39" i="16"/>
  <c r="I39" i="16"/>
  <c r="L14" i="15"/>
  <c r="L15" i="15"/>
  <c r="E41" i="15"/>
  <c r="F40" i="15"/>
  <c r="H40" i="15"/>
  <c r="M14" i="16" l="1"/>
  <c r="M13" i="16"/>
  <c r="G40" i="16"/>
  <c r="I40" i="16"/>
  <c r="F41" i="16"/>
  <c r="E42" i="15"/>
  <c r="F41" i="15"/>
  <c r="H41" i="15"/>
  <c r="F42" i="16" l="1"/>
  <c r="G41" i="16"/>
  <c r="I41" i="16"/>
  <c r="F42" i="15"/>
  <c r="E43" i="15"/>
  <c r="H42" i="15"/>
  <c r="G42" i="16" l="1"/>
  <c r="F43" i="16"/>
  <c r="I42" i="16"/>
  <c r="F43" i="15"/>
  <c r="E44" i="15"/>
  <c r="H43" i="15"/>
  <c r="G43" i="16" l="1"/>
  <c r="F44" i="16"/>
  <c r="I43" i="16"/>
  <c r="F44" i="15"/>
  <c r="E45" i="15"/>
  <c r="H44" i="15"/>
  <c r="G44" i="16" l="1"/>
  <c r="F45" i="16"/>
  <c r="I44" i="16"/>
  <c r="F45" i="15"/>
  <c r="E46" i="15"/>
  <c r="H45" i="15"/>
  <c r="I45" i="16" l="1"/>
  <c r="F46" i="16"/>
  <c r="G45" i="16"/>
  <c r="E47" i="15"/>
  <c r="F46" i="15"/>
  <c r="H46" i="15"/>
  <c r="G46" i="16" l="1"/>
  <c r="F47" i="16"/>
  <c r="I46" i="16"/>
  <c r="F47" i="15"/>
  <c r="E48" i="15"/>
  <c r="H47" i="15"/>
  <c r="G47" i="16" l="1"/>
  <c r="F48" i="16"/>
  <c r="I47" i="16"/>
  <c r="F48" i="15"/>
  <c r="E49" i="15"/>
  <c r="H48" i="15"/>
  <c r="F49" i="16" l="1"/>
  <c r="I48" i="16"/>
  <c r="G48" i="16"/>
  <c r="E50" i="15"/>
  <c r="F49" i="15"/>
  <c r="H49" i="15"/>
  <c r="G49" i="16" l="1"/>
  <c r="I49" i="16"/>
  <c r="F50" i="16"/>
  <c r="E51" i="15"/>
  <c r="F50" i="15"/>
  <c r="H50" i="15"/>
  <c r="F51" i="16" l="1"/>
  <c r="G50" i="16"/>
  <c r="I50" i="16"/>
  <c r="E52" i="15"/>
  <c r="F51" i="15"/>
  <c r="H51" i="15"/>
  <c r="F52" i="16" l="1"/>
  <c r="G51" i="16"/>
  <c r="I51" i="16"/>
  <c r="F52" i="15"/>
  <c r="E53" i="15"/>
  <c r="H52" i="15"/>
  <c r="I52" i="16" l="1"/>
  <c r="F53" i="16"/>
  <c r="G52" i="16"/>
  <c r="F53" i="15"/>
  <c r="E54" i="15"/>
  <c r="H53" i="15"/>
  <c r="F54" i="16" l="1"/>
  <c r="G53" i="16"/>
  <c r="I53" i="16"/>
  <c r="E55" i="15"/>
  <c r="F54" i="15"/>
  <c r="H54" i="15"/>
  <c r="F55" i="16" l="1"/>
  <c r="G54" i="16"/>
  <c r="I54" i="16"/>
  <c r="E56" i="15"/>
  <c r="F55" i="15"/>
  <c r="H55" i="15"/>
  <c r="F56" i="16" l="1"/>
  <c r="G55" i="16"/>
  <c r="I55" i="16"/>
  <c r="E57" i="15"/>
  <c r="F56" i="15"/>
  <c r="H56" i="15"/>
  <c r="G56" i="16" l="1"/>
  <c r="I56" i="16"/>
  <c r="F57" i="16"/>
  <c r="F57" i="15"/>
  <c r="E58" i="15"/>
  <c r="H57" i="15"/>
  <c r="F58" i="16" l="1"/>
  <c r="G57" i="16"/>
  <c r="I57" i="16"/>
  <c r="E59" i="15"/>
  <c r="F58" i="15"/>
  <c r="H58" i="15"/>
  <c r="G58" i="16" l="1"/>
  <c r="F59" i="16"/>
  <c r="I58" i="16"/>
  <c r="E60" i="15"/>
  <c r="F59" i="15"/>
  <c r="H59" i="15"/>
  <c r="G59" i="16" l="1"/>
  <c r="F60" i="16"/>
  <c r="I59" i="16"/>
  <c r="E61" i="15"/>
  <c r="F60" i="15"/>
  <c r="H60" i="15"/>
  <c r="G60" i="16" l="1"/>
  <c r="I60" i="16"/>
  <c r="F61" i="16"/>
  <c r="F61" i="15"/>
  <c r="E62" i="15"/>
  <c r="H61" i="15"/>
  <c r="I61" i="16" l="1"/>
  <c r="F62" i="16"/>
  <c r="G61" i="16"/>
  <c r="E63" i="15"/>
  <c r="F62" i="15"/>
  <c r="H62" i="15"/>
  <c r="F63" i="16" l="1"/>
  <c r="G62" i="16"/>
  <c r="I62" i="16"/>
  <c r="F63" i="15"/>
  <c r="E64" i="15"/>
  <c r="H63" i="15"/>
  <c r="G63" i="16" l="1"/>
  <c r="I63" i="16"/>
  <c r="F64" i="16"/>
  <c r="F64" i="15"/>
  <c r="E65" i="15"/>
  <c r="H64" i="15"/>
  <c r="F65" i="16" l="1"/>
  <c r="I64" i="16"/>
  <c r="G64" i="16"/>
  <c r="F65" i="15"/>
  <c r="E66" i="15"/>
  <c r="H65" i="15"/>
  <c r="G65" i="16" l="1"/>
  <c r="F66" i="16"/>
  <c r="I65" i="16"/>
  <c r="E67" i="15"/>
  <c r="E68" i="15" s="1"/>
  <c r="H66" i="15"/>
  <c r="F66" i="15"/>
  <c r="F67" i="16" l="1"/>
  <c r="I66" i="16"/>
  <c r="G66" i="16"/>
  <c r="E69" i="15"/>
  <c r="F68" i="15"/>
  <c r="H68" i="15"/>
  <c r="F67" i="15"/>
  <c r="H67" i="15"/>
  <c r="G67" i="16" l="1"/>
  <c r="F68" i="16"/>
  <c r="I67" i="16"/>
  <c r="E70" i="15"/>
  <c r="H69" i="15"/>
  <c r="F69" i="15"/>
  <c r="G68" i="16" l="1"/>
  <c r="F69" i="16"/>
  <c r="I68" i="16"/>
  <c r="E71" i="15"/>
  <c r="F70" i="15"/>
  <c r="H70" i="15"/>
  <c r="G69" i="16" l="1"/>
  <c r="F70" i="16"/>
  <c r="I69" i="16"/>
  <c r="E72" i="15"/>
  <c r="F71" i="15"/>
  <c r="H71" i="15"/>
  <c r="G70" i="16" l="1"/>
  <c r="F71" i="16"/>
  <c r="I70" i="16"/>
  <c r="F72" i="15"/>
  <c r="E73" i="15"/>
  <c r="H72" i="15"/>
  <c r="F72" i="16" l="1"/>
  <c r="G71" i="16"/>
  <c r="I71" i="16"/>
  <c r="F73" i="15"/>
  <c r="E74" i="15"/>
  <c r="H73" i="15"/>
  <c r="G72" i="16" l="1"/>
  <c r="F73" i="16"/>
  <c r="I72" i="16"/>
  <c r="F74" i="15"/>
  <c r="E75" i="15"/>
  <c r="H74" i="15"/>
  <c r="G73" i="16" l="1"/>
  <c r="F74" i="16"/>
  <c r="I73" i="16"/>
  <c r="E76" i="15"/>
  <c r="F75" i="15"/>
  <c r="H75" i="15"/>
  <c r="G74" i="16" l="1"/>
  <c r="F75" i="16"/>
  <c r="I74" i="16"/>
  <c r="E77" i="15"/>
  <c r="F76" i="15"/>
  <c r="H76" i="15"/>
  <c r="I75" i="16" l="1"/>
  <c r="G75" i="16"/>
  <c r="F76" i="16"/>
  <c r="F77" i="15"/>
  <c r="H77" i="15"/>
  <c r="E78" i="15"/>
  <c r="G76" i="16" l="1"/>
  <c r="F77" i="16"/>
  <c r="I76" i="16"/>
  <c r="E79" i="15"/>
  <c r="F78" i="15"/>
  <c r="H78" i="15"/>
  <c r="I77" i="16" l="1"/>
  <c r="G77" i="16"/>
  <c r="F78" i="16"/>
  <c r="H79" i="15"/>
  <c r="E80" i="15"/>
  <c r="F79" i="15"/>
  <c r="G78" i="16" l="1"/>
  <c r="F79" i="16"/>
  <c r="I78" i="16"/>
  <c r="F80" i="15"/>
  <c r="H80" i="15"/>
  <c r="G79" i="16" l="1"/>
  <c r="F80" i="16"/>
  <c r="I79" i="16"/>
  <c r="F81" i="16" l="1"/>
  <c r="G80" i="16"/>
  <c r="I80" i="16"/>
  <c r="F82" i="16" l="1"/>
  <c r="G81" i="16"/>
  <c r="I81" i="16"/>
  <c r="G82" i="16" l="1"/>
  <c r="F83" i="16"/>
  <c r="I82" i="16"/>
  <c r="G83" i="16" l="1"/>
  <c r="F84" i="16"/>
  <c r="I83" i="16"/>
  <c r="E95" i="15"/>
  <c r="G84" i="16" l="1"/>
  <c r="F85" i="16"/>
  <c r="I84" i="16"/>
  <c r="F95" i="15"/>
  <c r="E96" i="15"/>
  <c r="F86" i="16" l="1"/>
  <c r="G85" i="16"/>
  <c r="I85" i="16"/>
  <c r="E97" i="15"/>
  <c r="F96" i="15"/>
  <c r="I86" i="16" l="1"/>
  <c r="G86" i="16"/>
  <c r="F87" i="16"/>
  <c r="E98" i="15"/>
  <c r="F97" i="15"/>
  <c r="G87" i="16" l="1"/>
  <c r="F88" i="16"/>
  <c r="I87" i="16"/>
  <c r="F98" i="15"/>
  <c r="E99" i="15"/>
  <c r="I88" i="16" l="1"/>
  <c r="G88" i="16"/>
  <c r="F89" i="16"/>
  <c r="F99" i="15"/>
  <c r="E100" i="15"/>
  <c r="G89" i="16" l="1"/>
  <c r="F90" i="16"/>
  <c r="I89" i="16"/>
  <c r="F100" i="15"/>
  <c r="E101" i="15"/>
  <c r="G90" i="16" l="1"/>
  <c r="I90" i="16"/>
  <c r="F101" i="15"/>
  <c r="E102" i="15"/>
  <c r="E103" i="15" l="1"/>
  <c r="F102" i="15"/>
  <c r="F103" i="15" l="1"/>
  <c r="L23" i="15"/>
  <c r="F95" i="16" l="1"/>
  <c r="G95" i="16" l="1"/>
  <c r="F96" i="16"/>
  <c r="G96" i="16" l="1"/>
  <c r="F97" i="16"/>
  <c r="F98" i="16" l="1"/>
  <c r="G97" i="16"/>
  <c r="G98" i="16" l="1"/>
  <c r="F99" i="16"/>
  <c r="F100" i="16" l="1"/>
  <c r="G99" i="16"/>
  <c r="G100" i="16" l="1"/>
  <c r="F101" i="16"/>
  <c r="G101" i="16" l="1"/>
  <c r="M22" i="16"/>
</calcChain>
</file>

<file path=xl/sharedStrings.xml><?xml version="1.0" encoding="utf-8"?>
<sst xmlns="http://schemas.openxmlformats.org/spreadsheetml/2006/main" count="269" uniqueCount="59">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</sst>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Casi_totali!$B$3:$B$100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  <c:pt idx="90">
                  <c:v>9480</c:v>
                </c:pt>
                <c:pt idx="91">
                  <c:v>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Casi_totali!$C$3:$C$100</c:f>
              <c:numCache>
                <c:formatCode>General</c:formatCode>
                <c:ptCount val="9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  <c:pt idx="85">
                  <c:v>66</c:v>
                </c:pt>
                <c:pt idx="86">
                  <c:v>32</c:v>
                </c:pt>
                <c:pt idx="87">
                  <c:v>55</c:v>
                </c:pt>
                <c:pt idx="88">
                  <c:v>45</c:v>
                </c:pt>
                <c:pt idx="89">
                  <c:v>38</c:v>
                </c:pt>
                <c:pt idx="90">
                  <c:v>53</c:v>
                </c:pt>
                <c:pt idx="9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Deceduti!$T$98:$AB$98</c:f>
              <c:numCache>
                <c:formatCode>General</c:formatCode>
                <c:ptCount val="9"/>
                <c:pt idx="0">
                  <c:v>38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Ospedalizzati!$B$3:$B$100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  <c:pt idx="69">
                  <c:v>695</c:v>
                </c:pt>
                <c:pt idx="70">
                  <c:v>678</c:v>
                </c:pt>
                <c:pt idx="71">
                  <c:v>651</c:v>
                </c:pt>
                <c:pt idx="72">
                  <c:v>607</c:v>
                </c:pt>
                <c:pt idx="73">
                  <c:v>582</c:v>
                </c:pt>
                <c:pt idx="74">
                  <c:v>563</c:v>
                </c:pt>
                <c:pt idx="75">
                  <c:v>543</c:v>
                </c:pt>
                <c:pt idx="76">
                  <c:v>522</c:v>
                </c:pt>
                <c:pt idx="77">
                  <c:v>522</c:v>
                </c:pt>
                <c:pt idx="78">
                  <c:v>482</c:v>
                </c:pt>
                <c:pt idx="79">
                  <c:v>465</c:v>
                </c:pt>
                <c:pt idx="80">
                  <c:v>443</c:v>
                </c:pt>
                <c:pt idx="81">
                  <c:v>416</c:v>
                </c:pt>
                <c:pt idx="82">
                  <c:v>395</c:v>
                </c:pt>
                <c:pt idx="83">
                  <c:v>384</c:v>
                </c:pt>
                <c:pt idx="84">
                  <c:v>383</c:v>
                </c:pt>
                <c:pt idx="85">
                  <c:v>360</c:v>
                </c:pt>
                <c:pt idx="86">
                  <c:v>332</c:v>
                </c:pt>
                <c:pt idx="87">
                  <c:v>305</c:v>
                </c:pt>
                <c:pt idx="88">
                  <c:v>288</c:v>
                </c:pt>
                <c:pt idx="89">
                  <c:v>267</c:v>
                </c:pt>
                <c:pt idx="90">
                  <c:v>265</c:v>
                </c:pt>
                <c:pt idx="91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Ospedalizzati!$C$3:$C$100</c:f>
              <c:numCache>
                <c:formatCode>General</c:formatCode>
                <c:ptCount val="9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  <c:pt idx="82">
                  <c:v>-21</c:v>
                </c:pt>
                <c:pt idx="83">
                  <c:v>-11</c:v>
                </c:pt>
                <c:pt idx="84">
                  <c:v>-1</c:v>
                </c:pt>
                <c:pt idx="85">
                  <c:v>-23</c:v>
                </c:pt>
                <c:pt idx="86">
                  <c:v>-28</c:v>
                </c:pt>
                <c:pt idx="87">
                  <c:v>-27</c:v>
                </c:pt>
                <c:pt idx="88">
                  <c:v>-17</c:v>
                </c:pt>
                <c:pt idx="89">
                  <c:v>-21</c:v>
                </c:pt>
                <c:pt idx="90">
                  <c:v>-2</c:v>
                </c:pt>
                <c:pt idx="91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Ospedalizzati!$C$3:$C$99</c:f>
              <c:numCache>
                <c:formatCode>General</c:formatCode>
                <c:ptCount val="97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  <c:pt idx="80">
                  <c:v>-22</c:v>
                </c:pt>
                <c:pt idx="81">
                  <c:v>-27</c:v>
                </c:pt>
                <c:pt idx="82">
                  <c:v>-21</c:v>
                </c:pt>
                <c:pt idx="83">
                  <c:v>-11</c:v>
                </c:pt>
                <c:pt idx="84">
                  <c:v>-1</c:v>
                </c:pt>
                <c:pt idx="85">
                  <c:v>-23</c:v>
                </c:pt>
                <c:pt idx="86">
                  <c:v>-28</c:v>
                </c:pt>
                <c:pt idx="87">
                  <c:v>-27</c:v>
                </c:pt>
                <c:pt idx="88">
                  <c:v>-17</c:v>
                </c:pt>
                <c:pt idx="89">
                  <c:v>-21</c:v>
                </c:pt>
                <c:pt idx="90">
                  <c:v>-2</c:v>
                </c:pt>
                <c:pt idx="91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Positivi!$B$3:$B$103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  <c:pt idx="77">
                  <c:v>2844</c:v>
                </c:pt>
                <c:pt idx="78">
                  <c:v>2779</c:v>
                </c:pt>
                <c:pt idx="79">
                  <c:v>2718</c:v>
                </c:pt>
                <c:pt idx="80">
                  <c:v>2660</c:v>
                </c:pt>
                <c:pt idx="81">
                  <c:v>2603</c:v>
                </c:pt>
                <c:pt idx="82">
                  <c:v>2533</c:v>
                </c:pt>
                <c:pt idx="83">
                  <c:v>2456</c:v>
                </c:pt>
                <c:pt idx="84">
                  <c:v>2339</c:v>
                </c:pt>
                <c:pt idx="85">
                  <c:v>2264</c:v>
                </c:pt>
                <c:pt idx="86">
                  <c:v>2178</c:v>
                </c:pt>
                <c:pt idx="87">
                  <c:v>2075</c:v>
                </c:pt>
                <c:pt idx="88">
                  <c:v>1908</c:v>
                </c:pt>
                <c:pt idx="89">
                  <c:v>1734</c:v>
                </c:pt>
                <c:pt idx="90">
                  <c:v>1624</c:v>
                </c:pt>
                <c:pt idx="91">
                  <c:v>1556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Positivi!$C$3:$C$103</c:f>
              <c:numCache>
                <c:formatCode>General</c:formatCode>
                <c:ptCount val="10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  <c:pt idx="77">
                  <c:v>-56</c:v>
                </c:pt>
                <c:pt idx="78">
                  <c:v>-65</c:v>
                </c:pt>
                <c:pt idx="79">
                  <c:v>-61</c:v>
                </c:pt>
                <c:pt idx="80">
                  <c:v>-58</c:v>
                </c:pt>
                <c:pt idx="81">
                  <c:v>-57</c:v>
                </c:pt>
                <c:pt idx="82">
                  <c:v>-70</c:v>
                </c:pt>
                <c:pt idx="83">
                  <c:v>-77</c:v>
                </c:pt>
                <c:pt idx="84">
                  <c:v>-117</c:v>
                </c:pt>
                <c:pt idx="85">
                  <c:v>-75</c:v>
                </c:pt>
                <c:pt idx="86">
                  <c:v>-86</c:v>
                </c:pt>
                <c:pt idx="87">
                  <c:v>-103</c:v>
                </c:pt>
                <c:pt idx="88">
                  <c:v>-167</c:v>
                </c:pt>
                <c:pt idx="89">
                  <c:v>-174</c:v>
                </c:pt>
                <c:pt idx="90">
                  <c:v>-110</c:v>
                </c:pt>
                <c:pt idx="91">
                  <c:v>-68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Positivi!$C$3:$C$99</c:f>
              <c:numCache>
                <c:formatCode>General</c:formatCode>
                <c:ptCount val="97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  <c:pt idx="77">
                  <c:v>-56</c:v>
                </c:pt>
                <c:pt idx="78">
                  <c:v>-65</c:v>
                </c:pt>
                <c:pt idx="79">
                  <c:v>-61</c:v>
                </c:pt>
                <c:pt idx="80">
                  <c:v>-58</c:v>
                </c:pt>
                <c:pt idx="81">
                  <c:v>-57</c:v>
                </c:pt>
                <c:pt idx="82">
                  <c:v>-70</c:v>
                </c:pt>
                <c:pt idx="83">
                  <c:v>-77</c:v>
                </c:pt>
                <c:pt idx="84">
                  <c:v>-117</c:v>
                </c:pt>
                <c:pt idx="85">
                  <c:v>-75</c:v>
                </c:pt>
                <c:pt idx="86">
                  <c:v>-86</c:v>
                </c:pt>
                <c:pt idx="87">
                  <c:v>-103</c:v>
                </c:pt>
                <c:pt idx="88">
                  <c:v>-167</c:v>
                </c:pt>
                <c:pt idx="89">
                  <c:v>-174</c:v>
                </c:pt>
                <c:pt idx="90">
                  <c:v>-110</c:v>
                </c:pt>
                <c:pt idx="91">
                  <c:v>-68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Positivi!$B$3:$B$99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  <c:pt idx="77">
                  <c:v>2844</c:v>
                </c:pt>
                <c:pt idx="78">
                  <c:v>2779</c:v>
                </c:pt>
                <c:pt idx="79">
                  <c:v>2718</c:v>
                </c:pt>
                <c:pt idx="80">
                  <c:v>2660</c:v>
                </c:pt>
                <c:pt idx="81">
                  <c:v>2603</c:v>
                </c:pt>
                <c:pt idx="82">
                  <c:v>2533</c:v>
                </c:pt>
                <c:pt idx="83">
                  <c:v>2456</c:v>
                </c:pt>
                <c:pt idx="84">
                  <c:v>2339</c:v>
                </c:pt>
                <c:pt idx="85">
                  <c:v>2264</c:v>
                </c:pt>
                <c:pt idx="86">
                  <c:v>2178</c:v>
                </c:pt>
                <c:pt idx="87">
                  <c:v>2075</c:v>
                </c:pt>
                <c:pt idx="88">
                  <c:v>1908</c:v>
                </c:pt>
                <c:pt idx="89">
                  <c:v>1734</c:v>
                </c:pt>
                <c:pt idx="90">
                  <c:v>1624</c:v>
                </c:pt>
                <c:pt idx="91">
                  <c:v>1556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'Nuovi positivi'!$C$3:$C$102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  <c:pt idx="90">
                  <c:v>9480</c:v>
                </c:pt>
                <c:pt idx="91">
                  <c:v>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positivi'!$A$4:$A$106</c:f>
              <c:numCache>
                <c:formatCode>d/m;@</c:formatCode>
                <c:ptCount val="10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</c:numCache>
            </c:numRef>
          </c:xVal>
          <c:yVal>
            <c:numRef>
              <c:f>'Nuovi positivi'!$D$4:$D$106</c:f>
              <c:numCache>
                <c:formatCode>General</c:formatCode>
                <c:ptCount val="103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  <c:pt idx="70">
                  <c:v>63</c:v>
                </c:pt>
                <c:pt idx="71">
                  <c:v>76</c:v>
                </c:pt>
                <c:pt idx="72">
                  <c:v>94</c:v>
                </c:pt>
                <c:pt idx="73">
                  <c:v>78</c:v>
                </c:pt>
                <c:pt idx="74">
                  <c:v>15</c:v>
                </c:pt>
                <c:pt idx="75">
                  <c:v>50</c:v>
                </c:pt>
                <c:pt idx="76">
                  <c:v>44</c:v>
                </c:pt>
                <c:pt idx="77">
                  <c:v>31</c:v>
                </c:pt>
                <c:pt idx="78">
                  <c:v>67</c:v>
                </c:pt>
                <c:pt idx="79">
                  <c:v>65</c:v>
                </c:pt>
                <c:pt idx="80">
                  <c:v>65</c:v>
                </c:pt>
                <c:pt idx="81">
                  <c:v>51</c:v>
                </c:pt>
                <c:pt idx="82">
                  <c:v>48</c:v>
                </c:pt>
                <c:pt idx="83">
                  <c:v>32</c:v>
                </c:pt>
                <c:pt idx="84">
                  <c:v>66</c:v>
                </c:pt>
                <c:pt idx="85">
                  <c:v>32</c:v>
                </c:pt>
                <c:pt idx="86">
                  <c:v>55</c:v>
                </c:pt>
                <c:pt idx="87">
                  <c:v>45</c:v>
                </c:pt>
                <c:pt idx="88">
                  <c:v>38</c:v>
                </c:pt>
                <c:pt idx="89">
                  <c:v>53</c:v>
                </c:pt>
                <c:pt idx="9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positivi'!$T$102:$AB$102</c:f>
              <c:numCache>
                <c:formatCode>General</c:formatCode>
                <c:ptCount val="9"/>
                <c:pt idx="0">
                  <c:v>41</c:v>
                </c:pt>
                <c:pt idx="1">
                  <c:v>16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Quarantena!$B$3:$B$100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  <c:pt idx="71">
                  <c:v>2776</c:v>
                </c:pt>
                <c:pt idx="72">
                  <c:v>2699</c:v>
                </c:pt>
                <c:pt idx="73">
                  <c:v>2666</c:v>
                </c:pt>
                <c:pt idx="74">
                  <c:v>2613</c:v>
                </c:pt>
                <c:pt idx="75">
                  <c:v>2439</c:v>
                </c:pt>
                <c:pt idx="76">
                  <c:v>2378</c:v>
                </c:pt>
                <c:pt idx="77">
                  <c:v>2322</c:v>
                </c:pt>
                <c:pt idx="78">
                  <c:v>2297</c:v>
                </c:pt>
                <c:pt idx="79">
                  <c:v>2253</c:v>
                </c:pt>
                <c:pt idx="80">
                  <c:v>2217</c:v>
                </c:pt>
                <c:pt idx="81">
                  <c:v>2187</c:v>
                </c:pt>
                <c:pt idx="82">
                  <c:v>2138</c:v>
                </c:pt>
                <c:pt idx="83">
                  <c:v>2072</c:v>
                </c:pt>
                <c:pt idx="84">
                  <c:v>1956</c:v>
                </c:pt>
                <c:pt idx="85">
                  <c:v>1904</c:v>
                </c:pt>
                <c:pt idx="86">
                  <c:v>1846</c:v>
                </c:pt>
                <c:pt idx="87">
                  <c:v>1770</c:v>
                </c:pt>
                <c:pt idx="88">
                  <c:v>1620</c:v>
                </c:pt>
                <c:pt idx="89">
                  <c:v>1467</c:v>
                </c:pt>
                <c:pt idx="90">
                  <c:v>1359</c:v>
                </c:pt>
                <c:pt idx="91">
                  <c:v>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xVal>
            <c:numRef>
              <c:f>Quarantena!$A$3:$A$100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Quarantena!$C$3:$C$100</c:f>
              <c:numCache>
                <c:formatCode>General</c:formatCode>
                <c:ptCount val="98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  <c:pt idx="81">
                  <c:v>-30</c:v>
                </c:pt>
                <c:pt idx="82">
                  <c:v>-49</c:v>
                </c:pt>
                <c:pt idx="83">
                  <c:v>-66</c:v>
                </c:pt>
                <c:pt idx="84">
                  <c:v>-116</c:v>
                </c:pt>
                <c:pt idx="85">
                  <c:v>-52</c:v>
                </c:pt>
                <c:pt idx="86">
                  <c:v>-58</c:v>
                </c:pt>
                <c:pt idx="87">
                  <c:v>-76</c:v>
                </c:pt>
                <c:pt idx="88">
                  <c:v>-150</c:v>
                </c:pt>
                <c:pt idx="89">
                  <c:v>-153</c:v>
                </c:pt>
                <c:pt idx="90">
                  <c:v>-108</c:v>
                </c:pt>
                <c:pt idx="91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D-4877-9C09-9882EE35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Casi_totali!$C$3:$C$102</c:f>
              <c:numCache>
                <c:formatCode>General</c:formatCode>
                <c:ptCount val="10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51</c:v>
                </c:pt>
                <c:pt idx="83">
                  <c:v>48</c:v>
                </c:pt>
                <c:pt idx="84">
                  <c:v>32</c:v>
                </c:pt>
                <c:pt idx="85">
                  <c:v>66</c:v>
                </c:pt>
                <c:pt idx="86">
                  <c:v>32</c:v>
                </c:pt>
                <c:pt idx="87">
                  <c:v>55</c:v>
                </c:pt>
                <c:pt idx="88">
                  <c:v>45</c:v>
                </c:pt>
                <c:pt idx="89">
                  <c:v>38</c:v>
                </c:pt>
                <c:pt idx="90">
                  <c:v>53</c:v>
                </c:pt>
                <c:pt idx="9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Quarantena!$C$3:$C$102</c:f>
              <c:numCache>
                <c:formatCode>General</c:formatCode>
                <c:ptCount val="100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  <c:pt idx="80">
                  <c:v>-36</c:v>
                </c:pt>
                <c:pt idx="81">
                  <c:v>-30</c:v>
                </c:pt>
                <c:pt idx="82">
                  <c:v>-49</c:v>
                </c:pt>
                <c:pt idx="83">
                  <c:v>-66</c:v>
                </c:pt>
                <c:pt idx="84">
                  <c:v>-116</c:v>
                </c:pt>
                <c:pt idx="85">
                  <c:v>-52</c:v>
                </c:pt>
                <c:pt idx="86">
                  <c:v>-58</c:v>
                </c:pt>
                <c:pt idx="87">
                  <c:v>-76</c:v>
                </c:pt>
                <c:pt idx="88">
                  <c:v>-150</c:v>
                </c:pt>
                <c:pt idx="89">
                  <c:v>-153</c:v>
                </c:pt>
                <c:pt idx="90">
                  <c:v>-108</c:v>
                </c:pt>
                <c:pt idx="91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Tamponi!$A$3:$A$93</c:f>
              <c:numCache>
                <c:formatCode>d/m;@</c:formatCode>
                <c:ptCount val="9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Tamponi!$C$3:$C$93</c:f>
              <c:numCache>
                <c:formatCode>General</c:formatCode>
                <c:ptCount val="91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  <c:pt idx="71">
                  <c:v>57622</c:v>
                </c:pt>
                <c:pt idx="72">
                  <c:v>59693</c:v>
                </c:pt>
                <c:pt idx="73">
                  <c:v>61446</c:v>
                </c:pt>
                <c:pt idx="74">
                  <c:v>63531</c:v>
                </c:pt>
                <c:pt idx="75">
                  <c:v>64926</c:v>
                </c:pt>
                <c:pt idx="76">
                  <c:v>67322</c:v>
                </c:pt>
                <c:pt idx="77">
                  <c:v>68814</c:v>
                </c:pt>
                <c:pt idx="78">
                  <c:v>70159</c:v>
                </c:pt>
                <c:pt idx="79">
                  <c:v>72174</c:v>
                </c:pt>
                <c:pt idx="80">
                  <c:v>74248</c:v>
                </c:pt>
                <c:pt idx="81">
                  <c:v>76012</c:v>
                </c:pt>
                <c:pt idx="82">
                  <c:v>78068</c:v>
                </c:pt>
                <c:pt idx="83">
                  <c:v>80154</c:v>
                </c:pt>
                <c:pt idx="84">
                  <c:v>81485</c:v>
                </c:pt>
                <c:pt idx="85">
                  <c:v>83593</c:v>
                </c:pt>
                <c:pt idx="86">
                  <c:v>85140</c:v>
                </c:pt>
                <c:pt idx="87">
                  <c:v>87011</c:v>
                </c:pt>
                <c:pt idx="88">
                  <c:v>89529</c:v>
                </c:pt>
                <c:pt idx="89">
                  <c:v>91735</c:v>
                </c:pt>
                <c:pt idx="90">
                  <c:v>93173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Tamponi!$A$3:$A$101</c:f>
              <c:numCache>
                <c:formatCode>d/m;@</c:formatCode>
                <c:ptCount val="9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cat>
          <c:val>
            <c:numRef>
              <c:f>Tamponi!$D$3:$D$101</c:f>
              <c:numCache>
                <c:formatCode>General</c:formatCode>
                <c:ptCount val="99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  <c:pt idx="71">
                  <c:v>1530</c:v>
                </c:pt>
                <c:pt idx="72">
                  <c:v>2071</c:v>
                </c:pt>
                <c:pt idx="73">
                  <c:v>1753</c:v>
                </c:pt>
                <c:pt idx="74">
                  <c:v>2085</c:v>
                </c:pt>
                <c:pt idx="75">
                  <c:v>1395</c:v>
                </c:pt>
                <c:pt idx="76">
                  <c:v>2396</c:v>
                </c:pt>
                <c:pt idx="77">
                  <c:v>1492</c:v>
                </c:pt>
                <c:pt idx="78">
                  <c:v>1345</c:v>
                </c:pt>
                <c:pt idx="79">
                  <c:v>2015</c:v>
                </c:pt>
                <c:pt idx="80">
                  <c:v>2074</c:v>
                </c:pt>
                <c:pt idx="81">
                  <c:v>1764</c:v>
                </c:pt>
                <c:pt idx="82">
                  <c:v>2056</c:v>
                </c:pt>
                <c:pt idx="83">
                  <c:v>2086</c:v>
                </c:pt>
                <c:pt idx="84">
                  <c:v>1331</c:v>
                </c:pt>
                <c:pt idx="85">
                  <c:v>2108</c:v>
                </c:pt>
                <c:pt idx="86">
                  <c:v>1547</c:v>
                </c:pt>
                <c:pt idx="87">
                  <c:v>1871</c:v>
                </c:pt>
                <c:pt idx="88">
                  <c:v>2518</c:v>
                </c:pt>
                <c:pt idx="89">
                  <c:v>2206</c:v>
                </c:pt>
                <c:pt idx="90">
                  <c:v>1438</c:v>
                </c:pt>
                <c:pt idx="91">
                  <c:v>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8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Tamponi!$A$12:$A$102</c:f>
              <c:numCache>
                <c:formatCode>d/m;@</c:formatCode>
                <c:ptCount val="9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</c:numCache>
            </c:numRef>
          </c:cat>
          <c:val>
            <c:numRef>
              <c:f>Tamponi!$J$12:$J$102</c:f>
              <c:numCache>
                <c:formatCode>0.0</c:formatCode>
                <c:ptCount val="91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  <c:pt idx="58">
                  <c:v>15.871403738354264</c:v>
                </c:pt>
                <c:pt idx="59">
                  <c:v>15.623472801774369</c:v>
                </c:pt>
                <c:pt idx="60">
                  <c:v>15.339866402407694</c:v>
                </c:pt>
                <c:pt idx="61">
                  <c:v>14.996790986236896</c:v>
                </c:pt>
                <c:pt idx="62">
                  <c:v>14.707924056783868</c:v>
                </c:pt>
                <c:pt idx="63">
                  <c:v>14.324962725947765</c:v>
                </c:pt>
                <c:pt idx="64">
                  <c:v>14.06926406926407</c:v>
                </c:pt>
                <c:pt idx="65">
                  <c:v>13.730304890525884</c:v>
                </c:pt>
                <c:pt idx="66">
                  <c:v>13.458398792471428</c:v>
                </c:pt>
                <c:pt idx="67">
                  <c:v>13.053682302961885</c:v>
                </c:pt>
                <c:pt idx="68">
                  <c:v>12.83459761095126</c:v>
                </c:pt>
                <c:pt idx="69">
                  <c:v>12.632734217990565</c:v>
                </c:pt>
                <c:pt idx="70">
                  <c:v>12.372876659184749</c:v>
                </c:pt>
                <c:pt idx="71">
                  <c:v>12.114804439176812</c:v>
                </c:pt>
                <c:pt idx="72">
                  <c:v>11.919170657264642</c:v>
                </c:pt>
                <c:pt idx="73">
                  <c:v>11.670594866014245</c:v>
                </c:pt>
                <c:pt idx="74">
                  <c:v>11.426753499513437</c:v>
                </c:pt>
                <c:pt idx="75">
                  <c:v>11.279376572375284</c:v>
                </c:pt>
                <c:pt idx="76">
                  <c:v>11.073893747084085</c:v>
                </c:pt>
                <c:pt idx="77">
                  <c:v>10.910265445149165</c:v>
                </c:pt>
                <c:pt idx="78">
                  <c:v>10.738872096631459</c:v>
                </c:pt>
                <c:pt idx="79">
                  <c:v>10.487104737012588</c:v>
                </c:pt>
                <c:pt idx="80">
                  <c:v>10.27633945604186</c:v>
                </c:pt>
                <c:pt idx="81">
                  <c:v>10.174621403196204</c:v>
                </c:pt>
                <c:pt idx="82">
                  <c:v>10.05271403167076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Tamponi!$A$12:$A$102</c:f>
              <c:numCache>
                <c:formatCode>d/m;@</c:formatCode>
                <c:ptCount val="9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</c:numCache>
            </c:numRef>
          </c:cat>
          <c:val>
            <c:numRef>
              <c:f>Tamponi!$K$12:$K$102</c:f>
              <c:numCache>
                <c:formatCode>0.0</c:formatCode>
                <c:ptCount val="91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  <c:pt idx="58">
                  <c:v>6.8712279536709699</c:v>
                </c:pt>
                <c:pt idx="59">
                  <c:v>6.7629036502387123</c:v>
                </c:pt>
                <c:pt idx="60">
                  <c:v>6.5165528884973938</c:v>
                </c:pt>
                <c:pt idx="61">
                  <c:v>6.2540112672038797</c:v>
                </c:pt>
                <c:pt idx="62">
                  <c:v>5.9473812085661732</c:v>
                </c:pt>
                <c:pt idx="63">
                  <c:v>5.538337828556112</c:v>
                </c:pt>
                <c:pt idx="64">
                  <c:v>5.2859421280473917</c:v>
                </c:pt>
                <c:pt idx="65">
                  <c:v>4.9991342809022363</c:v>
                </c:pt>
                <c:pt idx="66">
                  <c:v>4.5929211717955827</c:v>
                </c:pt>
                <c:pt idx="67">
                  <c:v>4.3076557440361247</c:v>
                </c:pt>
                <c:pt idx="68">
                  <c:v>4.1328799372220768</c:v>
                </c:pt>
                <c:pt idx="69">
                  <c:v>3.9610028649211078</c:v>
                </c:pt>
                <c:pt idx="70">
                  <c:v>3.7658990772300274</c:v>
                </c:pt>
                <c:pt idx="71">
                  <c:v>3.5825880831806916</c:v>
                </c:pt>
                <c:pt idx="72">
                  <c:v>3.4244592959006472</c:v>
                </c:pt>
                <c:pt idx="73">
                  <c:v>3.2446072654608802</c:v>
                </c:pt>
                <c:pt idx="74">
                  <c:v>3.0641016044115079</c:v>
                </c:pt>
                <c:pt idx="75">
                  <c:v>2.8704669571086705</c:v>
                </c:pt>
                <c:pt idx="76">
                  <c:v>2.7083607479095142</c:v>
                </c:pt>
                <c:pt idx="77">
                  <c:v>2.5581395348837206</c:v>
                </c:pt>
                <c:pt idx="78">
                  <c:v>2.3847559503970763</c:v>
                </c:pt>
                <c:pt idx="79">
                  <c:v>2.1311530342123781</c:v>
                </c:pt>
                <c:pt idx="80">
                  <c:v>1.8902272851147326</c:v>
                </c:pt>
                <c:pt idx="81">
                  <c:v>1.7429942150623035</c:v>
                </c:pt>
                <c:pt idx="82">
                  <c:v>1.6470488610381913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Tamponi!$A$12:$A$98</c:f>
              <c:numCache>
                <c:formatCode>d/m;@</c:formatCode>
                <c:ptCount val="87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</c:numCache>
            </c:numRef>
          </c:xVal>
          <c:yVal>
            <c:numRef>
              <c:f>Tamponi!$L$12:$L$98</c:f>
              <c:numCache>
                <c:formatCode>0.0</c:formatCode>
                <c:ptCount val="87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  <c:pt idx="73">
                  <c:v>2.4805447470817121</c:v>
                </c:pt>
                <c:pt idx="74">
                  <c:v>2.3010546500479387</c:v>
                </c:pt>
                <c:pt idx="75">
                  <c:v>2.4042073628850491</c:v>
                </c:pt>
                <c:pt idx="76">
                  <c:v>3.1309297912713472</c:v>
                </c:pt>
                <c:pt idx="77">
                  <c:v>2.0685197155785389</c:v>
                </c:pt>
                <c:pt idx="78">
                  <c:v>2.939604489577766</c:v>
                </c:pt>
                <c:pt idx="79">
                  <c:v>1.7871326449563147</c:v>
                </c:pt>
                <c:pt idx="80">
                  <c:v>1.7225747960108795</c:v>
                </c:pt>
                <c:pt idx="81">
                  <c:v>3.68567454798331</c:v>
                </c:pt>
                <c:pt idx="82">
                  <c:v>1.308698999230177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8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Tamponi!$A$12:$A$96</c:f>
              <c:numCache>
                <c:formatCode>d/m;@</c:formatCode>
                <c:ptCount val="85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</c:numCache>
            </c:numRef>
          </c:cat>
          <c:val>
            <c:numRef>
              <c:f>Tamponi!$D$12:$D$96</c:f>
              <c:numCache>
                <c:formatCode>General</c:formatCode>
                <c:ptCount val="85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  <c:pt idx="62">
                  <c:v>1530</c:v>
                </c:pt>
                <c:pt idx="63">
                  <c:v>2071</c:v>
                </c:pt>
                <c:pt idx="64">
                  <c:v>1753</c:v>
                </c:pt>
                <c:pt idx="65">
                  <c:v>2085</c:v>
                </c:pt>
                <c:pt idx="66">
                  <c:v>1395</c:v>
                </c:pt>
                <c:pt idx="67">
                  <c:v>2396</c:v>
                </c:pt>
                <c:pt idx="68">
                  <c:v>1492</c:v>
                </c:pt>
                <c:pt idx="69">
                  <c:v>1345</c:v>
                </c:pt>
                <c:pt idx="70">
                  <c:v>2015</c:v>
                </c:pt>
                <c:pt idx="71">
                  <c:v>2074</c:v>
                </c:pt>
                <c:pt idx="72">
                  <c:v>1764</c:v>
                </c:pt>
                <c:pt idx="73">
                  <c:v>2056</c:v>
                </c:pt>
                <c:pt idx="74">
                  <c:v>2086</c:v>
                </c:pt>
                <c:pt idx="75">
                  <c:v>1331</c:v>
                </c:pt>
                <c:pt idx="76">
                  <c:v>2108</c:v>
                </c:pt>
                <c:pt idx="77">
                  <c:v>1547</c:v>
                </c:pt>
                <c:pt idx="78">
                  <c:v>1871</c:v>
                </c:pt>
                <c:pt idx="79">
                  <c:v>2518</c:v>
                </c:pt>
                <c:pt idx="80">
                  <c:v>2206</c:v>
                </c:pt>
                <c:pt idx="81">
                  <c:v>1438</c:v>
                </c:pt>
                <c:pt idx="82">
                  <c:v>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Tamponi!$A$12:$A$95</c:f>
              <c:numCache>
                <c:formatCode>d/m;@</c:formatCode>
                <c:ptCount val="84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</c:numCache>
            </c:numRef>
          </c:xVal>
          <c:yVal>
            <c:numRef>
              <c:f>Tamponi!$L$12:$L$95</c:f>
              <c:numCache>
                <c:formatCode>0.0</c:formatCode>
                <c:ptCount val="84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  <c:pt idx="71">
                  <c:v>3.1340405014464801</c:v>
                </c:pt>
                <c:pt idx="72">
                  <c:v>3.6848072562358274</c:v>
                </c:pt>
                <c:pt idx="73">
                  <c:v>2.4805447470817121</c:v>
                </c:pt>
                <c:pt idx="74">
                  <c:v>2.3010546500479387</c:v>
                </c:pt>
                <c:pt idx="75">
                  <c:v>2.4042073628850491</c:v>
                </c:pt>
                <c:pt idx="76">
                  <c:v>3.1309297912713472</c:v>
                </c:pt>
                <c:pt idx="77">
                  <c:v>2.0685197155785389</c:v>
                </c:pt>
                <c:pt idx="78">
                  <c:v>2.939604489577766</c:v>
                </c:pt>
                <c:pt idx="79">
                  <c:v>1.7871326449563147</c:v>
                </c:pt>
                <c:pt idx="80">
                  <c:v>1.7225747960108795</c:v>
                </c:pt>
                <c:pt idx="81">
                  <c:v>3.68567454798331</c:v>
                </c:pt>
                <c:pt idx="82">
                  <c:v>1.308698999230177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(2)'!$B$3:$B$86</c:f>
              <c:numCache>
                <c:formatCode>0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'Analisi-nuovi-pos (2)'!$C$3:$C$86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1.6221777714654024E-4</c:v>
                </c:pt>
                <c:pt idx="2">
                  <c:v>2.4878725383701292E-3</c:v>
                </c:pt>
                <c:pt idx="3">
                  <c:v>1.7107098773017124E-2</c:v>
                </c:pt>
                <c:pt idx="4">
                  <c:v>7.5599905836748249E-2</c:v>
                </c:pt>
                <c:pt idx="5">
                  <c:v>0.25146480670436222</c:v>
                </c:pt>
                <c:pt idx="6">
                  <c:v>0.68558969504931078</c:v>
                </c:pt>
                <c:pt idx="7">
                  <c:v>1.6132015687463204</c:v>
                </c:pt>
                <c:pt idx="8">
                  <c:v>3.3883797112588239</c:v>
                </c:pt>
                <c:pt idx="9">
                  <c:v>6.5026217394113139</c:v>
                </c:pt>
                <c:pt idx="10">
                  <c:v>11.59486501260859</c:v>
                </c:pt>
                <c:pt idx="11">
                  <c:v>19.451508653612425</c:v>
                </c:pt>
                <c:pt idx="12">
                  <c:v>30.996132431007617</c:v>
                </c:pt>
                <c:pt idx="13">
                  <c:v>47.269616896640869</c:v>
                </c:pt>
                <c:pt idx="14">
                  <c:v>69.402149006092955</c:v>
                </c:pt>
                <c:pt idx="15">
                  <c:v>98.579116651481286</c:v>
                </c:pt>
                <c:pt idx="16">
                  <c:v>136.00316025565579</c:v>
                </c:pt>
                <c:pt idx="17">
                  <c:v>182.85469071482015</c:v>
                </c:pt>
                <c:pt idx="18">
                  <c:v>240.25304476150944</c:v>
                </c:pt>
                <c:pt idx="19">
                  <c:v>309.22018012087892</c:v>
                </c:pt>
                <c:pt idx="20">
                  <c:v>390.64846108714818</c:v>
                </c:pt>
                <c:pt idx="21">
                  <c:v>485.27369252896108</c:v>
                </c:pt>
                <c:pt idx="22">
                  <c:v>593.65416170761205</c:v>
                </c:pt>
                <c:pt idx="23">
                  <c:v>716.15606948837058</c:v>
                </c:pt>
                <c:pt idx="24">
                  <c:v>852.94539451800074</c:v>
                </c:pt>
                <c:pt idx="25">
                  <c:v>1003.9859476152741</c:v>
                </c:pt>
                <c:pt idx="26">
                  <c:v>1169.0431448444174</c:v>
                </c:pt>
                <c:pt idx="27">
                  <c:v>1347.6928575648128</c:v>
                </c:pt>
                <c:pt idx="28">
                  <c:v>1539.3345835940804</c:v>
                </c:pt>
                <c:pt idx="29">
                  <c:v>1743.2081203670316</c:v>
                </c:pt>
                <c:pt idx="30">
                  <c:v>1958.4129019098216</c:v>
                </c:pt>
                <c:pt idx="31">
                  <c:v>2183.9291790588204</c:v>
                </c:pt>
                <c:pt idx="32">
                  <c:v>2418.6402689276665</c:v>
                </c:pt>
                <c:pt idx="33">
                  <c:v>2661.3551677226537</c:v>
                </c:pt>
                <c:pt idx="34">
                  <c:v>2910.830903774875</c:v>
                </c:pt>
                <c:pt idx="35">
                  <c:v>3165.794099039621</c:v>
                </c:pt>
                <c:pt idx="36">
                  <c:v>3424.9613021524788</c:v>
                </c:pt>
                <c:pt idx="37">
                  <c:v>3687.057750204297</c:v>
                </c:pt>
                <c:pt idx="38">
                  <c:v>3950.8343063915245</c:v>
                </c:pt>
                <c:pt idx="39">
                  <c:v>4215.0824041513906</c:v>
                </c:pt>
                <c:pt idx="40">
                  <c:v>4478.6469036023127</c:v>
                </c:pt>
                <c:pt idx="41">
                  <c:v>4740.4368320395633</c:v>
                </c:pt>
                <c:pt idx="42">
                  <c:v>4999.434036400995</c:v>
                </c:pt>
                <c:pt idx="43">
                  <c:v>5254.6998219847701</c:v>
                </c:pt>
                <c:pt idx="44">
                  <c:v>5505.3796885900429</c:v>
                </c:pt>
                <c:pt idx="45">
                  <c:v>5750.7063032441529</c:v>
                </c:pt>
                <c:pt idx="46">
                  <c:v>5990.0008685411231</c:v>
                </c:pt>
                <c:pt idx="47">
                  <c:v>6222.6730582262317</c:v>
                </c:pt>
                <c:pt idx="48">
                  <c:v>6448.2196979594673</c:v>
                </c:pt>
                <c:pt idx="49">
                  <c:v>6666.2223701292387</c:v>
                </c:pt>
                <c:pt idx="50">
                  <c:v>6876.3441180974178</c:v>
                </c:pt>
                <c:pt idx="51">
                  <c:v>7078.3254182197088</c:v>
                </c:pt>
                <c:pt idx="52">
                  <c:v>7271.9795782162873</c:v>
                </c:pt>
                <c:pt idx="53">
                  <c:v>7457.1877087024141</c:v>
                </c:pt>
                <c:pt idx="54">
                  <c:v>7633.8934015772356</c:v>
                </c:pt>
                <c:pt idx="55">
                  <c:v>7802.0972350732209</c:v>
                </c:pt>
                <c:pt idx="56">
                  <c:v>7961.8512110640968</c:v>
                </c:pt>
                <c:pt idx="57">
                  <c:v>8113.2532161081799</c:v>
                </c:pt>
                <c:pt idx="58">
                  <c:v>8256.4415839819467</c:v>
                </c:pt>
                <c:pt idx="59">
                  <c:v>8391.5898243804604</c:v>
                </c:pt>
                <c:pt idx="60">
                  <c:v>8518.9015702087909</c:v>
                </c:pt>
                <c:pt idx="61">
                  <c:v>8638.605784588819</c:v>
                </c:pt>
                <c:pt idx="62">
                  <c:v>8750.9522584382757</c:v>
                </c:pt>
                <c:pt idx="63">
                  <c:v>8856.2074202831809</c:v>
                </c:pt>
                <c:pt idx="64">
                  <c:v>8954.6504718478827</c:v>
                </c:pt>
                <c:pt idx="65">
                  <c:v>9046.5698559088505</c:v>
                </c:pt>
                <c:pt idx="66">
                  <c:v>9132.2600568591024</c:v>
                </c:pt>
                <c:pt idx="67">
                  <c:v>9212.018729353762</c:v>
                </c:pt>
                <c:pt idx="68">
                  <c:v>9286.1441462269686</c:v>
                </c:pt>
                <c:pt idx="69">
                  <c:v>9354.932953512227</c:v>
                </c:pt>
                <c:pt idx="70">
                  <c:v>9418.6782177842324</c:v>
                </c:pt>
                <c:pt idx="71">
                  <c:v>9477.6677490908896</c:v>
                </c:pt>
                <c:pt idx="72">
                  <c:v>9532.1826813810439</c:v>
                </c:pt>
                <c:pt idx="73">
                  <c:v>9582.496291480109</c:v>
                </c:pt>
                <c:pt idx="74">
                  <c:v>9628.8730372498649</c:v>
                </c:pt>
                <c:pt idx="75">
                  <c:v>9671.5677955221017</c:v>
                </c:pt>
                <c:pt idx="76">
                  <c:v>9710.8252806557648</c:v>
                </c:pt>
                <c:pt idx="77">
                  <c:v>9746.8796250765608</c:v>
                </c:pt>
                <c:pt idx="78">
                  <c:v>9779.9541038649386</c:v>
                </c:pt>
                <c:pt idx="79">
                  <c:v>9810.2609863170692</c:v>
                </c:pt>
                <c:pt idx="80">
                  <c:v>9838.0014983735891</c:v>
                </c:pt>
                <c:pt idx="81">
                  <c:v>9863.3658808572</c:v>
                </c:pt>
                <c:pt idx="82">
                  <c:v>9886.5335295527948</c:v>
                </c:pt>
                <c:pt idx="83">
                  <c:v>9907.6732042769872</c:v>
                </c:pt>
                <c:pt idx="84">
                  <c:v>9926.9432951967119</c:v>
                </c:pt>
                <c:pt idx="85">
                  <c:v>9944.4921357513522</c:v>
                </c:pt>
                <c:pt idx="86">
                  <c:v>9960.4583525960043</c:v>
                </c:pt>
                <c:pt idx="87">
                  <c:v>9974.9712440038893</c:v>
                </c:pt>
                <c:pt idx="88">
                  <c:v>9988.151179135637</c:v>
                </c:pt>
                <c:pt idx="89">
                  <c:v>10000.110011496177</c:v>
                </c:pt>
                <c:pt idx="90">
                  <c:v>10010.951500752602</c:v>
                </c:pt>
                <c:pt idx="91">
                  <c:v>10020.771737876274</c:v>
                </c:pt>
                <c:pt idx="92">
                  <c:v>10029.65956929908</c:v>
                </c:pt>
                <c:pt idx="93">
                  <c:v>10037.697016437329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1.6221777714654024E-3</c:v>
                </c:pt>
                <c:pt idx="2">
                  <c:v>2.3256547612235889E-2</c:v>
                </c:pt>
                <c:pt idx="3">
                  <c:v>0.14619226234646995</c:v>
                </c:pt>
                <c:pt idx="4">
                  <c:v>0.58492807063731123</c:v>
                </c:pt>
                <c:pt idx="5">
                  <c:v>1.7586490086761397</c:v>
                </c:pt>
                <c:pt idx="6">
                  <c:v>4.3412488834494853</c:v>
                </c:pt>
                <c:pt idx="7">
                  <c:v>9.2761187369700959</c:v>
                </c:pt>
                <c:pt idx="8">
                  <c:v>17.751781425125035</c:v>
                </c:pt>
                <c:pt idx="9">
                  <c:v>31.142420281524899</c:v>
                </c:pt>
                <c:pt idx="10">
                  <c:v>50.922432731972762</c:v>
                </c:pt>
                <c:pt idx="11">
                  <c:v>78.566436410038349</c:v>
                </c:pt>
                <c:pt idx="12">
                  <c:v>115.44623777395191</c:v>
                </c:pt>
                <c:pt idx="13">
                  <c:v>162.73484465633254</c:v>
                </c:pt>
                <c:pt idx="14">
                  <c:v>221.32532109452086</c:v>
                </c:pt>
                <c:pt idx="15">
                  <c:v>291.76967645388333</c:v>
                </c:pt>
                <c:pt idx="16">
                  <c:v>374.240436041745</c:v>
                </c:pt>
                <c:pt idx="17">
                  <c:v>468.51530459164366</c:v>
                </c:pt>
                <c:pt idx="18">
                  <c:v>573.98354046689292</c:v>
                </c:pt>
                <c:pt idx="19">
                  <c:v>689.67135359369479</c:v>
                </c:pt>
                <c:pt idx="20">
                  <c:v>814.28280966269256</c:v>
                </c:pt>
                <c:pt idx="21">
                  <c:v>946.252314418129</c:v>
                </c:pt>
                <c:pt idx="22">
                  <c:v>1083.8046917865097</c:v>
                </c:pt>
                <c:pt idx="23">
                  <c:v>1225.0190778075853</c:v>
                </c:pt>
                <c:pt idx="24">
                  <c:v>1367.8932502963016</c:v>
                </c:pt>
                <c:pt idx="25">
                  <c:v>1510.4055309727335</c:v>
                </c:pt>
                <c:pt idx="26">
                  <c:v>1650.571972291433</c:v>
                </c:pt>
                <c:pt idx="27">
                  <c:v>1786.4971272039543</c:v>
                </c:pt>
                <c:pt idx="28">
                  <c:v>1916.417260292676</c:v>
                </c:pt>
                <c:pt idx="29">
                  <c:v>2038.7353677295118</c:v>
                </c:pt>
                <c:pt idx="30">
                  <c:v>2152.0478154278999</c:v>
                </c:pt>
                <c:pt idx="31">
                  <c:v>2255.1627714899882</c:v>
                </c:pt>
                <c:pt idx="32">
                  <c:v>2347.110898688461</c:v>
                </c:pt>
                <c:pt idx="33">
                  <c:v>2427.1489879498722</c:v>
                </c:pt>
                <c:pt idx="34">
                  <c:v>2494.7573605222124</c:v>
                </c:pt>
                <c:pt idx="35">
                  <c:v>2549.6319526474599</c:v>
                </c:pt>
                <c:pt idx="36">
                  <c:v>2591.6720311285781</c:v>
                </c:pt>
                <c:pt idx="37">
                  <c:v>2620.9644805181824</c:v>
                </c:pt>
                <c:pt idx="38">
                  <c:v>2637.7655618722747</c:v>
                </c:pt>
                <c:pt idx="39">
                  <c:v>2642.4809775986614</c:v>
                </c:pt>
                <c:pt idx="40">
                  <c:v>2635.6449945092209</c:v>
                </c:pt>
                <c:pt idx="41">
                  <c:v>2617.8992843725064</c:v>
                </c:pt>
                <c:pt idx="42">
                  <c:v>2589.9720436143161</c:v>
                </c:pt>
                <c:pt idx="43">
                  <c:v>2552.6578558377514</c:v>
                </c:pt>
                <c:pt idx="44">
                  <c:v>2506.7986660527276</c:v>
                </c:pt>
                <c:pt idx="45">
                  <c:v>2453.2661465411002</c:v>
                </c:pt>
                <c:pt idx="46">
                  <c:v>2392.9456529697018</c:v>
                </c:pt>
                <c:pt idx="47">
                  <c:v>2326.7218968510861</c:v>
                </c:pt>
                <c:pt idx="48">
                  <c:v>2255.4663973323568</c:v>
                </c:pt>
                <c:pt idx="49">
                  <c:v>2180.0267216977136</c:v>
                </c:pt>
                <c:pt idx="50">
                  <c:v>2101.2174796817908</c:v>
                </c:pt>
                <c:pt idx="51">
                  <c:v>2019.8130012229103</c:v>
                </c:pt>
                <c:pt idx="52">
                  <c:v>1936.5415999657853</c:v>
                </c:pt>
                <c:pt idx="53">
                  <c:v>1852.0813048612672</c:v>
                </c:pt>
                <c:pt idx="54">
                  <c:v>1767.0569287482158</c:v>
                </c:pt>
                <c:pt idx="55">
                  <c:v>1682.0383349598524</c:v>
                </c:pt>
                <c:pt idx="56">
                  <c:v>1597.5397599087592</c:v>
                </c:pt>
                <c:pt idx="57">
                  <c:v>1514.0200504408313</c:v>
                </c:pt>
                <c:pt idx="58">
                  <c:v>1431.8836787376677</c:v>
                </c:pt>
                <c:pt idx="59">
                  <c:v>1351.4824039851374</c:v>
                </c:pt>
                <c:pt idx="60">
                  <c:v>1273.1174582833046</c:v>
                </c:pt>
                <c:pt idx="61">
                  <c:v>1197.0421438002813</c:v>
                </c:pt>
                <c:pt idx="62">
                  <c:v>1123.4647384945674</c:v>
                </c:pt>
                <c:pt idx="63">
                  <c:v>1052.5516184490516</c:v>
                </c:pt>
                <c:pt idx="64">
                  <c:v>984.43051564701818</c:v>
                </c:pt>
                <c:pt idx="65">
                  <c:v>919.19384060967786</c:v>
                </c:pt>
                <c:pt idx="66">
                  <c:v>856.90200950251892</c:v>
                </c:pt>
                <c:pt idx="67">
                  <c:v>797.5867249465955</c:v>
                </c:pt>
                <c:pt idx="68">
                  <c:v>741.25416873206632</c:v>
                </c:pt>
                <c:pt idx="69">
                  <c:v>687.88807285258372</c:v>
                </c:pt>
                <c:pt idx="70">
                  <c:v>637.45264272005443</c:v>
                </c:pt>
                <c:pt idx="71">
                  <c:v>589.89531306657227</c:v>
                </c:pt>
                <c:pt idx="72">
                  <c:v>545.1493229015432</c:v>
                </c:pt>
                <c:pt idx="73">
                  <c:v>503.13610099065045</c:v>
                </c:pt>
                <c:pt idx="74">
                  <c:v>463.76745769755871</c:v>
                </c:pt>
                <c:pt idx="75">
                  <c:v>426.94758272236868</c:v>
                </c:pt>
                <c:pt idx="76">
                  <c:v>392.57485133663067</c:v>
                </c:pt>
                <c:pt idx="77">
                  <c:v>360.54344420796042</c:v>
                </c:pt>
                <c:pt idx="78">
                  <c:v>330.74478788377746</c:v>
                </c:pt>
                <c:pt idx="79">
                  <c:v>303.06882452130594</c:v>
                </c:pt>
                <c:pt idx="80">
                  <c:v>277.40512056519947</c:v>
                </c:pt>
                <c:pt idx="81">
                  <c:v>253.64382483610825</c:v>
                </c:pt>
                <c:pt idx="82">
                  <c:v>231.67648695594835</c:v>
                </c:pt>
                <c:pt idx="83">
                  <c:v>211.39674724192446</c:v>
                </c:pt>
                <c:pt idx="84">
                  <c:v>192.7009091972468</c:v>
                </c:pt>
                <c:pt idx="85">
                  <c:v>175.48840554640265</c:v>
                </c:pt>
                <c:pt idx="86">
                  <c:v>159.66216844652081</c:v>
                </c:pt>
                <c:pt idx="87">
                  <c:v>145.12891407885036</c:v>
                </c:pt>
                <c:pt idx="88">
                  <c:v>131.79935131747698</c:v>
                </c:pt>
                <c:pt idx="89">
                  <c:v>119.58832360540327</c:v>
                </c:pt>
                <c:pt idx="90">
                  <c:v>108.4148925642512</c:v>
                </c:pt>
                <c:pt idx="91">
                  <c:v>98.20237123671177</c:v>
                </c:pt>
                <c:pt idx="92">
                  <c:v>88.878314228059025</c:v>
                </c:pt>
                <c:pt idx="93">
                  <c:v>80.374471382492629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0.99983778222285347</c:v>
                </c:pt>
                <c:pt idx="2">
                  <c:v>10.997512127461629</c:v>
                </c:pt>
                <c:pt idx="3">
                  <c:v>18.982892901226982</c:v>
                </c:pt>
                <c:pt idx="4">
                  <c:v>18.924400094163254</c:v>
                </c:pt>
                <c:pt idx="5">
                  <c:v>41.748535193295638</c:v>
                </c:pt>
                <c:pt idx="6">
                  <c:v>24.314410304950691</c:v>
                </c:pt>
                <c:pt idx="7">
                  <c:v>20.386798431253681</c:v>
                </c:pt>
                <c:pt idx="8">
                  <c:v>20.611620288741175</c:v>
                </c:pt>
                <c:pt idx="9">
                  <c:v>19.497378260588686</c:v>
                </c:pt>
                <c:pt idx="10">
                  <c:v>16.40513498739141</c:v>
                </c:pt>
                <c:pt idx="11">
                  <c:v>12.548491346387575</c:v>
                </c:pt>
                <c:pt idx="12">
                  <c:v>20.003867568992383</c:v>
                </c:pt>
                <c:pt idx="13">
                  <c:v>30.730383103359131</c:v>
                </c:pt>
                <c:pt idx="14">
                  <c:v>39.597850993907045</c:v>
                </c:pt>
                <c:pt idx="15">
                  <c:v>42.420883348518714</c:v>
                </c:pt>
                <c:pt idx="16">
                  <c:v>57.996839744344214</c:v>
                </c:pt>
                <c:pt idx="17">
                  <c:v>91.145309285179849</c:v>
                </c:pt>
                <c:pt idx="18">
                  <c:v>104.74695523849056</c:v>
                </c:pt>
                <c:pt idx="19">
                  <c:v>153.77981987912108</c:v>
                </c:pt>
                <c:pt idx="20">
                  <c:v>168.35153891285182</c:v>
                </c:pt>
                <c:pt idx="21">
                  <c:v>181.72630747103892</c:v>
                </c:pt>
                <c:pt idx="22">
                  <c:v>184.34583829238795</c:v>
                </c:pt>
                <c:pt idx="23">
                  <c:v>170.84393051162942</c:v>
                </c:pt>
                <c:pt idx="24">
                  <c:v>206.05460548199926</c:v>
                </c:pt>
                <c:pt idx="25">
                  <c:v>217.01405238472591</c:v>
                </c:pt>
                <c:pt idx="26">
                  <c:v>266.95685515558262</c:v>
                </c:pt>
                <c:pt idx="27">
                  <c:v>317.30714243518719</c:v>
                </c:pt>
                <c:pt idx="28">
                  <c:v>384.66541640591959</c:v>
                </c:pt>
                <c:pt idx="29">
                  <c:v>372.7918796329684</c:v>
                </c:pt>
                <c:pt idx="30">
                  <c:v>346.58709809017842</c:v>
                </c:pt>
                <c:pt idx="31">
                  <c:v>383.07082094117959</c:v>
                </c:pt>
                <c:pt idx="32">
                  <c:v>277.35973107233349</c:v>
                </c:pt>
                <c:pt idx="33">
                  <c:v>160.64483227734627</c:v>
                </c:pt>
                <c:pt idx="34">
                  <c:v>165.16909622512503</c:v>
                </c:pt>
                <c:pt idx="35">
                  <c:v>51.20590096037904</c:v>
                </c:pt>
                <c:pt idx="36">
                  <c:v>-8.9613021524787655</c:v>
                </c:pt>
                <c:pt idx="37">
                  <c:v>-27.057750204297008</c:v>
                </c:pt>
                <c:pt idx="38">
                  <c:v>-168.83430639152448</c:v>
                </c:pt>
                <c:pt idx="39">
                  <c:v>-250.08240415139062</c:v>
                </c:pt>
                <c:pt idx="40">
                  <c:v>-275.6469036023127</c:v>
                </c:pt>
                <c:pt idx="41">
                  <c:v>-291.43683203956334</c:v>
                </c:pt>
                <c:pt idx="42">
                  <c:v>-450.43403640099496</c:v>
                </c:pt>
                <c:pt idx="43">
                  <c:v>-497.6998219847701</c:v>
                </c:pt>
                <c:pt idx="44">
                  <c:v>-599.37968859004286</c:v>
                </c:pt>
                <c:pt idx="45">
                  <c:v>-730.70630324415288</c:v>
                </c:pt>
                <c:pt idx="46">
                  <c:v>-799.00086854112305</c:v>
                </c:pt>
                <c:pt idx="47">
                  <c:v>-846.67305822623166</c:v>
                </c:pt>
                <c:pt idx="48">
                  <c:v>-954.21969795946734</c:v>
                </c:pt>
                <c:pt idx="49">
                  <c:v>-1070.2223701292387</c:v>
                </c:pt>
                <c:pt idx="50">
                  <c:v>-1068.3441180974178</c:v>
                </c:pt>
                <c:pt idx="51">
                  <c:v>-1142.3254182197088</c:v>
                </c:pt>
                <c:pt idx="52">
                  <c:v>-1232.9795782162873</c:v>
                </c:pt>
                <c:pt idx="53">
                  <c:v>-1269.1877087024141</c:v>
                </c:pt>
                <c:pt idx="54">
                  <c:v>-1332.8934015772356</c:v>
                </c:pt>
                <c:pt idx="55">
                  <c:v>-1274.0972350732209</c:v>
                </c:pt>
                <c:pt idx="56">
                  <c:v>-1292.8512110640968</c:v>
                </c:pt>
                <c:pt idx="57">
                  <c:v>-1349.2532161081799</c:v>
                </c:pt>
                <c:pt idx="58">
                  <c:v>-1338.4415839819467</c:v>
                </c:pt>
                <c:pt idx="59">
                  <c:v>-1342.5898243804604</c:v>
                </c:pt>
                <c:pt idx="60">
                  <c:v>-1345.9015702087909</c:v>
                </c:pt>
                <c:pt idx="61">
                  <c:v>-1337.605784588819</c:v>
                </c:pt>
                <c:pt idx="62">
                  <c:v>-1262.9522584382757</c:v>
                </c:pt>
                <c:pt idx="63">
                  <c:v>-1214.2074202831809</c:v>
                </c:pt>
                <c:pt idx="64">
                  <c:v>-1182.6504718478827</c:v>
                </c:pt>
                <c:pt idx="65">
                  <c:v>-1157.5698559088505</c:v>
                </c:pt>
                <c:pt idx="66">
                  <c:v>-1139.2600568591024</c:v>
                </c:pt>
                <c:pt idx="67">
                  <c:v>-1086.018729353762</c:v>
                </c:pt>
                <c:pt idx="68">
                  <c:v>-974.14414622696859</c:v>
                </c:pt>
                <c:pt idx="69">
                  <c:v>-995.93295351222696</c:v>
                </c:pt>
                <c:pt idx="70">
                  <c:v>-1006.6782177842324</c:v>
                </c:pt>
                <c:pt idx="71">
                  <c:v>-1002.6677490908896</c:v>
                </c:pt>
                <c:pt idx="72">
                  <c:v>-981.18268138104395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'Analisi-nuovi-pos (2)'!$D$3:$D$83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  <c:pt idx="8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1.6221777714654024E-4</c:v>
                </c:pt>
                <c:pt idx="2">
                  <c:v>2.3256547612235889E-3</c:v>
                </c:pt>
                <c:pt idx="3">
                  <c:v>1.4619226234646995E-2</c:v>
                </c:pt>
                <c:pt idx="4">
                  <c:v>5.8492807063731125E-2</c:v>
                </c:pt>
                <c:pt idx="5">
                  <c:v>0.175864900867614</c:v>
                </c:pt>
                <c:pt idx="6">
                  <c:v>0.43412488834494861</c:v>
                </c:pt>
                <c:pt idx="7">
                  <c:v>0.92761187369700948</c:v>
                </c:pt>
                <c:pt idx="8">
                  <c:v>1.7751781425125033</c:v>
                </c:pt>
                <c:pt idx="9">
                  <c:v>3.1142420281524896</c:v>
                </c:pt>
                <c:pt idx="10">
                  <c:v>5.0922432731972762</c:v>
                </c:pt>
                <c:pt idx="11">
                  <c:v>7.8566436410038341</c:v>
                </c:pt>
                <c:pt idx="12">
                  <c:v>11.54462377739519</c:v>
                </c:pt>
                <c:pt idx="13">
                  <c:v>16.273484465633253</c:v>
                </c:pt>
                <c:pt idx="14">
                  <c:v>22.132532109452086</c:v>
                </c:pt>
                <c:pt idx="15">
                  <c:v>29.176967645388338</c:v>
                </c:pt>
                <c:pt idx="16">
                  <c:v>37.424043604174507</c:v>
                </c:pt>
                <c:pt idx="17">
                  <c:v>46.85153045916438</c:v>
                </c:pt>
                <c:pt idx="18">
                  <c:v>57.398354046689292</c:v>
                </c:pt>
                <c:pt idx="19">
                  <c:v>68.967135359369479</c:v>
                </c:pt>
                <c:pt idx="20">
                  <c:v>81.428280966269242</c:v>
                </c:pt>
                <c:pt idx="21">
                  <c:v>94.625231441812929</c:v>
                </c:pt>
                <c:pt idx="22">
                  <c:v>108.380469178651</c:v>
                </c:pt>
                <c:pt idx="23">
                  <c:v>122.50190778075859</c:v>
                </c:pt>
                <c:pt idx="24">
                  <c:v>136.78932502963016</c:v>
                </c:pt>
                <c:pt idx="25">
                  <c:v>151.04055309727337</c:v>
                </c:pt>
                <c:pt idx="26">
                  <c:v>165.05719722914336</c:v>
                </c:pt>
                <c:pt idx="27">
                  <c:v>178.64971272039548</c:v>
                </c:pt>
                <c:pt idx="28">
                  <c:v>191.6417260292676</c:v>
                </c:pt>
                <c:pt idx="29">
                  <c:v>203.87353677295127</c:v>
                </c:pt>
                <c:pt idx="30">
                  <c:v>215.2047815427899</c:v>
                </c:pt>
                <c:pt idx="31">
                  <c:v>225.5162771489986</c:v>
                </c:pt>
                <c:pt idx="32">
                  <c:v>234.7110898688461</c:v>
                </c:pt>
                <c:pt idx="33">
                  <c:v>242.71489879498714</c:v>
                </c:pt>
                <c:pt idx="34">
                  <c:v>249.47573605222124</c:v>
                </c:pt>
                <c:pt idx="35">
                  <c:v>254.96319526474593</c:v>
                </c:pt>
                <c:pt idx="36">
                  <c:v>259.16720311285775</c:v>
                </c:pt>
                <c:pt idx="37">
                  <c:v>262.09644805181847</c:v>
                </c:pt>
                <c:pt idx="38">
                  <c:v>263.77655618722747</c:v>
                </c:pt>
                <c:pt idx="39">
                  <c:v>264.2480977598662</c:v>
                </c:pt>
                <c:pt idx="40">
                  <c:v>263.56449945092214</c:v>
                </c:pt>
                <c:pt idx="41">
                  <c:v>261.78992843725064</c:v>
                </c:pt>
                <c:pt idx="42">
                  <c:v>258.9972043614315</c:v>
                </c:pt>
                <c:pt idx="43">
                  <c:v>255.26578558377548</c:v>
                </c:pt>
                <c:pt idx="44">
                  <c:v>250.67986660527237</c:v>
                </c:pt>
                <c:pt idx="45">
                  <c:v>245.32661465411007</c:v>
                </c:pt>
                <c:pt idx="46">
                  <c:v>239.29456529696989</c:v>
                </c:pt>
                <c:pt idx="47">
                  <c:v>232.67218968510824</c:v>
                </c:pt>
                <c:pt idx="48">
                  <c:v>225.54663973323588</c:v>
                </c:pt>
                <c:pt idx="49">
                  <c:v>218.0026721697711</c:v>
                </c:pt>
                <c:pt idx="50">
                  <c:v>210.12174796817877</c:v>
                </c:pt>
                <c:pt idx="51">
                  <c:v>201.98130012229134</c:v>
                </c:pt>
                <c:pt idx="52">
                  <c:v>193.65415999657833</c:v>
                </c:pt>
                <c:pt idx="53">
                  <c:v>185.20813048612706</c:v>
                </c:pt>
                <c:pt idx="54">
                  <c:v>176.70569287482198</c:v>
                </c:pt>
                <c:pt idx="55">
                  <c:v>168.20383349598504</c:v>
                </c:pt>
                <c:pt idx="56">
                  <c:v>159.75397599087586</c:v>
                </c:pt>
                <c:pt idx="57">
                  <c:v>151.40200504408273</c:v>
                </c:pt>
                <c:pt idx="58">
                  <c:v>143.18836787376765</c:v>
                </c:pt>
                <c:pt idx="59">
                  <c:v>135.14824039851456</c:v>
                </c:pt>
                <c:pt idx="60">
                  <c:v>127.31174582832996</c:v>
                </c:pt>
                <c:pt idx="61">
                  <c:v>119.70421438002802</c:v>
                </c:pt>
                <c:pt idx="62">
                  <c:v>112.34647384945609</c:v>
                </c:pt>
                <c:pt idx="63">
                  <c:v>105.25516184490579</c:v>
                </c:pt>
                <c:pt idx="64">
                  <c:v>98.443051564702486</c:v>
                </c:pt>
                <c:pt idx="65">
                  <c:v>91.91938406096763</c:v>
                </c:pt>
                <c:pt idx="66">
                  <c:v>85.69020095025212</c:v>
                </c:pt>
                <c:pt idx="67">
                  <c:v>79.758672494660232</c:v>
                </c:pt>
                <c:pt idx="68">
                  <c:v>74.125416873207058</c:v>
                </c:pt>
                <c:pt idx="69">
                  <c:v>68.788807285258073</c:v>
                </c:pt>
                <c:pt idx="70">
                  <c:v>63.745264272004697</c:v>
                </c:pt>
                <c:pt idx="71">
                  <c:v>58.98953130665808</c:v>
                </c:pt>
                <c:pt idx="72">
                  <c:v>54.514932290154512</c:v>
                </c:pt>
                <c:pt idx="73">
                  <c:v>50.31361009906437</c:v>
                </c:pt>
                <c:pt idx="74">
                  <c:v>46.376745769755935</c:v>
                </c:pt>
                <c:pt idx="75">
                  <c:v>42.694758272236491</c:v>
                </c:pt>
                <c:pt idx="76">
                  <c:v>39.257485133662513</c:v>
                </c:pt>
                <c:pt idx="77">
                  <c:v>36.05434442079671</c:v>
                </c:pt>
                <c:pt idx="78">
                  <c:v>33.074478788377363</c:v>
                </c:pt>
                <c:pt idx="79">
                  <c:v>30.306882452130125</c:v>
                </c:pt>
                <c:pt idx="80">
                  <c:v>27.740512056519353</c:v>
                </c:pt>
                <c:pt idx="81">
                  <c:v>25.364382483611653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-1.6221777714654024E-4</c:v>
                </c:pt>
                <c:pt idx="2">
                  <c:v>9.9976743452387762</c:v>
                </c:pt>
                <c:pt idx="3">
                  <c:v>7.9853807737653533</c:v>
                </c:pt>
                <c:pt idx="4">
                  <c:v>-5.8492807063731125E-2</c:v>
                </c:pt>
                <c:pt idx="5">
                  <c:v>22.824135099132388</c:v>
                </c:pt>
                <c:pt idx="6">
                  <c:v>-17.43412488834495</c:v>
                </c:pt>
                <c:pt idx="7">
                  <c:v>-3.9276118736970096</c:v>
                </c:pt>
                <c:pt idx="8">
                  <c:v>0.22482185748749672</c:v>
                </c:pt>
                <c:pt idx="9">
                  <c:v>-1.1142420281524896</c:v>
                </c:pt>
                <c:pt idx="10">
                  <c:v>-3.0922432731972762</c:v>
                </c:pt>
                <c:pt idx="11">
                  <c:v>-3.8566436410038341</c:v>
                </c:pt>
                <c:pt idx="12">
                  <c:v>7.4553762226048104</c:v>
                </c:pt>
                <c:pt idx="13">
                  <c:v>10.726515534366747</c:v>
                </c:pt>
                <c:pt idx="14">
                  <c:v>8.8674678905479141</c:v>
                </c:pt>
                <c:pt idx="15">
                  <c:v>2.8230323546116622</c:v>
                </c:pt>
                <c:pt idx="16">
                  <c:v>15.575956395825493</c:v>
                </c:pt>
                <c:pt idx="17">
                  <c:v>33.14846954083562</c:v>
                </c:pt>
                <c:pt idx="18">
                  <c:v>13.601645953310708</c:v>
                </c:pt>
                <c:pt idx="19">
                  <c:v>49.032864640630521</c:v>
                </c:pt>
                <c:pt idx="20">
                  <c:v>14.571719033730758</c:v>
                </c:pt>
                <c:pt idx="21">
                  <c:v>13.374768558187071</c:v>
                </c:pt>
                <c:pt idx="22">
                  <c:v>2.6195308213490023</c:v>
                </c:pt>
                <c:pt idx="23">
                  <c:v>-13.501907780758586</c:v>
                </c:pt>
                <c:pt idx="24">
                  <c:v>35.210674970369837</c:v>
                </c:pt>
                <c:pt idx="25">
                  <c:v>10.959446902726626</c:v>
                </c:pt>
                <c:pt idx="26">
                  <c:v>49.942802770856645</c:v>
                </c:pt>
                <c:pt idx="27">
                  <c:v>50.350287279604515</c:v>
                </c:pt>
                <c:pt idx="28">
                  <c:v>67.358273970732398</c:v>
                </c:pt>
                <c:pt idx="29">
                  <c:v>-11.873536772951269</c:v>
                </c:pt>
                <c:pt idx="30">
                  <c:v>-26.204781542789902</c:v>
                </c:pt>
                <c:pt idx="31">
                  <c:v>36.483722851001403</c:v>
                </c:pt>
                <c:pt idx="32">
                  <c:v>-105.7110898688461</c:v>
                </c:pt>
                <c:pt idx="33">
                  <c:v>-116.71489879498714</c:v>
                </c:pt>
                <c:pt idx="34">
                  <c:v>4.5242639477787634</c:v>
                </c:pt>
                <c:pt idx="35">
                  <c:v>-113.96319526474593</c:v>
                </c:pt>
                <c:pt idx="36">
                  <c:v>-60.167203112857749</c:v>
                </c:pt>
                <c:pt idx="37">
                  <c:v>-18.09644805181847</c:v>
                </c:pt>
                <c:pt idx="38">
                  <c:v>-141.77655618722747</c:v>
                </c:pt>
                <c:pt idx="39">
                  <c:v>-81.248097759866198</c:v>
                </c:pt>
                <c:pt idx="40">
                  <c:v>-25.564499450922142</c:v>
                </c:pt>
                <c:pt idx="41">
                  <c:v>-15.789928437250637</c:v>
                </c:pt>
                <c:pt idx="42">
                  <c:v>-158.9972043614315</c:v>
                </c:pt>
                <c:pt idx="43">
                  <c:v>-47.265785583775482</c:v>
                </c:pt>
                <c:pt idx="44">
                  <c:v>-101.67986660527237</c:v>
                </c:pt>
                <c:pt idx="45">
                  <c:v>-131.32661465411007</c:v>
                </c:pt>
                <c:pt idx="46">
                  <c:v>-68.294565296969893</c:v>
                </c:pt>
                <c:pt idx="47">
                  <c:v>-47.672189685108236</c:v>
                </c:pt>
                <c:pt idx="48">
                  <c:v>-107.54663973323588</c:v>
                </c:pt>
                <c:pt idx="49">
                  <c:v>-116.0026721697711</c:v>
                </c:pt>
                <c:pt idx="50">
                  <c:v>1.8782520318212335</c:v>
                </c:pt>
                <c:pt idx="51">
                  <c:v>-73.981300122291344</c:v>
                </c:pt>
                <c:pt idx="52">
                  <c:v>-90.654159996578329</c:v>
                </c:pt>
                <c:pt idx="53">
                  <c:v>-36.208130486127061</c:v>
                </c:pt>
                <c:pt idx="54">
                  <c:v>-63.705692874821978</c:v>
                </c:pt>
                <c:pt idx="55">
                  <c:v>58.796166504014963</c:v>
                </c:pt>
                <c:pt idx="56">
                  <c:v>-18.753975990875858</c:v>
                </c:pt>
                <c:pt idx="57">
                  <c:v>-56.402005044082728</c:v>
                </c:pt>
                <c:pt idx="58">
                  <c:v>10.811632126232354</c:v>
                </c:pt>
                <c:pt idx="59">
                  <c:v>-4.1482403985145595</c:v>
                </c:pt>
                <c:pt idx="60">
                  <c:v>-3.3117458283299612</c:v>
                </c:pt>
                <c:pt idx="61">
                  <c:v>8.2957856199719799</c:v>
                </c:pt>
                <c:pt idx="62">
                  <c:v>74.653526150543911</c:v>
                </c:pt>
                <c:pt idx="63">
                  <c:v>48.744838155094214</c:v>
                </c:pt>
                <c:pt idx="64">
                  <c:v>31.556948435297514</c:v>
                </c:pt>
                <c:pt idx="65">
                  <c:v>25.08061593903237</c:v>
                </c:pt>
                <c:pt idx="66">
                  <c:v>18.30979904974788</c:v>
                </c:pt>
                <c:pt idx="67">
                  <c:v>53.241327505339768</c:v>
                </c:pt>
                <c:pt idx="68">
                  <c:v>111.87458312679294</c:v>
                </c:pt>
                <c:pt idx="69">
                  <c:v>-21.788807285258073</c:v>
                </c:pt>
                <c:pt idx="70">
                  <c:v>-10.745264272004697</c:v>
                </c:pt>
                <c:pt idx="71">
                  <c:v>4.0104686933419202</c:v>
                </c:pt>
                <c:pt idx="72">
                  <c:v>21.485067709845488</c:v>
                </c:pt>
                <c:pt idx="73">
                  <c:v>43.68638990093563</c:v>
                </c:pt>
                <c:pt idx="74">
                  <c:v>31.623254230244065</c:v>
                </c:pt>
                <c:pt idx="75">
                  <c:v>-27.694758272236491</c:v>
                </c:pt>
                <c:pt idx="76">
                  <c:v>10.742514866337487</c:v>
                </c:pt>
                <c:pt idx="77">
                  <c:v>7.9456555792032901</c:v>
                </c:pt>
                <c:pt idx="78">
                  <c:v>-2.0744787883773625</c:v>
                </c:pt>
                <c:pt idx="79">
                  <c:v>36.693117547869875</c:v>
                </c:pt>
                <c:pt idx="80">
                  <c:v>37.25948794348065</c:v>
                </c:pt>
                <c:pt idx="81">
                  <c:v>39.635617516388351</c:v>
                </c:pt>
                <c:pt idx="82">
                  <c:v>27.832351304405702</c:v>
                </c:pt>
                <c:pt idx="83">
                  <c:v>26.860325275806883</c:v>
                </c:pt>
                <c:pt idx="84">
                  <c:v>12.729909080275778</c:v>
                </c:pt>
                <c:pt idx="85">
                  <c:v>48.451159445360091</c:v>
                </c:pt>
                <c:pt idx="86">
                  <c:v>16.033783155348779</c:v>
                </c:pt>
                <c:pt idx="87">
                  <c:v>40.487108592114922</c:v>
                </c:pt>
                <c:pt idx="88">
                  <c:v>31.820064868252778</c:v>
                </c:pt>
                <c:pt idx="89">
                  <c:v>26.041167639459118</c:v>
                </c:pt>
                <c:pt idx="90">
                  <c:v>42.158510743575263</c:v>
                </c:pt>
                <c:pt idx="91">
                  <c:v>7.1797628763293542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(2)'!$C$3:$C$92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  <c:pt idx="80">
                  <c:v>1329</c:v>
                </c:pt>
                <c:pt idx="81">
                  <c:v>1336</c:v>
                </c:pt>
                <c:pt idx="82">
                  <c:v>1346</c:v>
                </c:pt>
                <c:pt idx="83">
                  <c:v>1355</c:v>
                </c:pt>
                <c:pt idx="84">
                  <c:v>1367</c:v>
                </c:pt>
                <c:pt idx="85">
                  <c:v>1376</c:v>
                </c:pt>
                <c:pt idx="86">
                  <c:v>1386</c:v>
                </c:pt>
                <c:pt idx="87">
                  <c:v>1397</c:v>
                </c:pt>
                <c:pt idx="88">
                  <c:v>1407</c:v>
                </c:pt>
                <c:pt idx="89">
                  <c:v>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'Analisi-dead (2)'!$F$3:$F$96</c:f>
              <c:numCache>
                <c:formatCode>0</c:formatCode>
                <c:ptCount val="94"/>
                <c:pt idx="0">
                  <c:v>1.9999999999999999E-7</c:v>
                </c:pt>
                <c:pt idx="1">
                  <c:v>1.8439859844230258E-5</c:v>
                </c:pt>
                <c:pt idx="2">
                  <c:v>2.8149759462613226E-4</c:v>
                </c:pt>
                <c:pt idx="3">
                  <c:v>1.9449600303119497E-3</c:v>
                </c:pt>
                <c:pt idx="4">
                  <c:v>8.6403188206953252E-3</c:v>
                </c:pt>
                <c:pt idx="5">
                  <c:v>2.8890706552883123E-2</c:v>
                </c:pt>
                <c:pt idx="6">
                  <c:v>7.917723283181731E-2</c:v>
                </c:pt>
                <c:pt idx="7">
                  <c:v>0.18726736075907482</c:v>
                </c:pt>
                <c:pt idx="8">
                  <c:v>0.39535412346550214</c:v>
                </c:pt>
                <c:pt idx="9">
                  <c:v>0.76258370135295084</c:v>
                </c:pt>
                <c:pt idx="10">
                  <c:v>1.3666397192586979</c:v>
                </c:pt>
                <c:pt idx="11">
                  <c:v>2.3041756207309021</c:v>
                </c:pt>
                <c:pt idx="12">
                  <c:v>3.6900166564185239</c:v>
                </c:pt>
                <c:pt idx="13">
                  <c:v>5.6551723606491962</c:v>
                </c:pt>
                <c:pt idx="14">
                  <c:v>8.343797751700869</c:v>
                </c:pt>
                <c:pt idx="15">
                  <c:v>11.909311593049408</c:v>
                </c:pt>
                <c:pt idx="16">
                  <c:v>16.509922064118783</c:v>
                </c:pt>
                <c:pt idx="17">
                  <c:v>22.303826335865104</c:v>
                </c:pt>
                <c:pt idx="18">
                  <c:v>29.444344892656396</c:v>
                </c:pt>
                <c:pt idx="19">
                  <c:v>38.075228916681596</c:v>
                </c:pt>
                <c:pt idx="20">
                  <c:v>48.326344732785479</c:v>
                </c:pt>
                <c:pt idx="21">
                  <c:v>60.309897941797445</c:v>
                </c:pt>
                <c:pt idx="22">
                  <c:v>74.117315560515493</c:v>
                </c:pt>
                <c:pt idx="23">
                  <c:v>89.816860573470208</c:v>
                </c:pt>
                <c:pt idx="24">
                  <c:v>107.45201231267815</c:v>
                </c:pt>
                <c:pt idx="25">
                  <c:v>127.04060977332051</c:v>
                </c:pt>
                <c:pt idx="26">
                  <c:v>148.57472441628593</c:v>
                </c:pt>
                <c:pt idx="27">
                  <c:v>172.02120469643128</c:v>
                </c:pt>
                <c:pt idx="28">
                  <c:v>197.32281652185156</c:v>
                </c:pt>
                <c:pt idx="29">
                  <c:v>224.39989178202364</c:v>
                </c:pt>
                <c:pt idx="30">
                  <c:v>253.15239042713276</c:v>
                </c:pt>
                <c:pt idx="31">
                  <c:v>283.46227963127251</c:v>
                </c:pt>
                <c:pt idx="32">
                  <c:v>315.19613554565871</c:v>
                </c:pt>
                <c:pt idx="33">
                  <c:v>348.20787824378954</c:v>
                </c:pt>
                <c:pt idx="34">
                  <c:v>382.3415579045448</c:v>
                </c:pt>
                <c:pt idx="35">
                  <c:v>417.43411935556014</c:v>
                </c:pt>
                <c:pt idx="36">
                  <c:v>453.31808217028902</c:v>
                </c:pt>
                <c:pt idx="37">
                  <c:v>489.82408403005212</c:v>
                </c:pt>
                <c:pt idx="38">
                  <c:v>526.78324557277335</c:v>
                </c:pt>
                <c:pt idx="39">
                  <c:v>564.02932509086008</c:v>
                </c:pt>
                <c:pt idx="40">
                  <c:v>601.40064093644639</c:v>
                </c:pt>
                <c:pt idx="41">
                  <c:v>638.74174814640674</c:v>
                </c:pt>
                <c:pt idx="42">
                  <c:v>675.90486348490606</c:v>
                </c:pt>
                <c:pt idx="43">
                  <c:v>712.75103974959347</c:v>
                </c:pt>
                <c:pt idx="44">
                  <c:v>749.15109577955138</c:v>
                </c:pt>
                <c:pt idx="45">
                  <c:v>784.98631315847001</c:v>
                </c:pt>
                <c:pt idx="46">
                  <c:v>820.14891417488002</c:v>
                </c:pt>
                <c:pt idx="47">
                  <c:v>854.54233825409358</c:v>
                </c:pt>
                <c:pt idx="48">
                  <c:v>888.08133589995145</c:v>
                </c:pt>
                <c:pt idx="49">
                  <c:v>920.69190027341926</c:v>
                </c:pt>
                <c:pt idx="50">
                  <c:v>952.31105698813099</c:v>
                </c:pt>
                <c:pt idx="51">
                  <c:v>982.88653261850197</c:v>
                </c:pt>
                <c:pt idx="52">
                  <c:v>1012.3763218890723</c:v>
                </c:pt>
                <c:pt idx="53">
                  <c:v>1040.7481726337455</c:v>
                </c:pt>
                <c:pt idx="54">
                  <c:v>1067.9790064628273</c:v>
                </c:pt>
                <c:pt idx="55">
                  <c:v>1094.0542917283301</c:v>
                </c:pt>
                <c:pt idx="56">
                  <c:v>1118.9673838993151</c:v>
                </c:pt>
                <c:pt idx="57">
                  <c:v>1142.718846905653</c:v>
                </c:pt>
                <c:pt idx="58">
                  <c:v>1165.3157674284703</c:v>
                </c:pt>
                <c:pt idx="59">
                  <c:v>1186.7710725483978</c:v>
                </c:pt>
                <c:pt idx="60">
                  <c:v>1207.1028596405895</c:v>
                </c:pt>
                <c:pt idx="61">
                  <c:v>1226.3337459533568</c:v>
                </c:pt>
                <c:pt idx="62">
                  <c:v>1244.4902439439204</c:v>
                </c:pt>
                <c:pt idx="63">
                  <c:v>1261.6021671834351</c:v>
                </c:pt>
                <c:pt idx="64">
                  <c:v>1277.7020704925719</c:v>
                </c:pt>
                <c:pt idx="65">
                  <c:v>1292.8247269329454</c:v>
                </c:pt>
                <c:pt idx="66">
                  <c:v>1307.0066433596123</c:v>
                </c:pt>
                <c:pt idx="67">
                  <c:v>1320.2856154340723</c:v>
                </c:pt>
                <c:pt idx="68">
                  <c:v>1332.700322301816</c:v>
                </c:pt>
                <c:pt idx="69">
                  <c:v>1344.2899605480322</c:v>
                </c:pt>
                <c:pt idx="70">
                  <c:v>1355.0939165528912</c:v>
                </c:pt>
                <c:pt idx="71">
                  <c:v>1365.1514759663773</c:v>
                </c:pt>
                <c:pt idx="72">
                  <c:v>1374.5015687039479</c:v>
                </c:pt>
                <c:pt idx="73">
                  <c:v>1383.1825476201268</c:v>
                </c:pt>
                <c:pt idx="74">
                  <c:v>1391.2319988393058</c:v>
                </c:pt>
                <c:pt idx="75">
                  <c:v>1398.6865816034726</c:v>
                </c:pt>
                <c:pt idx="76">
                  <c:v>1405.5818954276103</c:v>
                </c:pt>
                <c:pt idx="77">
                  <c:v>1411.9523723278282</c:v>
                </c:pt>
                <c:pt idx="78">
                  <c:v>1417.8311918980673</c:v>
                </c:pt>
                <c:pt idx="79">
                  <c:v>1423.2502170522378</c:v>
                </c:pt>
                <c:pt idx="80">
                  <c:v>1428.2399483141585</c:v>
                </c:pt>
                <c:pt idx="81">
                  <c:v>1432.8294946225785</c:v>
                </c:pt>
                <c:pt idx="82">
                  <c:v>1437.0465587182771</c:v>
                </c:pt>
                <c:pt idx="83">
                  <c:v>1440.9174352907626</c:v>
                </c:pt>
                <c:pt idx="84">
                  <c:v>1444.4670201799145</c:v>
                </c:pt>
                <c:pt idx="85">
                  <c:v>1447.7188290500442</c:v>
                </c:pt>
                <c:pt idx="86">
                  <c:v>1450.6950240777273</c:v>
                </c:pt>
                <c:pt idx="87">
                  <c:v>1453.4164473182732</c:v>
                </c:pt>
                <c:pt idx="88">
                  <c:v>1455.9026595370794</c:v>
                </c:pt>
                <c:pt idx="89">
                  <c:v>1458.1719834099788</c:v>
                </c:pt>
                <c:pt idx="90">
                  <c:v>1460.2415501099078</c:v>
                </c:pt>
                <c:pt idx="91">
                  <c:v>1462.1273484049802</c:v>
                </c:pt>
                <c:pt idx="92">
                  <c:v>1463.8442754947282</c:v>
                </c:pt>
                <c:pt idx="93">
                  <c:v>1465.4061889064769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'Analisi-dead (2)'!$G$3:$G$93</c:f>
              <c:numCache>
                <c:formatCode>0</c:formatCode>
                <c:ptCount val="91"/>
                <c:pt idx="1">
                  <c:v>1.8239859844230256E-4</c:v>
                </c:pt>
                <c:pt idx="2">
                  <c:v>2.6305773478190204E-3</c:v>
                </c:pt>
                <c:pt idx="3">
                  <c:v>1.6634624356858176E-2</c:v>
                </c:pt>
                <c:pt idx="4">
                  <c:v>6.6953587903833753E-2</c:v>
                </c:pt>
                <c:pt idx="5">
                  <c:v>0.20250387732187797</c:v>
                </c:pt>
                <c:pt idx="6">
                  <c:v>0.50286526278934185</c:v>
                </c:pt>
                <c:pt idx="7">
                  <c:v>1.0809012792725752</c:v>
                </c:pt>
                <c:pt idx="8">
                  <c:v>2.080867627064273</c:v>
                </c:pt>
                <c:pt idx="9">
                  <c:v>3.6722957788744868</c:v>
                </c:pt>
                <c:pt idx="10">
                  <c:v>6.0405601790574703</c:v>
                </c:pt>
                <c:pt idx="11">
                  <c:v>9.3753590147220418</c:v>
                </c:pt>
                <c:pt idx="12">
                  <c:v>13.858410356876218</c:v>
                </c:pt>
                <c:pt idx="13">
                  <c:v>19.65155704230672</c:v>
                </c:pt>
                <c:pt idx="14">
                  <c:v>26.886253910516729</c:v>
                </c:pt>
                <c:pt idx="15">
                  <c:v>35.655138413485389</c:v>
                </c:pt>
                <c:pt idx="16">
                  <c:v>46.006104710693748</c:v>
                </c:pt>
                <c:pt idx="17">
                  <c:v>57.939042717463209</c:v>
                </c:pt>
                <c:pt idx="18">
                  <c:v>71.405185567912923</c:v>
                </c:pt>
                <c:pt idx="19">
                  <c:v>86.308840240251996</c:v>
                </c:pt>
                <c:pt idx="20">
                  <c:v>102.51115816103884</c:v>
                </c:pt>
                <c:pt idx="21">
                  <c:v>119.83553209011966</c:v>
                </c:pt>
                <c:pt idx="22">
                  <c:v>138.07417618718048</c:v>
                </c:pt>
                <c:pt idx="23">
                  <c:v>156.99545012954715</c:v>
                </c:pt>
                <c:pt idx="24">
                  <c:v>176.35151739207942</c:v>
                </c:pt>
                <c:pt idx="25">
                  <c:v>195.88597460642362</c:v>
                </c:pt>
                <c:pt idx="26">
                  <c:v>215.3411464296542</c:v>
                </c:pt>
                <c:pt idx="27">
                  <c:v>234.46480280145352</c:v>
                </c:pt>
                <c:pt idx="28">
                  <c:v>253.01611825420281</c:v>
                </c:pt>
                <c:pt idx="29">
                  <c:v>270.7707526017208</c:v>
                </c:pt>
                <c:pt idx="30">
                  <c:v>287.52498645109114</c:v>
                </c:pt>
                <c:pt idx="31">
                  <c:v>303.09889204139751</c:v>
                </c:pt>
                <c:pt idx="32">
                  <c:v>317.33855914386197</c:v>
                </c:pt>
                <c:pt idx="33">
                  <c:v>330.11742698130831</c:v>
                </c:pt>
                <c:pt idx="34">
                  <c:v>341.33679660755263</c:v>
                </c:pt>
                <c:pt idx="35">
                  <c:v>350.92561451015342</c:v>
                </c:pt>
                <c:pt idx="36">
                  <c:v>358.83962814728875</c:v>
                </c:pt>
                <c:pt idx="37">
                  <c:v>365.06001859763103</c:v>
                </c:pt>
                <c:pt idx="38">
                  <c:v>369.59161542721233</c:v>
                </c:pt>
                <c:pt idx="39">
                  <c:v>372.46079518086731</c:v>
                </c:pt>
                <c:pt idx="40">
                  <c:v>373.71315845586309</c:v>
                </c:pt>
                <c:pt idx="41">
                  <c:v>373.41107209960342</c:v>
                </c:pt>
                <c:pt idx="42">
                  <c:v>371.63115338499324</c:v>
                </c:pt>
                <c:pt idx="43">
                  <c:v>368.46176264687415</c:v>
                </c:pt>
                <c:pt idx="44">
                  <c:v>364.00056029957909</c:v>
                </c:pt>
                <c:pt idx="45">
                  <c:v>358.35217378918628</c:v>
                </c:pt>
                <c:pt idx="46">
                  <c:v>351.62601016410008</c:v>
                </c:pt>
                <c:pt idx="47">
                  <c:v>343.9342407921356</c:v>
                </c:pt>
                <c:pt idx="48">
                  <c:v>335.38997645857876</c:v>
                </c:pt>
                <c:pt idx="49">
                  <c:v>326.1056437346781</c:v>
                </c:pt>
                <c:pt idx="50">
                  <c:v>316.19156714711721</c:v>
                </c:pt>
                <c:pt idx="51">
                  <c:v>305.75475630370988</c:v>
                </c:pt>
                <c:pt idx="52">
                  <c:v>294.89789270570327</c:v>
                </c:pt>
                <c:pt idx="53">
                  <c:v>283.71850744673225</c:v>
                </c:pt>
                <c:pt idx="54">
                  <c:v>272.30833829081803</c:v>
                </c:pt>
                <c:pt idx="55">
                  <c:v>260.75285265502771</c:v>
                </c:pt>
                <c:pt idx="56">
                  <c:v>249.1309217098501</c:v>
                </c:pt>
                <c:pt idx="57">
                  <c:v>237.51463006337872</c:v>
                </c:pt>
                <c:pt idx="58">
                  <c:v>225.969205228173</c:v>
                </c:pt>
                <c:pt idx="59">
                  <c:v>214.55305119927516</c:v>
                </c:pt>
                <c:pt idx="60">
                  <c:v>203.31787092191689</c:v>
                </c:pt>
                <c:pt idx="61">
                  <c:v>192.30886312767325</c:v>
                </c:pt>
                <c:pt idx="62">
                  <c:v>181.56497990563594</c:v>
                </c:pt>
                <c:pt idx="63">
                  <c:v>171.11923239514681</c:v>
                </c:pt>
                <c:pt idx="64">
                  <c:v>160.99903309136835</c:v>
                </c:pt>
                <c:pt idx="65">
                  <c:v>151.22656440373476</c:v>
                </c:pt>
                <c:pt idx="66">
                  <c:v>141.8191642666693</c:v>
                </c:pt>
                <c:pt idx="67">
                  <c:v>132.78972074459944</c:v>
                </c:pt>
                <c:pt idx="68">
                  <c:v>124.14706867743689</c:v>
                </c:pt>
                <c:pt idx="69">
                  <c:v>115.89638246216282</c:v>
                </c:pt>
                <c:pt idx="70">
                  <c:v>108.03956004858946</c:v>
                </c:pt>
                <c:pt idx="71">
                  <c:v>100.5755941348616</c:v>
                </c:pt>
                <c:pt idx="72">
                  <c:v>93.500927375705487</c:v>
                </c:pt>
                <c:pt idx="73">
                  <c:v>86.809789161789013</c:v>
                </c:pt>
                <c:pt idx="74">
                  <c:v>80.494512191789909</c:v>
                </c:pt>
                <c:pt idx="75">
                  <c:v>74.545827641668438</c:v>
                </c:pt>
                <c:pt idx="76">
                  <c:v>68.953138241377019</c:v>
                </c:pt>
                <c:pt idx="77">
                  <c:v>63.704769002179091</c:v>
                </c:pt>
                <c:pt idx="78">
                  <c:v>58.788195702391022</c:v>
                </c:pt>
                <c:pt idx="79">
                  <c:v>54.190251541704129</c:v>
                </c:pt>
                <c:pt idx="80">
                  <c:v>49.897312619207241</c:v>
                </c:pt>
                <c:pt idx="81">
                  <c:v>45.895463084200401</c:v>
                </c:pt>
                <c:pt idx="82">
                  <c:v>42.170640956985608</c:v>
                </c:pt>
                <c:pt idx="83">
                  <c:v>38.708765724854857</c:v>
                </c:pt>
                <c:pt idx="84">
                  <c:v>35.495848891519017</c:v>
                </c:pt>
                <c:pt idx="85">
                  <c:v>32.518088701297074</c:v>
                </c:pt>
                <c:pt idx="86">
                  <c:v>29.761950276831612</c:v>
                </c:pt>
                <c:pt idx="87">
                  <c:v>27.214232405458461</c:v>
                </c:pt>
                <c:pt idx="88">
                  <c:v>24.862122188062585</c:v>
                </c:pt>
                <c:pt idx="89">
                  <c:v>22.693238728993492</c:v>
                </c:pt>
                <c:pt idx="90">
                  <c:v>20.695666999290552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Casi_totali!$B$3:$B$101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  <c:pt idx="80">
                  <c:v>8995</c:v>
                </c:pt>
                <c:pt idx="81">
                  <c:v>9060</c:v>
                </c:pt>
                <c:pt idx="82">
                  <c:v>9111</c:v>
                </c:pt>
                <c:pt idx="83">
                  <c:v>9159</c:v>
                </c:pt>
                <c:pt idx="84">
                  <c:v>9191</c:v>
                </c:pt>
                <c:pt idx="85">
                  <c:v>9257</c:v>
                </c:pt>
                <c:pt idx="86">
                  <c:v>9289</c:v>
                </c:pt>
                <c:pt idx="87">
                  <c:v>9344</c:v>
                </c:pt>
                <c:pt idx="88">
                  <c:v>9389</c:v>
                </c:pt>
                <c:pt idx="89">
                  <c:v>9427</c:v>
                </c:pt>
                <c:pt idx="90">
                  <c:v>9480</c:v>
                </c:pt>
                <c:pt idx="91">
                  <c:v>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-1.9999999999999999E-7</c:v>
                </c:pt>
                <c:pt idx="1">
                  <c:v>-1.8439859844230258E-5</c:v>
                </c:pt>
                <c:pt idx="2">
                  <c:v>-2.8149759462613226E-4</c:v>
                </c:pt>
                <c:pt idx="3">
                  <c:v>-1.9449600303119497E-3</c:v>
                </c:pt>
                <c:pt idx="4">
                  <c:v>-8.6403188206953252E-3</c:v>
                </c:pt>
                <c:pt idx="5">
                  <c:v>-2.8890706552883123E-2</c:v>
                </c:pt>
                <c:pt idx="6">
                  <c:v>-7.917723283181731E-2</c:v>
                </c:pt>
                <c:pt idx="7">
                  <c:v>-0.18726736075907482</c:v>
                </c:pt>
                <c:pt idx="8">
                  <c:v>0.60464587653449786</c:v>
                </c:pt>
                <c:pt idx="9">
                  <c:v>0.23741629864704916</c:v>
                </c:pt>
                <c:pt idx="10">
                  <c:v>1.6333602807413021</c:v>
                </c:pt>
                <c:pt idx="11">
                  <c:v>0.6958243792690979</c:v>
                </c:pt>
                <c:pt idx="12">
                  <c:v>0.30998334358147606</c:v>
                </c:pt>
                <c:pt idx="13">
                  <c:v>0.34482763935080385</c:v>
                </c:pt>
                <c:pt idx="14">
                  <c:v>-1.343797751700869</c:v>
                </c:pt>
                <c:pt idx="15">
                  <c:v>-3.9093115930494076</c:v>
                </c:pt>
                <c:pt idx="16">
                  <c:v>-8.5099220641187827</c:v>
                </c:pt>
                <c:pt idx="17">
                  <c:v>-11.303826335865104</c:v>
                </c:pt>
                <c:pt idx="18">
                  <c:v>-12.444344892656396</c:v>
                </c:pt>
                <c:pt idx="19">
                  <c:v>-11.075228916681596</c:v>
                </c:pt>
                <c:pt idx="20">
                  <c:v>-15.326344732785479</c:v>
                </c:pt>
                <c:pt idx="21">
                  <c:v>-10.309897941797445</c:v>
                </c:pt>
                <c:pt idx="22">
                  <c:v>-14.117315560515493</c:v>
                </c:pt>
                <c:pt idx="23">
                  <c:v>-16.816860573470208</c:v>
                </c:pt>
                <c:pt idx="24">
                  <c:v>-16.45201231267815</c:v>
                </c:pt>
                <c:pt idx="25">
                  <c:v>-8.0406097733205115</c:v>
                </c:pt>
                <c:pt idx="26">
                  <c:v>3.4252755837140683</c:v>
                </c:pt>
                <c:pt idx="27">
                  <c:v>-1.0212046964312833</c:v>
                </c:pt>
                <c:pt idx="28">
                  <c:v>14.677183478148436</c:v>
                </c:pt>
                <c:pt idx="29">
                  <c:v>6.6001082179763557</c:v>
                </c:pt>
                <c:pt idx="30">
                  <c:v>0.84760957286724192</c:v>
                </c:pt>
                <c:pt idx="31">
                  <c:v>-3.4622796312725086</c:v>
                </c:pt>
                <c:pt idx="32">
                  <c:v>15.803864454341294</c:v>
                </c:pt>
                <c:pt idx="33">
                  <c:v>9.792121756210463</c:v>
                </c:pt>
                <c:pt idx="34">
                  <c:v>-5.3415579045447998</c:v>
                </c:pt>
                <c:pt idx="35">
                  <c:v>-20.434119355560142</c:v>
                </c:pt>
                <c:pt idx="36">
                  <c:v>-25.318082170289017</c:v>
                </c:pt>
                <c:pt idx="37">
                  <c:v>-29.82408403005212</c:v>
                </c:pt>
                <c:pt idx="38">
                  <c:v>-38.783245572773353</c:v>
                </c:pt>
                <c:pt idx="39">
                  <c:v>-45.029325090860084</c:v>
                </c:pt>
                <c:pt idx="40">
                  <c:v>-59.400640936446393</c:v>
                </c:pt>
                <c:pt idx="41">
                  <c:v>-82.741748146406735</c:v>
                </c:pt>
                <c:pt idx="42">
                  <c:v>-80.904863484906059</c:v>
                </c:pt>
                <c:pt idx="43">
                  <c:v>-92.751039749593474</c:v>
                </c:pt>
                <c:pt idx="44">
                  <c:v>-95.151095779551383</c:v>
                </c:pt>
                <c:pt idx="45">
                  <c:v>-102.98631315847001</c:v>
                </c:pt>
                <c:pt idx="46">
                  <c:v>-111.14891417488002</c:v>
                </c:pt>
                <c:pt idx="47">
                  <c:v>-120.54233825409358</c:v>
                </c:pt>
                <c:pt idx="48">
                  <c:v>-139.08133589995145</c:v>
                </c:pt>
                <c:pt idx="49">
                  <c:v>-160.69190027341926</c:v>
                </c:pt>
                <c:pt idx="50">
                  <c:v>-159.31105698813099</c:v>
                </c:pt>
                <c:pt idx="51">
                  <c:v>-175.88653261850197</c:v>
                </c:pt>
                <c:pt idx="52">
                  <c:v>-184.3763218890723</c:v>
                </c:pt>
                <c:pt idx="53">
                  <c:v>-174.74817263374553</c:v>
                </c:pt>
                <c:pt idx="54">
                  <c:v>-170.97900646282733</c:v>
                </c:pt>
                <c:pt idx="55">
                  <c:v>-166.0542917283301</c:v>
                </c:pt>
                <c:pt idx="56">
                  <c:v>-161.96738389931511</c:v>
                </c:pt>
                <c:pt idx="57">
                  <c:v>-152.71884690565298</c:v>
                </c:pt>
                <c:pt idx="58">
                  <c:v>-143.31576742847028</c:v>
                </c:pt>
                <c:pt idx="59">
                  <c:v>-139.7710725483978</c:v>
                </c:pt>
                <c:pt idx="60">
                  <c:v>-131.10285964058949</c:v>
                </c:pt>
                <c:pt idx="61">
                  <c:v>-133.33374595335681</c:v>
                </c:pt>
                <c:pt idx="62">
                  <c:v>-130.4902439439204</c:v>
                </c:pt>
                <c:pt idx="63">
                  <c:v>-133.60216718343509</c:v>
                </c:pt>
                <c:pt idx="64">
                  <c:v>-136.70207049257192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(2)'!$H$3:$H$101</c:f>
              <c:numCache>
                <c:formatCode>0</c:formatCode>
                <c:ptCount val="99"/>
                <c:pt idx="1">
                  <c:v>1.8239859844230257E-5</c:v>
                </c:pt>
                <c:pt idx="2">
                  <c:v>2.6305773478190202E-4</c:v>
                </c:pt>
                <c:pt idx="3">
                  <c:v>1.6634624356858174E-3</c:v>
                </c:pt>
                <c:pt idx="4">
                  <c:v>6.6953587903833761E-3</c:v>
                </c:pt>
                <c:pt idx="5">
                  <c:v>2.0250387732187798E-2</c:v>
                </c:pt>
                <c:pt idx="6">
                  <c:v>5.0286526278934186E-2</c:v>
                </c:pt>
                <c:pt idx="7">
                  <c:v>0.10809012792725751</c:v>
                </c:pt>
                <c:pt idx="8">
                  <c:v>0.20808676270642731</c:v>
                </c:pt>
                <c:pt idx="9">
                  <c:v>0.36722957788744864</c:v>
                </c:pt>
                <c:pt idx="10">
                  <c:v>0.60405601790574703</c:v>
                </c:pt>
                <c:pt idx="11">
                  <c:v>0.93753590147220411</c:v>
                </c:pt>
                <c:pt idx="12">
                  <c:v>1.3858410356876221</c:v>
                </c:pt>
                <c:pt idx="13">
                  <c:v>1.9651557042306724</c:v>
                </c:pt>
                <c:pt idx="14">
                  <c:v>2.6886253910516729</c:v>
                </c:pt>
                <c:pt idx="15">
                  <c:v>3.565513841348539</c:v>
                </c:pt>
                <c:pt idx="16">
                  <c:v>4.600610471069376</c:v>
                </c:pt>
                <c:pt idx="17">
                  <c:v>5.7939042717463218</c:v>
                </c:pt>
                <c:pt idx="18">
                  <c:v>7.1405185567912905</c:v>
                </c:pt>
                <c:pt idx="19">
                  <c:v>8.6308840240251978</c:v>
                </c:pt>
                <c:pt idx="20">
                  <c:v>10.251115816103884</c:v>
                </c:pt>
                <c:pt idx="21">
                  <c:v>11.983553209011964</c:v>
                </c:pt>
                <c:pt idx="22">
                  <c:v>13.807417618718045</c:v>
                </c:pt>
                <c:pt idx="23">
                  <c:v>15.699545012954717</c:v>
                </c:pt>
                <c:pt idx="24">
                  <c:v>17.635151739207938</c:v>
                </c:pt>
                <c:pt idx="25">
                  <c:v>19.588597460642362</c:v>
                </c:pt>
                <c:pt idx="26">
                  <c:v>21.53411464296541</c:v>
                </c:pt>
                <c:pt idx="27">
                  <c:v>23.446480280145362</c:v>
                </c:pt>
                <c:pt idx="28">
                  <c:v>25.301611825420274</c:v>
                </c:pt>
                <c:pt idx="29">
                  <c:v>27.077075260172091</c:v>
                </c:pt>
                <c:pt idx="30">
                  <c:v>28.752498645109121</c:v>
                </c:pt>
                <c:pt idx="31">
                  <c:v>30.309889204139743</c:v>
                </c:pt>
                <c:pt idx="32">
                  <c:v>31.733855914386194</c:v>
                </c:pt>
                <c:pt idx="33">
                  <c:v>33.011742698130817</c:v>
                </c:pt>
                <c:pt idx="34">
                  <c:v>34.133679660755263</c:v>
                </c:pt>
                <c:pt idx="35">
                  <c:v>35.092561451015342</c:v>
                </c:pt>
                <c:pt idx="36">
                  <c:v>35.883962814728854</c:v>
                </c:pt>
                <c:pt idx="37">
                  <c:v>36.506001859763124</c:v>
                </c:pt>
                <c:pt idx="38">
                  <c:v>36.959161542721191</c:v>
                </c:pt>
                <c:pt idx="39">
                  <c:v>37.246079518086688</c:v>
                </c:pt>
                <c:pt idx="40">
                  <c:v>37.371315845586281</c:v>
                </c:pt>
                <c:pt idx="41">
                  <c:v>37.341107209960377</c:v>
                </c:pt>
                <c:pt idx="42">
                  <c:v>37.163115338499352</c:v>
                </c:pt>
                <c:pt idx="43">
                  <c:v>36.846176264687408</c:v>
                </c:pt>
                <c:pt idx="44">
                  <c:v>36.400056029957902</c:v>
                </c:pt>
                <c:pt idx="45">
                  <c:v>35.8352173789186</c:v>
                </c:pt>
                <c:pt idx="46">
                  <c:v>35.162601016409972</c:v>
                </c:pt>
                <c:pt idx="47">
                  <c:v>34.393424079213538</c:v>
                </c:pt>
                <c:pt idx="48">
                  <c:v>33.538997645857847</c:v>
                </c:pt>
                <c:pt idx="49">
                  <c:v>32.610564373467767</c:v>
                </c:pt>
                <c:pt idx="50">
                  <c:v>31.619156714711714</c:v>
                </c:pt>
                <c:pt idx="51">
                  <c:v>30.575475630371031</c:v>
                </c:pt>
                <c:pt idx="52">
                  <c:v>29.489789270570281</c:v>
                </c:pt>
                <c:pt idx="53">
                  <c:v>28.371850744673317</c:v>
                </c:pt>
                <c:pt idx="54">
                  <c:v>27.230833829081714</c:v>
                </c:pt>
                <c:pt idx="55">
                  <c:v>26.07528526550286</c:v>
                </c:pt>
                <c:pt idx="56">
                  <c:v>24.913092170985099</c:v>
                </c:pt>
                <c:pt idx="57">
                  <c:v>23.751463006337907</c:v>
                </c:pt>
                <c:pt idx="58">
                  <c:v>22.596920522817246</c:v>
                </c:pt>
                <c:pt idx="59">
                  <c:v>21.455305119927534</c:v>
                </c:pt>
                <c:pt idx="60">
                  <c:v>20.331787092191629</c:v>
                </c:pt>
                <c:pt idx="61">
                  <c:v>19.230886312767403</c:v>
                </c:pt>
                <c:pt idx="62">
                  <c:v>18.156497990563686</c:v>
                </c:pt>
                <c:pt idx="63">
                  <c:v>17.111923239514738</c:v>
                </c:pt>
                <c:pt idx="64">
                  <c:v>16.099903309136913</c:v>
                </c:pt>
                <c:pt idx="65">
                  <c:v>15.12265644037339</c:v>
                </c:pt>
                <c:pt idx="66">
                  <c:v>14.18191642666693</c:v>
                </c:pt>
                <c:pt idx="67">
                  <c:v>13.278972074459986</c:v>
                </c:pt>
                <c:pt idx="68">
                  <c:v>12.414706867743721</c:v>
                </c:pt>
                <c:pt idx="69">
                  <c:v>11.589638246216172</c:v>
                </c:pt>
                <c:pt idx="70">
                  <c:v>10.803956004858842</c:v>
                </c:pt>
                <c:pt idx="71">
                  <c:v>10.057559413486228</c:v>
                </c:pt>
                <c:pt idx="72">
                  <c:v>9.3500927375706393</c:v>
                </c:pt>
                <c:pt idx="73">
                  <c:v>8.6809789161789102</c:v>
                </c:pt>
                <c:pt idx="74">
                  <c:v>8.0494512191790744</c:v>
                </c:pt>
                <c:pt idx="75">
                  <c:v>7.4545827641667328</c:v>
                </c:pt>
                <c:pt idx="76">
                  <c:v>6.8953138241377747</c:v>
                </c:pt>
                <c:pt idx="77">
                  <c:v>6.3704769002178798</c:v>
                </c:pt>
                <c:pt idx="78">
                  <c:v>5.8788195702391874</c:v>
                </c:pt>
                <c:pt idx="79">
                  <c:v>5.4190251541704564</c:v>
                </c:pt>
                <c:pt idx="80">
                  <c:v>4.9897312619206993</c:v>
                </c:pt>
                <c:pt idx="81">
                  <c:v>4.5895463084200117</c:v>
                </c:pt>
                <c:pt idx="82">
                  <c:v>4.217064095698615</c:v>
                </c:pt>
                <c:pt idx="83">
                  <c:v>3.8708765724853804</c:v>
                </c:pt>
                <c:pt idx="84">
                  <c:v>3.5495848891518613</c:v>
                </c:pt>
                <c:pt idx="85">
                  <c:v>3.2518088701296621</c:v>
                </c:pt>
                <c:pt idx="86">
                  <c:v>2.976195027683159</c:v>
                </c:pt>
                <c:pt idx="87">
                  <c:v>2.7214232405458527</c:v>
                </c:pt>
                <c:pt idx="88">
                  <c:v>2.4862122188061613</c:v>
                </c:pt>
                <c:pt idx="89">
                  <c:v>2.2693238728993514</c:v>
                </c:pt>
                <c:pt idx="90">
                  <c:v>2.0695666999290787</c:v>
                </c:pt>
                <c:pt idx="91">
                  <c:v>1.8857982950724079</c:v>
                </c:pt>
                <c:pt idx="92">
                  <c:v>1.7169270897479643</c:v>
                </c:pt>
                <c:pt idx="93">
                  <c:v>1.5619134117486484</c:v>
                </c:pt>
                <c:pt idx="94">
                  <c:v>1.4197699558278982</c:v>
                </c:pt>
                <c:pt idx="95">
                  <c:v>1.2895617464252904</c:v>
                </c:pt>
                <c:pt idx="96">
                  <c:v>1.1704056674414454</c:v>
                </c:pt>
                <c:pt idx="97">
                  <c:v>1.0614696273200235</c:v>
                </c:pt>
                <c:pt idx="98">
                  <c:v>0.96197142124292634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(2)'!$A$3:$A$101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(2)'!$D$3:$D$101</c:f>
              <c:numCache>
                <c:formatCode>General</c:formatCode>
                <c:ptCount val="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'Analisi-dead (2)'!$J$3:$J$85</c:f>
              <c:numCache>
                <c:formatCode>0</c:formatCode>
                <c:ptCount val="83"/>
                <c:pt idx="1">
                  <c:v>-1.8239859844230257E-5</c:v>
                </c:pt>
                <c:pt idx="2">
                  <c:v>-2.6305773478190202E-4</c:v>
                </c:pt>
                <c:pt idx="3">
                  <c:v>-1.6634624356858174E-3</c:v>
                </c:pt>
                <c:pt idx="4">
                  <c:v>-6.6953587903833761E-3</c:v>
                </c:pt>
                <c:pt idx="5">
                  <c:v>-2.0250387732187798E-2</c:v>
                </c:pt>
                <c:pt idx="6">
                  <c:v>-5.0286526278934186E-2</c:v>
                </c:pt>
                <c:pt idx="7">
                  <c:v>-0.10809012792725751</c:v>
                </c:pt>
                <c:pt idx="8">
                  <c:v>0.79191323729357266</c:v>
                </c:pt>
                <c:pt idx="9">
                  <c:v>-0.36722957788744864</c:v>
                </c:pt>
                <c:pt idx="10">
                  <c:v>1.395943982094253</c:v>
                </c:pt>
                <c:pt idx="11">
                  <c:v>-0.93753590147220411</c:v>
                </c:pt>
                <c:pt idx="12">
                  <c:v>-0.38584103568762207</c:v>
                </c:pt>
                <c:pt idx="13">
                  <c:v>3.4844295769327571E-2</c:v>
                </c:pt>
                <c:pt idx="14">
                  <c:v>-1.6886253910516729</c:v>
                </c:pt>
                <c:pt idx="15">
                  <c:v>-2.565513841348539</c:v>
                </c:pt>
                <c:pt idx="16">
                  <c:v>-4.600610471069376</c:v>
                </c:pt>
                <c:pt idx="17">
                  <c:v>-2.7939042717463218</c:v>
                </c:pt>
                <c:pt idx="18">
                  <c:v>-1.1405185567912905</c:v>
                </c:pt>
                <c:pt idx="19">
                  <c:v>1.3691159759748022</c:v>
                </c:pt>
                <c:pt idx="20">
                  <c:v>-4.2511158161038836</c:v>
                </c:pt>
                <c:pt idx="21">
                  <c:v>5.0164467909880361</c:v>
                </c:pt>
                <c:pt idx="22">
                  <c:v>-3.8074176187180448</c:v>
                </c:pt>
                <c:pt idx="23">
                  <c:v>-2.6995450129547169</c:v>
                </c:pt>
                <c:pt idx="24">
                  <c:v>0.36484826079206201</c:v>
                </c:pt>
                <c:pt idx="25">
                  <c:v>8.4114025393576384</c:v>
                </c:pt>
                <c:pt idx="26">
                  <c:v>11.46588535703459</c:v>
                </c:pt>
                <c:pt idx="27">
                  <c:v>-4.4464802801453622</c:v>
                </c:pt>
                <c:pt idx="28">
                  <c:v>15.698388174579726</c:v>
                </c:pt>
                <c:pt idx="29">
                  <c:v>-8.0770752601720908</c:v>
                </c:pt>
                <c:pt idx="30">
                  <c:v>-5.7524986451091209</c:v>
                </c:pt>
                <c:pt idx="31">
                  <c:v>-4.3098892041397434</c:v>
                </c:pt>
                <c:pt idx="32">
                  <c:v>19.266144085613806</c:v>
                </c:pt>
                <c:pt idx="33">
                  <c:v>-6.0117426981308171</c:v>
                </c:pt>
                <c:pt idx="34">
                  <c:v>-15.133679660755263</c:v>
                </c:pt>
                <c:pt idx="35">
                  <c:v>-15.092561451015342</c:v>
                </c:pt>
                <c:pt idx="36">
                  <c:v>-4.8839628147288536</c:v>
                </c:pt>
                <c:pt idx="37">
                  <c:v>-4.5060018597631242</c:v>
                </c:pt>
                <c:pt idx="38">
                  <c:v>-8.9591615427211906</c:v>
                </c:pt>
                <c:pt idx="39">
                  <c:v>-6.2460795180866882</c:v>
                </c:pt>
                <c:pt idx="40">
                  <c:v>-14.371315845586281</c:v>
                </c:pt>
                <c:pt idx="41">
                  <c:v>-23.341107209960377</c:v>
                </c:pt>
                <c:pt idx="42">
                  <c:v>1.8368846615006476</c:v>
                </c:pt>
                <c:pt idx="43">
                  <c:v>-11.846176264687408</c:v>
                </c:pt>
                <c:pt idx="44">
                  <c:v>-2.4000560299579021</c:v>
                </c:pt>
                <c:pt idx="45">
                  <c:v>-7.8352173789185997</c:v>
                </c:pt>
                <c:pt idx="46">
                  <c:v>-8.1626010164099725</c:v>
                </c:pt>
                <c:pt idx="47">
                  <c:v>-9.3934240792135384</c:v>
                </c:pt>
                <c:pt idx="48">
                  <c:v>-18.538997645857847</c:v>
                </c:pt>
                <c:pt idx="49">
                  <c:v>-21.610564373467767</c:v>
                </c:pt>
                <c:pt idx="50">
                  <c:v>1.3808432852882859</c:v>
                </c:pt>
                <c:pt idx="51">
                  <c:v>-16.575475630371031</c:v>
                </c:pt>
                <c:pt idx="52">
                  <c:v>-8.4897892705702809</c:v>
                </c:pt>
                <c:pt idx="53">
                  <c:v>9.628149255326683</c:v>
                </c:pt>
                <c:pt idx="54">
                  <c:v>3.769166170918286</c:v>
                </c:pt>
                <c:pt idx="55">
                  <c:v>4.9247147344971403</c:v>
                </c:pt>
                <c:pt idx="56">
                  <c:v>4.0869078290149012</c:v>
                </c:pt>
                <c:pt idx="57">
                  <c:v>9.2485369936620927</c:v>
                </c:pt>
                <c:pt idx="58">
                  <c:v>9.4030794771827537</c:v>
                </c:pt>
                <c:pt idx="59">
                  <c:v>3.5446948800724662</c:v>
                </c:pt>
                <c:pt idx="60">
                  <c:v>8.6682129078083712</c:v>
                </c:pt>
                <c:pt idx="61">
                  <c:v>-2.230886312767403</c:v>
                </c:pt>
                <c:pt idx="62">
                  <c:v>2.8435020094363139</c:v>
                </c:pt>
                <c:pt idx="63">
                  <c:v>-3.1119232395147378</c:v>
                </c:pt>
                <c:pt idx="64">
                  <c:v>-3.0999033091369128</c:v>
                </c:pt>
                <c:pt idx="65">
                  <c:v>-4.1226564403733903</c:v>
                </c:pt>
                <c:pt idx="66">
                  <c:v>0.81808357333306958</c:v>
                </c:pt>
                <c:pt idx="67">
                  <c:v>3.7210279255400138</c:v>
                </c:pt>
                <c:pt idx="68">
                  <c:v>-1.4147068677437211</c:v>
                </c:pt>
                <c:pt idx="69">
                  <c:v>2.4103617537838282</c:v>
                </c:pt>
                <c:pt idx="70">
                  <c:v>1.1960439951411583</c:v>
                </c:pt>
                <c:pt idx="71">
                  <c:v>0.94244058651377216</c:v>
                </c:pt>
                <c:pt idx="72">
                  <c:v>1.6499072624293607</c:v>
                </c:pt>
                <c:pt idx="73">
                  <c:v>2.3190210838210898</c:v>
                </c:pt>
                <c:pt idx="74">
                  <c:v>2.9505487808209256</c:v>
                </c:pt>
                <c:pt idx="75">
                  <c:v>3.5454172358332672</c:v>
                </c:pt>
                <c:pt idx="76">
                  <c:v>-1.8953138241377747</c:v>
                </c:pt>
                <c:pt idx="77">
                  <c:v>5.6295230997821202</c:v>
                </c:pt>
                <c:pt idx="78">
                  <c:v>2.1211804297608126</c:v>
                </c:pt>
                <c:pt idx="79">
                  <c:v>7.5809748458295436</c:v>
                </c:pt>
                <c:pt idx="80">
                  <c:v>10.010268738079301</c:v>
                </c:pt>
                <c:pt idx="81">
                  <c:v>2.4104536915799883</c:v>
                </c:pt>
                <c:pt idx="82">
                  <c:v>5.782935904301385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Bilog!$B$10:$B$79</c:f>
              <c:numCache>
                <c:formatCode>General</c:formatCode>
                <c:ptCount val="7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  <c:pt idx="64">
                  <c:v>8475</c:v>
                </c:pt>
                <c:pt idx="65">
                  <c:v>8551</c:v>
                </c:pt>
                <c:pt idx="66">
                  <c:v>8645</c:v>
                </c:pt>
                <c:pt idx="67">
                  <c:v>8723</c:v>
                </c:pt>
                <c:pt idx="68">
                  <c:v>8738</c:v>
                </c:pt>
                <c:pt idx="69">
                  <c:v>8788</c:v>
                </c:pt>
              </c:numCache>
            </c:numRef>
          </c:xVal>
          <c:yVal>
            <c:numRef>
              <c:f>Bilog!$D$10:$D$79</c:f>
              <c:numCache>
                <c:formatCode>0</c:formatCode>
                <c:ptCount val="7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  <c:pt idx="64">
                  <c:v>100.42857142857143</c:v>
                </c:pt>
                <c:pt idx="65">
                  <c:v>94.571428571428569</c:v>
                </c:pt>
                <c:pt idx="66">
                  <c:v>93.142857142857139</c:v>
                </c:pt>
                <c:pt idx="67">
                  <c:v>85.285714285714292</c:v>
                </c:pt>
                <c:pt idx="68">
                  <c:v>60.857142857142854</c:v>
                </c:pt>
                <c:pt idx="69">
                  <c:v>61.285714285714285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Bilog!$B$7:$B$81</c:f>
              <c:numCache>
                <c:formatCode>General</c:formatCode>
                <c:ptCount val="75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  <c:pt idx="67">
                  <c:v>8475</c:v>
                </c:pt>
                <c:pt idx="68">
                  <c:v>8551</c:v>
                </c:pt>
                <c:pt idx="69">
                  <c:v>8645</c:v>
                </c:pt>
                <c:pt idx="70">
                  <c:v>8723</c:v>
                </c:pt>
                <c:pt idx="71">
                  <c:v>8738</c:v>
                </c:pt>
                <c:pt idx="72">
                  <c:v>8788</c:v>
                </c:pt>
                <c:pt idx="73">
                  <c:v>8832</c:v>
                </c:pt>
                <c:pt idx="74">
                  <c:v>8863</c:v>
                </c:pt>
              </c:numCache>
            </c:numRef>
          </c:xVal>
          <c:yVal>
            <c:numRef>
              <c:f>Bilog!$E$7:$E$81</c:f>
              <c:numCache>
                <c:formatCode>0</c:formatCode>
                <c:ptCount val="75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  <c:pt idx="67">
                  <c:v>87.25</c:v>
                </c:pt>
                <c:pt idx="68">
                  <c:v>59.75</c:v>
                </c:pt>
                <c:pt idx="69">
                  <c:v>71.5</c:v>
                </c:pt>
                <c:pt idx="70">
                  <c:v>77.75</c:v>
                </c:pt>
                <c:pt idx="71">
                  <c:v>65.75</c:v>
                </c:pt>
                <c:pt idx="72">
                  <c:v>59.25</c:v>
                </c:pt>
                <c:pt idx="73">
                  <c:v>46.75</c:v>
                </c:pt>
                <c:pt idx="7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  <c:pt idx="66">
                  <c:v>1.6788827258320127</c:v>
                </c:pt>
                <c:pt idx="67">
                  <c:v>1.6303145853193517</c:v>
                </c:pt>
                <c:pt idx="68">
                  <c:v>1.601815823605707</c:v>
                </c:pt>
                <c:pt idx="69">
                  <c:v>1.5725617450874347</c:v>
                </c:pt>
                <c:pt idx="70">
                  <c:v>1.5180681028492009</c:v>
                </c:pt>
                <c:pt idx="71">
                  <c:v>1.4925271739130435</c:v>
                </c:pt>
                <c:pt idx="72">
                  <c:v>1.4749498997995991</c:v>
                </c:pt>
                <c:pt idx="73">
                  <c:v>1.4567718606180144</c:v>
                </c:pt>
                <c:pt idx="74">
                  <c:v>1.4375402446877013</c:v>
                </c:pt>
                <c:pt idx="75">
                  <c:v>1.419889502762431</c:v>
                </c:pt>
                <c:pt idx="76">
                  <c:v>1.4031283877961902</c:v>
                </c:pt>
                <c:pt idx="77">
                  <c:v>1.3850714502888415</c:v>
                </c:pt>
                <c:pt idx="78">
                  <c:v>1.3664031030881694</c:v>
                </c:pt>
                <c:pt idx="79">
                  <c:v>1.3413601868067717</c:v>
                </c:pt>
                <c:pt idx="80">
                  <c:v>1.3237523237523237</c:v>
                </c:pt>
                <c:pt idx="81">
                  <c:v>1.306286035719308</c:v>
                </c:pt>
                <c:pt idx="82">
                  <c:v>1.2854587976337872</c:v>
                </c:pt>
                <c:pt idx="83">
                  <c:v>1.255046116829301</c:v>
                </c:pt>
                <c:pt idx="84">
                  <c:v>1.2253997140257378</c:v>
                </c:pt>
                <c:pt idx="85">
                  <c:v>1.2067209775967414</c:v>
                </c:pt>
                <c:pt idx="86">
                  <c:v>1.195945095076187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  <c:pt idx="54">
                  <c:v>0.4375</c:v>
                </c:pt>
                <c:pt idx="55">
                  <c:v>0.38578680203045684</c:v>
                </c:pt>
                <c:pt idx="56">
                  <c:v>0.61842105263157898</c:v>
                </c:pt>
                <c:pt idx="57">
                  <c:v>0.52</c:v>
                </c:pt>
                <c:pt idx="58">
                  <c:v>7.1770334928229665E-2</c:v>
                </c:pt>
                <c:pt idx="59">
                  <c:v>0.37878787878787878</c:v>
                </c:pt>
                <c:pt idx="60">
                  <c:v>0.44</c:v>
                </c:pt>
                <c:pt idx="61">
                  <c:v>0.32291666666666669</c:v>
                </c:pt>
                <c:pt idx="62">
                  <c:v>0.5234375</c:v>
                </c:pt>
                <c:pt idx="63">
                  <c:v>0.52845528455284552</c:v>
                </c:pt>
                <c:pt idx="64">
                  <c:v>0.53278688524590168</c:v>
                </c:pt>
                <c:pt idx="65">
                  <c:v>0.42148760330578511</c:v>
                </c:pt>
                <c:pt idx="66">
                  <c:v>0.38400000000000001</c:v>
                </c:pt>
                <c:pt idx="67">
                  <c:v>0.21476510067114093</c:v>
                </c:pt>
                <c:pt idx="68">
                  <c:v>0.46808510638297873</c:v>
                </c:pt>
                <c:pt idx="69">
                  <c:v>0.2711864406779661</c:v>
                </c:pt>
                <c:pt idx="70">
                  <c:v>0.34810126582278483</c:v>
                </c:pt>
                <c:pt idx="71">
                  <c:v>0.21226415094339623</c:v>
                </c:pt>
                <c:pt idx="72">
                  <c:v>0.17924528301886791</c:v>
                </c:pt>
                <c:pt idx="73">
                  <c:v>0.32515337423312884</c:v>
                </c:pt>
                <c:pt idx="7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Terapia_inten!$A$3:$A$98</c:f>
              <c:numCache>
                <c:formatCode>d/m;@</c:formatCode>
                <c:ptCount val="9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Terapia_inten!$B$3:$B$98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  <c:pt idx="71">
                  <c:v>68</c:v>
                </c:pt>
                <c:pt idx="72">
                  <c:v>59</c:v>
                </c:pt>
                <c:pt idx="73">
                  <c:v>57</c:v>
                </c:pt>
                <c:pt idx="74">
                  <c:v>46</c:v>
                </c:pt>
                <c:pt idx="75">
                  <c:v>42</c:v>
                </c:pt>
                <c:pt idx="76">
                  <c:v>41</c:v>
                </c:pt>
                <c:pt idx="77">
                  <c:v>38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31</c:v>
                </c:pt>
                <c:pt idx="82">
                  <c:v>26</c:v>
                </c:pt>
                <c:pt idx="83">
                  <c:v>24</c:v>
                </c:pt>
                <c:pt idx="84">
                  <c:v>23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19</c:v>
                </c:pt>
                <c:pt idx="89">
                  <c:v>20</c:v>
                </c:pt>
                <c:pt idx="90">
                  <c:v>18</c:v>
                </c:pt>
                <c:pt idx="9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Terapia_inten!$A$2:$A$102</c:f>
              <c:numCache>
                <c:formatCode>d/m;@</c:formatCode>
                <c:ptCount val="101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  <c:pt idx="91">
                  <c:v>43975</c:v>
                </c:pt>
                <c:pt idx="92">
                  <c:v>43976</c:v>
                </c:pt>
              </c:numCache>
            </c:numRef>
          </c:xVal>
          <c:yVal>
            <c:numRef>
              <c:f>Terapia_inten!$C$2:$C$99</c:f>
              <c:numCache>
                <c:formatCode>General</c:formatCode>
                <c:ptCount val="9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-4</c:v>
                </c:pt>
                <c:pt idx="73">
                  <c:v>-9</c:v>
                </c:pt>
                <c:pt idx="74">
                  <c:v>-2</c:v>
                </c:pt>
                <c:pt idx="75">
                  <c:v>-11</c:v>
                </c:pt>
                <c:pt idx="76">
                  <c:v>-4</c:v>
                </c:pt>
                <c:pt idx="77">
                  <c:v>-1</c:v>
                </c:pt>
                <c:pt idx="78">
                  <c:v>-3</c:v>
                </c:pt>
                <c:pt idx="79">
                  <c:v>-3</c:v>
                </c:pt>
                <c:pt idx="80">
                  <c:v>0</c:v>
                </c:pt>
                <c:pt idx="81">
                  <c:v>0</c:v>
                </c:pt>
                <c:pt idx="82">
                  <c:v>-4</c:v>
                </c:pt>
                <c:pt idx="83">
                  <c:v>-5</c:v>
                </c:pt>
                <c:pt idx="84">
                  <c:v>-2</c:v>
                </c:pt>
                <c:pt idx="85">
                  <c:v>-1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-3</c:v>
                </c:pt>
                <c:pt idx="90">
                  <c:v>1</c:v>
                </c:pt>
                <c:pt idx="91">
                  <c:v>-2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Guariti!$B$3:$B$93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  <c:pt idx="71">
                  <c:v>3816</c:v>
                </c:pt>
                <c:pt idx="72">
                  <c:v>4002</c:v>
                </c:pt>
                <c:pt idx="73">
                  <c:v>4143</c:v>
                </c:pt>
                <c:pt idx="74">
                  <c:v>4282</c:v>
                </c:pt>
                <c:pt idx="75">
                  <c:v>4480</c:v>
                </c:pt>
                <c:pt idx="76">
                  <c:v>4607</c:v>
                </c:pt>
                <c:pt idx="77">
                  <c:v>4695</c:v>
                </c:pt>
                <c:pt idx="78">
                  <c:v>4783</c:v>
                </c:pt>
                <c:pt idx="79">
                  <c:v>4898</c:v>
                </c:pt>
                <c:pt idx="80">
                  <c:v>5006</c:v>
                </c:pt>
                <c:pt idx="81">
                  <c:v>5121</c:v>
                </c:pt>
                <c:pt idx="82">
                  <c:v>5232</c:v>
                </c:pt>
                <c:pt idx="83">
                  <c:v>5348</c:v>
                </c:pt>
                <c:pt idx="84">
                  <c:v>5485</c:v>
                </c:pt>
                <c:pt idx="85">
                  <c:v>5617</c:v>
                </c:pt>
                <c:pt idx="86">
                  <c:v>5725</c:v>
                </c:pt>
                <c:pt idx="87">
                  <c:v>5872</c:v>
                </c:pt>
                <c:pt idx="88">
                  <c:v>6074</c:v>
                </c:pt>
                <c:pt idx="89">
                  <c:v>6279</c:v>
                </c:pt>
                <c:pt idx="90">
                  <c:v>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Guariti!$C$3:$C$93</c:f>
              <c:numCache>
                <c:formatCode>General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  <c:pt idx="82">
                  <c:v>111</c:v>
                </c:pt>
                <c:pt idx="83">
                  <c:v>116</c:v>
                </c:pt>
                <c:pt idx="84">
                  <c:v>137</c:v>
                </c:pt>
                <c:pt idx="85">
                  <c:v>132</c:v>
                </c:pt>
                <c:pt idx="86">
                  <c:v>108</c:v>
                </c:pt>
                <c:pt idx="87">
                  <c:v>147</c:v>
                </c:pt>
                <c:pt idx="88">
                  <c:v>202</c:v>
                </c:pt>
                <c:pt idx="89">
                  <c:v>205</c:v>
                </c:pt>
                <c:pt idx="90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Guariti!$C$3:$C$92</c:f>
              <c:numCache>
                <c:formatCode>General</c:formatCode>
                <c:ptCount val="9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  <c:pt idx="80">
                  <c:v>108</c:v>
                </c:pt>
                <c:pt idx="81">
                  <c:v>115</c:v>
                </c:pt>
                <c:pt idx="82">
                  <c:v>111</c:v>
                </c:pt>
                <c:pt idx="83">
                  <c:v>116</c:v>
                </c:pt>
                <c:pt idx="84">
                  <c:v>137</c:v>
                </c:pt>
                <c:pt idx="85">
                  <c:v>132</c:v>
                </c:pt>
                <c:pt idx="86">
                  <c:v>108</c:v>
                </c:pt>
                <c:pt idx="87">
                  <c:v>147</c:v>
                </c:pt>
                <c:pt idx="88">
                  <c:v>202</c:v>
                </c:pt>
                <c:pt idx="89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Guariti!$T$104:$AB$104</c:f>
              <c:numCache>
                <c:formatCode>General</c:formatCode>
                <c:ptCount val="9"/>
                <c:pt idx="0">
                  <c:v>41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Deceduti!$A$3:$A$106</c:f>
              <c:numCache>
                <c:formatCode>d/m;@</c:formatCode>
                <c:ptCount val="10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Deceduti!$C$3:$C$106</c:f>
              <c:numCache>
                <c:formatCode>General</c:formatCode>
                <c:ptCount val="10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Deceduti!$B$3:$B$100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  <c:pt idx="80">
                  <c:v>1329</c:v>
                </c:pt>
                <c:pt idx="81">
                  <c:v>1336</c:v>
                </c:pt>
                <c:pt idx="82">
                  <c:v>1346</c:v>
                </c:pt>
                <c:pt idx="83">
                  <c:v>1355</c:v>
                </c:pt>
                <c:pt idx="84">
                  <c:v>1367</c:v>
                </c:pt>
                <c:pt idx="85">
                  <c:v>1376</c:v>
                </c:pt>
                <c:pt idx="86">
                  <c:v>1386</c:v>
                </c:pt>
                <c:pt idx="87">
                  <c:v>1397</c:v>
                </c:pt>
                <c:pt idx="88">
                  <c:v>1407</c:v>
                </c:pt>
                <c:pt idx="89">
                  <c:v>1414</c:v>
                </c:pt>
                <c:pt idx="90">
                  <c:v>1419</c:v>
                </c:pt>
                <c:pt idx="91">
                  <c:v>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</c:numCache>
            </c:numRef>
          </c:xVal>
          <c:yVal>
            <c:numRef>
              <c:f>Deceduti!$C$3:$C$100</c:f>
              <c:numCache>
                <c:formatCode>General</c:formatCode>
                <c:ptCount val="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  <c:pt idx="80">
                  <c:v>15</c:v>
                </c:pt>
                <c:pt idx="81">
                  <c:v>7</c:v>
                </c:pt>
                <c:pt idx="82">
                  <c:v>10</c:v>
                </c:pt>
                <c:pt idx="83">
                  <c:v>9</c:v>
                </c:pt>
                <c:pt idx="84">
                  <c:v>12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image" Target="../media/image2.png"/><Relationship Id="rId4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45676" y="32766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0</xdr:colOff>
      <xdr:row>40</xdr:row>
      <xdr:rowOff>99060</xdr:rowOff>
    </xdr:from>
    <xdr:to>
      <xdr:col>15</xdr:col>
      <xdr:colOff>232410</xdr:colOff>
      <xdr:row>56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833680C-C225-4DEA-BB02-0D2E3765F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121920</xdr:colOff>
      <xdr:row>48</xdr:row>
      <xdr:rowOff>160020</xdr:rowOff>
    </xdr:from>
    <xdr:to>
      <xdr:col>14</xdr:col>
      <xdr:colOff>354330</xdr:colOff>
      <xdr:row>64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666746</xdr:colOff>
      <xdr:row>38</xdr:row>
      <xdr:rowOff>3813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232410</xdr:colOff>
      <xdr:row>54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abSelected="1" workbookViewId="0">
      <pane ySplit="1" topLeftCell="A83" activePane="bottomLeft" state="frozen"/>
      <selection pane="bottomLeft" activeCell="C95" sqref="C95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  <c r="C74" s="17">
        <v>583</v>
      </c>
      <c r="D74" s="17">
        <v>68</v>
      </c>
      <c r="E74" s="17">
        <v>651</v>
      </c>
      <c r="F74" s="17">
        <v>2776</v>
      </c>
      <c r="G74" s="17">
        <v>3427</v>
      </c>
      <c r="H74" s="17">
        <v>-81</v>
      </c>
      <c r="I74" s="17">
        <v>63</v>
      </c>
      <c r="J74" s="17">
        <v>3816</v>
      </c>
      <c r="K74" s="17">
        <v>1232</v>
      </c>
      <c r="L74" s="17">
        <v>8475</v>
      </c>
      <c r="M74" s="17">
        <v>57622</v>
      </c>
      <c r="N74" s="17">
        <v>36150</v>
      </c>
    </row>
    <row r="75" spans="1:15">
      <c r="A75" s="18">
        <v>43957</v>
      </c>
      <c r="B75" s="17" t="s">
        <v>35</v>
      </c>
      <c r="C75" s="17">
        <v>548</v>
      </c>
      <c r="D75" s="17">
        <v>59</v>
      </c>
      <c r="E75" s="17">
        <v>607</v>
      </c>
      <c r="F75" s="17">
        <v>2699</v>
      </c>
      <c r="G75" s="17">
        <v>3306</v>
      </c>
      <c r="H75" s="17">
        <v>-121</v>
      </c>
      <c r="I75" s="17">
        <v>76</v>
      </c>
      <c r="J75" s="17">
        <v>4002</v>
      </c>
      <c r="K75" s="17">
        <v>1243</v>
      </c>
      <c r="L75" s="17">
        <v>8551</v>
      </c>
      <c r="M75" s="17">
        <v>59693</v>
      </c>
      <c r="N75" s="17">
        <v>37177</v>
      </c>
    </row>
    <row r="76" spans="1:15">
      <c r="A76" s="18">
        <v>43958</v>
      </c>
      <c r="B76" s="17" t="s">
        <v>35</v>
      </c>
      <c r="C76" s="17">
        <v>525</v>
      </c>
      <c r="D76" s="17">
        <v>57</v>
      </c>
      <c r="E76" s="17">
        <v>582</v>
      </c>
      <c r="F76" s="17">
        <v>2666</v>
      </c>
      <c r="G76" s="17">
        <v>3248</v>
      </c>
      <c r="H76" s="17">
        <v>-58</v>
      </c>
      <c r="I76" s="17">
        <v>94</v>
      </c>
      <c r="J76" s="17">
        <v>4143</v>
      </c>
      <c r="K76" s="17">
        <v>1254</v>
      </c>
      <c r="L76" s="17">
        <v>8645</v>
      </c>
      <c r="M76" s="17">
        <v>61446</v>
      </c>
      <c r="N76" s="17">
        <v>38071</v>
      </c>
    </row>
    <row r="77" spans="1:15">
      <c r="A77" s="18">
        <v>43959</v>
      </c>
      <c r="B77" s="17" t="s">
        <v>35</v>
      </c>
      <c r="C77" s="17">
        <v>517</v>
      </c>
      <c r="D77" s="17">
        <v>46</v>
      </c>
      <c r="E77" s="17">
        <v>563</v>
      </c>
      <c r="F77" s="17">
        <v>2613</v>
      </c>
      <c r="G77" s="17">
        <v>3176</v>
      </c>
      <c r="H77" s="17">
        <v>-72</v>
      </c>
      <c r="I77" s="17">
        <v>78</v>
      </c>
      <c r="J77" s="17">
        <v>4282</v>
      </c>
      <c r="K77" s="17">
        <v>1265</v>
      </c>
      <c r="L77" s="17">
        <v>8723</v>
      </c>
      <c r="M77" s="17">
        <v>63531</v>
      </c>
      <c r="N77" s="17">
        <v>39145</v>
      </c>
    </row>
    <row r="78" spans="1:15">
      <c r="A78" s="18">
        <v>43960</v>
      </c>
      <c r="B78" s="17" t="s">
        <v>35</v>
      </c>
      <c r="C78" s="17">
        <v>501</v>
      </c>
      <c r="D78" s="17">
        <v>42</v>
      </c>
      <c r="E78" s="17">
        <v>543</v>
      </c>
      <c r="F78" s="17">
        <v>2439</v>
      </c>
      <c r="G78" s="17">
        <v>2982</v>
      </c>
      <c r="H78" s="17">
        <v>-194</v>
      </c>
      <c r="I78" s="17">
        <v>15</v>
      </c>
      <c r="J78" s="17">
        <v>4480</v>
      </c>
      <c r="K78" s="17">
        <v>1276</v>
      </c>
      <c r="L78" s="17">
        <v>8738</v>
      </c>
      <c r="M78" s="17">
        <v>64926</v>
      </c>
      <c r="N78" s="17">
        <v>39600</v>
      </c>
    </row>
    <row r="79" spans="1:15">
      <c r="A79" s="18">
        <v>43961</v>
      </c>
      <c r="B79" s="17" t="s">
        <v>35</v>
      </c>
      <c r="C79">
        <v>481</v>
      </c>
      <c r="D79">
        <v>41</v>
      </c>
      <c r="E79">
        <v>522</v>
      </c>
      <c r="F79">
        <v>2378</v>
      </c>
      <c r="G79">
        <v>2900</v>
      </c>
      <c r="H79">
        <v>-82</v>
      </c>
      <c r="I79">
        <v>50</v>
      </c>
      <c r="J79">
        <v>4607</v>
      </c>
      <c r="K79">
        <v>1281</v>
      </c>
      <c r="L79">
        <v>8788</v>
      </c>
      <c r="M79">
        <v>67322</v>
      </c>
      <c r="N79">
        <v>40751</v>
      </c>
    </row>
    <row r="80" spans="1:15">
      <c r="A80" s="18">
        <v>43962</v>
      </c>
      <c r="B80" s="17" t="s">
        <v>35</v>
      </c>
      <c r="C80">
        <v>484</v>
      </c>
      <c r="D80">
        <v>38</v>
      </c>
      <c r="E80">
        <v>522</v>
      </c>
      <c r="F80">
        <v>2322</v>
      </c>
      <c r="G80">
        <v>2844</v>
      </c>
      <c r="H80">
        <v>-56</v>
      </c>
      <c r="I80">
        <v>44</v>
      </c>
      <c r="J80">
        <v>4695</v>
      </c>
      <c r="K80">
        <v>1293</v>
      </c>
      <c r="L80">
        <v>8832</v>
      </c>
      <c r="M80">
        <v>68814</v>
      </c>
      <c r="N80">
        <v>41535</v>
      </c>
    </row>
    <row r="81" spans="1:15">
      <c r="A81" s="18">
        <v>43963</v>
      </c>
      <c r="B81" s="17" t="s">
        <v>35</v>
      </c>
      <c r="C81">
        <v>447</v>
      </c>
      <c r="D81">
        <v>35</v>
      </c>
      <c r="E81">
        <v>482</v>
      </c>
      <c r="F81">
        <v>2297</v>
      </c>
      <c r="G81">
        <v>2779</v>
      </c>
      <c r="H81">
        <v>-65</v>
      </c>
      <c r="I81">
        <v>31</v>
      </c>
      <c r="J81">
        <v>4783</v>
      </c>
      <c r="K81">
        <v>1301</v>
      </c>
      <c r="L81">
        <v>8863</v>
      </c>
      <c r="M81">
        <v>70159</v>
      </c>
      <c r="N81">
        <v>42200</v>
      </c>
    </row>
    <row r="82" spans="1:15">
      <c r="A82" s="18">
        <v>43964</v>
      </c>
      <c r="B82" s="17" t="s">
        <v>35</v>
      </c>
      <c r="C82">
        <v>430</v>
      </c>
      <c r="D82">
        <v>35</v>
      </c>
      <c r="E82">
        <v>465</v>
      </c>
      <c r="F82">
        <v>2253</v>
      </c>
      <c r="G82">
        <v>2718</v>
      </c>
      <c r="H82">
        <v>-61</v>
      </c>
      <c r="I82">
        <v>67</v>
      </c>
      <c r="J82">
        <v>4898</v>
      </c>
      <c r="K82">
        <v>1314</v>
      </c>
      <c r="L82">
        <v>8930</v>
      </c>
      <c r="M82">
        <v>72174</v>
      </c>
      <c r="N82">
        <v>43272</v>
      </c>
    </row>
    <row r="83" spans="1:15">
      <c r="A83" s="18">
        <v>43965</v>
      </c>
      <c r="B83" s="17" t="s">
        <v>35</v>
      </c>
      <c r="C83" s="17">
        <v>408</v>
      </c>
      <c r="D83" s="17">
        <v>35</v>
      </c>
      <c r="E83" s="17">
        <v>443</v>
      </c>
      <c r="F83" s="17">
        <v>2217</v>
      </c>
      <c r="G83" s="17">
        <v>2660</v>
      </c>
      <c r="H83" s="17">
        <v>-58</v>
      </c>
      <c r="I83" s="17">
        <v>65</v>
      </c>
      <c r="J83" s="17">
        <v>5006</v>
      </c>
      <c r="K83" s="17">
        <v>1329</v>
      </c>
      <c r="L83" s="17">
        <v>8995</v>
      </c>
      <c r="M83" s="17">
        <v>74248</v>
      </c>
      <c r="N83" s="17">
        <v>44390</v>
      </c>
      <c r="O83" s="17"/>
    </row>
    <row r="84" spans="1:15">
      <c r="A84" s="18">
        <v>43966</v>
      </c>
      <c r="B84" s="17" t="s">
        <v>35</v>
      </c>
      <c r="C84" s="17">
        <v>385</v>
      </c>
      <c r="D84" s="17">
        <v>31</v>
      </c>
      <c r="E84" s="17">
        <v>416</v>
      </c>
      <c r="F84" s="17">
        <v>2187</v>
      </c>
      <c r="G84" s="17">
        <v>2603</v>
      </c>
      <c r="H84" s="17">
        <v>-57</v>
      </c>
      <c r="I84" s="17">
        <v>65</v>
      </c>
      <c r="J84" s="17">
        <v>5121</v>
      </c>
      <c r="K84" s="17">
        <v>1336</v>
      </c>
      <c r="L84" s="17">
        <v>9060</v>
      </c>
      <c r="M84" s="17">
        <v>76012</v>
      </c>
      <c r="N84" s="17">
        <v>45307</v>
      </c>
    </row>
    <row r="85" spans="1:15">
      <c r="A85" s="18">
        <v>43967</v>
      </c>
      <c r="B85" s="17" t="s">
        <v>35</v>
      </c>
      <c r="C85">
        <v>369</v>
      </c>
      <c r="D85">
        <v>26</v>
      </c>
      <c r="E85">
        <v>395</v>
      </c>
      <c r="F85">
        <v>2138</v>
      </c>
      <c r="G85">
        <v>2533</v>
      </c>
      <c r="H85">
        <v>-70</v>
      </c>
      <c r="I85">
        <v>51</v>
      </c>
      <c r="J85">
        <v>5232</v>
      </c>
      <c r="K85">
        <v>1346</v>
      </c>
      <c r="L85">
        <v>9111</v>
      </c>
      <c r="M85">
        <v>78068</v>
      </c>
      <c r="N85">
        <v>46304</v>
      </c>
    </row>
    <row r="86" spans="1:15">
      <c r="A86" s="18">
        <v>43968</v>
      </c>
      <c r="B86" s="17" t="s">
        <v>35</v>
      </c>
      <c r="C86" s="17">
        <v>360</v>
      </c>
      <c r="D86" s="17">
        <v>24</v>
      </c>
      <c r="E86" s="17">
        <v>384</v>
      </c>
      <c r="F86" s="17">
        <v>2072</v>
      </c>
      <c r="G86" s="17">
        <v>2456</v>
      </c>
      <c r="H86" s="17">
        <v>-77</v>
      </c>
      <c r="I86" s="17">
        <v>48</v>
      </c>
      <c r="J86" s="17">
        <v>5348</v>
      </c>
      <c r="K86" s="17">
        <v>1355</v>
      </c>
      <c r="L86" s="17">
        <v>9159</v>
      </c>
      <c r="M86" s="17">
        <v>80154</v>
      </c>
      <c r="N86" s="17">
        <v>47381</v>
      </c>
    </row>
    <row r="87" spans="1:15">
      <c r="A87" s="18">
        <v>43969</v>
      </c>
      <c r="B87" s="17" t="s">
        <v>35</v>
      </c>
      <c r="C87">
        <v>360</v>
      </c>
      <c r="D87">
        <v>23</v>
      </c>
      <c r="E87">
        <v>383</v>
      </c>
      <c r="F87">
        <v>1956</v>
      </c>
      <c r="G87">
        <v>2339</v>
      </c>
      <c r="H87">
        <v>-117</v>
      </c>
      <c r="I87">
        <v>32</v>
      </c>
      <c r="J87">
        <v>5485</v>
      </c>
      <c r="K87">
        <v>1367</v>
      </c>
      <c r="L87">
        <v>9191</v>
      </c>
      <c r="M87">
        <v>81485</v>
      </c>
      <c r="N87">
        <v>47984</v>
      </c>
    </row>
    <row r="88" spans="1:15">
      <c r="A88" s="18">
        <v>43970</v>
      </c>
      <c r="B88" s="17" t="s">
        <v>35</v>
      </c>
      <c r="C88" s="17">
        <v>338</v>
      </c>
      <c r="D88" s="17">
        <v>22</v>
      </c>
      <c r="E88" s="17">
        <v>360</v>
      </c>
      <c r="F88" s="17">
        <v>1904</v>
      </c>
      <c r="G88" s="17">
        <v>2264</v>
      </c>
      <c r="H88" s="17">
        <v>-75</v>
      </c>
      <c r="I88" s="17">
        <v>66</v>
      </c>
      <c r="J88" s="17">
        <v>5617</v>
      </c>
      <c r="K88" s="17">
        <v>1376</v>
      </c>
      <c r="L88" s="17">
        <v>9257</v>
      </c>
      <c r="M88" s="17">
        <v>83593</v>
      </c>
      <c r="N88" s="17">
        <v>49038</v>
      </c>
    </row>
    <row r="89" spans="1:15">
      <c r="A89" s="18">
        <v>43971</v>
      </c>
      <c r="B89" s="17" t="s">
        <v>35</v>
      </c>
      <c r="C89" s="17">
        <v>310</v>
      </c>
      <c r="D89" s="17">
        <v>22</v>
      </c>
      <c r="E89" s="17">
        <v>332</v>
      </c>
      <c r="F89" s="17">
        <v>1846</v>
      </c>
      <c r="G89" s="17">
        <v>2178</v>
      </c>
      <c r="H89" s="17">
        <v>-86</v>
      </c>
      <c r="I89" s="17">
        <v>32</v>
      </c>
      <c r="J89" s="17">
        <v>5725</v>
      </c>
      <c r="K89" s="17">
        <v>1386</v>
      </c>
      <c r="L89" s="17">
        <v>9289</v>
      </c>
      <c r="M89" s="17">
        <v>85140</v>
      </c>
      <c r="N89" s="17">
        <v>49819</v>
      </c>
    </row>
    <row r="90" spans="1:15">
      <c r="A90" s="18">
        <v>43972</v>
      </c>
      <c r="B90" s="17" t="s">
        <v>35</v>
      </c>
      <c r="C90">
        <v>283</v>
      </c>
      <c r="D90">
        <v>22</v>
      </c>
      <c r="E90">
        <v>305</v>
      </c>
      <c r="F90">
        <v>1770</v>
      </c>
      <c r="G90">
        <v>2075</v>
      </c>
      <c r="H90">
        <v>-103</v>
      </c>
      <c r="I90">
        <v>55</v>
      </c>
      <c r="J90">
        <v>5872</v>
      </c>
      <c r="K90">
        <v>1397</v>
      </c>
      <c r="L90">
        <v>9344</v>
      </c>
      <c r="M90">
        <v>87011</v>
      </c>
      <c r="N90">
        <v>50812</v>
      </c>
    </row>
    <row r="91" spans="1:15">
      <c r="A91" s="18">
        <v>43973</v>
      </c>
      <c r="B91" s="17" t="s">
        <v>35</v>
      </c>
      <c r="C91" s="17">
        <v>269</v>
      </c>
      <c r="D91" s="17">
        <v>19</v>
      </c>
      <c r="E91" s="17">
        <v>288</v>
      </c>
      <c r="F91" s="17">
        <v>1620</v>
      </c>
      <c r="G91" s="17">
        <v>1908</v>
      </c>
      <c r="H91" s="17">
        <v>-167</v>
      </c>
      <c r="I91" s="17">
        <v>45</v>
      </c>
      <c r="J91" s="17">
        <v>6074</v>
      </c>
      <c r="K91" s="17">
        <v>1407</v>
      </c>
      <c r="L91" s="17">
        <v>9389</v>
      </c>
      <c r="M91" s="17">
        <v>89529</v>
      </c>
      <c r="N91" s="17">
        <v>51771</v>
      </c>
    </row>
    <row r="92" spans="1:15">
      <c r="A92" s="18">
        <v>43974</v>
      </c>
      <c r="B92" s="17" t="s">
        <v>35</v>
      </c>
      <c r="C92">
        <v>247</v>
      </c>
      <c r="D92">
        <v>20</v>
      </c>
      <c r="E92">
        <v>267</v>
      </c>
      <c r="F92">
        <v>1467</v>
      </c>
      <c r="G92">
        <v>1734</v>
      </c>
      <c r="H92">
        <v>-174</v>
      </c>
      <c r="I92">
        <v>38</v>
      </c>
      <c r="J92">
        <v>6279</v>
      </c>
      <c r="K92">
        <v>1414</v>
      </c>
      <c r="L92">
        <v>9427</v>
      </c>
      <c r="M92">
        <v>91735</v>
      </c>
      <c r="N92">
        <v>52664</v>
      </c>
    </row>
    <row r="93" spans="1:15">
      <c r="A93" s="18">
        <v>43975</v>
      </c>
      <c r="B93" s="17" t="s">
        <v>35</v>
      </c>
      <c r="C93">
        <v>247</v>
      </c>
      <c r="D93">
        <v>18</v>
      </c>
      <c r="E93">
        <v>265</v>
      </c>
      <c r="F93">
        <v>1359</v>
      </c>
      <c r="G93">
        <v>1624</v>
      </c>
      <c r="H93">
        <v>-110</v>
      </c>
      <c r="I93">
        <v>53</v>
      </c>
      <c r="J93">
        <v>6437</v>
      </c>
      <c r="K93">
        <v>1419</v>
      </c>
      <c r="L93">
        <v>9480</v>
      </c>
      <c r="M93">
        <v>93173</v>
      </c>
      <c r="N93">
        <v>53230</v>
      </c>
    </row>
    <row r="94" spans="1:15">
      <c r="A94" s="18">
        <v>43976</v>
      </c>
      <c r="B94" s="17" t="s">
        <v>35</v>
      </c>
      <c r="C94">
        <v>236</v>
      </c>
      <c r="D94">
        <v>18</v>
      </c>
      <c r="E94">
        <v>254</v>
      </c>
      <c r="F94">
        <v>1302</v>
      </c>
      <c r="G94">
        <v>1556</v>
      </c>
      <c r="H94">
        <v>-68</v>
      </c>
      <c r="I94">
        <v>17</v>
      </c>
      <c r="J94">
        <v>6516</v>
      </c>
      <c r="K94">
        <v>1425</v>
      </c>
      <c r="L94">
        <v>9497</v>
      </c>
      <c r="M94">
        <v>94472</v>
      </c>
      <c r="N94">
        <v>53791</v>
      </c>
    </row>
    <row r="95" spans="1:15">
      <c r="A95" s="18">
        <v>43977</v>
      </c>
      <c r="B95" s="17" t="s">
        <v>35</v>
      </c>
    </row>
    <row r="96" spans="1:15">
      <c r="A96" s="18">
        <v>43978</v>
      </c>
      <c r="B96" s="17" t="s">
        <v>35</v>
      </c>
    </row>
    <row r="97" spans="1:2">
      <c r="A97" s="18">
        <v>43979</v>
      </c>
      <c r="B97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4"/>
  <sheetViews>
    <sheetView workbookViewId="0">
      <pane ySplit="1" topLeftCell="A71" activePane="bottomLeft" state="frozen"/>
      <selection pane="bottomLeft" activeCell="A94" sqref="A94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  <row r="74" spans="1:12">
      <c r="A74" s="2">
        <v>43956</v>
      </c>
      <c r="B74" s="10">
        <v>72</v>
      </c>
      <c r="C74" s="3">
        <f>Dati!M74</f>
        <v>57622</v>
      </c>
      <c r="D74">
        <f t="shared" ref="D74" si="51">C74-C73</f>
        <v>1530</v>
      </c>
      <c r="E74">
        <f t="shared" ref="E74" si="52">D74-D73</f>
        <v>-70</v>
      </c>
      <c r="H74" s="5">
        <f>C74/Casi_totali!B74</f>
        <v>6.7990560471976398</v>
      </c>
      <c r="I74" s="5">
        <f>C74/Positivi!B74</f>
        <v>16.814123139772395</v>
      </c>
      <c r="J74" s="6">
        <f t="shared" ref="J74" si="53">100/H74</f>
        <v>14.707924056783868</v>
      </c>
      <c r="K74" s="6">
        <f t="shared" ref="K74" si="54">100/I74</f>
        <v>5.9473812085661732</v>
      </c>
      <c r="L74" s="6">
        <f>'Nuovi positivi'!D74/D74*100</f>
        <v>4.117647058823529</v>
      </c>
    </row>
    <row r="75" spans="1:12">
      <c r="A75" s="2">
        <v>43957</v>
      </c>
      <c r="B75" s="10">
        <v>73</v>
      </c>
      <c r="C75" s="3">
        <f>Dati!M75</f>
        <v>59693</v>
      </c>
      <c r="D75">
        <f t="shared" ref="D75:D76" si="55">C75-C74</f>
        <v>2071</v>
      </c>
      <c r="E75">
        <f t="shared" ref="E75:E76" si="56">D75-D74</f>
        <v>541</v>
      </c>
      <c r="H75" s="5">
        <f>C75/Casi_totali!B75</f>
        <v>6.980820956613262</v>
      </c>
      <c r="I75" s="5">
        <f>C75/Positivi!B75</f>
        <v>18.055958862673926</v>
      </c>
      <c r="J75" s="6">
        <f t="shared" ref="J75:J76" si="57">100/H75</f>
        <v>14.324962725947765</v>
      </c>
      <c r="K75" s="6">
        <f t="shared" ref="K75:K76" si="58">100/I75</f>
        <v>5.538337828556112</v>
      </c>
      <c r="L75" s="6">
        <f>'Nuovi positivi'!D75/D75*100</f>
        <v>3.669724770642202</v>
      </c>
    </row>
    <row r="76" spans="1:12">
      <c r="A76" s="2">
        <v>43958</v>
      </c>
      <c r="B76" s="10">
        <v>74</v>
      </c>
      <c r="C76" s="3">
        <f>Dati!M76</f>
        <v>61446</v>
      </c>
      <c r="D76">
        <f t="shared" si="55"/>
        <v>1753</v>
      </c>
      <c r="E76">
        <f t="shared" si="56"/>
        <v>-318</v>
      </c>
      <c r="H76" s="5">
        <f>C76/Casi_totali!B76</f>
        <v>7.1076923076923073</v>
      </c>
      <c r="I76" s="5">
        <f>C76/Positivi!B76</f>
        <v>18.918103448275861</v>
      </c>
      <c r="J76" s="6">
        <f t="shared" si="57"/>
        <v>14.06926406926407</v>
      </c>
      <c r="K76" s="6">
        <f t="shared" si="58"/>
        <v>5.2859421280473917</v>
      </c>
      <c r="L76" s="6">
        <f>'Nuovi positivi'!D76/D76*100</f>
        <v>5.3622361665715914</v>
      </c>
    </row>
    <row r="77" spans="1:12">
      <c r="A77" s="2">
        <v>43959</v>
      </c>
      <c r="B77" s="10">
        <v>75</v>
      </c>
      <c r="C77" s="3">
        <f>Dati!M77</f>
        <v>63531</v>
      </c>
      <c r="D77">
        <f t="shared" ref="D77:D78" si="59">C77-C76</f>
        <v>2085</v>
      </c>
      <c r="E77">
        <f t="shared" ref="E77:E78" si="60">D77-D76</f>
        <v>332</v>
      </c>
      <c r="H77" s="5">
        <f>C77/Casi_totali!B77</f>
        <v>7.2831594634873325</v>
      </c>
      <c r="I77" s="5">
        <f>C77/Positivi!B77</f>
        <v>20.003463476070529</v>
      </c>
      <c r="J77" s="6">
        <f t="shared" ref="J77:J78" si="61">100/H77</f>
        <v>13.730304890525884</v>
      </c>
      <c r="K77" s="6">
        <f t="shared" ref="K77:K78" si="62">100/I77</f>
        <v>4.9991342809022363</v>
      </c>
      <c r="L77" s="6">
        <f>'Nuovi positivi'!D77/D77*100</f>
        <v>3.7410071942446042</v>
      </c>
    </row>
    <row r="78" spans="1:12">
      <c r="A78" s="2">
        <v>43960</v>
      </c>
      <c r="B78" s="10">
        <v>76</v>
      </c>
      <c r="C78" s="3">
        <f>Dati!M78</f>
        <v>64926</v>
      </c>
      <c r="D78">
        <f t="shared" si="59"/>
        <v>1395</v>
      </c>
      <c r="E78">
        <f t="shared" si="60"/>
        <v>-690</v>
      </c>
      <c r="H78" s="5">
        <f>C78/Casi_totali!B78</f>
        <v>7.4303044174868393</v>
      </c>
      <c r="I78" s="5">
        <f>C78/Positivi!B78</f>
        <v>21.772635814889338</v>
      </c>
      <c r="J78" s="6">
        <f t="shared" si="61"/>
        <v>13.458398792471428</v>
      </c>
      <c r="K78" s="6">
        <f t="shared" si="62"/>
        <v>4.5929211717955827</v>
      </c>
      <c r="L78" s="6">
        <f>'Nuovi positivi'!D78/D78*100</f>
        <v>1.0752688172043012</v>
      </c>
    </row>
    <row r="79" spans="1:12">
      <c r="A79" s="2">
        <v>43961</v>
      </c>
      <c r="B79" s="10">
        <v>77</v>
      </c>
      <c r="C79" s="3">
        <f>Dati!M79</f>
        <v>67322</v>
      </c>
      <c r="D79">
        <f t="shared" ref="D79" si="63">C79-C78</f>
        <v>2396</v>
      </c>
      <c r="E79">
        <f t="shared" ref="E79" si="64">D79-D78</f>
        <v>1001</v>
      </c>
      <c r="H79" s="5">
        <f>C79/Casi_totali!B79</f>
        <v>7.6606736458807463</v>
      </c>
      <c r="I79" s="5">
        <f>C79/Positivi!B79</f>
        <v>23.21448275862069</v>
      </c>
      <c r="J79" s="6">
        <f t="shared" ref="J79" si="65">100/H79</f>
        <v>13.053682302961885</v>
      </c>
      <c r="K79" s="6">
        <f t="shared" ref="K79" si="66">100/I79</f>
        <v>4.3076557440361247</v>
      </c>
      <c r="L79" s="6">
        <f>'Nuovi positivi'!D79/D79*100</f>
        <v>2.0868113522537564</v>
      </c>
    </row>
    <row r="80" spans="1:12">
      <c r="A80" s="2">
        <v>43962</v>
      </c>
      <c r="B80" s="10">
        <v>78</v>
      </c>
      <c r="C80" s="3">
        <f>Dati!M80</f>
        <v>68814</v>
      </c>
      <c r="D80">
        <f t="shared" ref="D80" si="67">C80-C79</f>
        <v>1492</v>
      </c>
      <c r="E80">
        <f t="shared" ref="E80" si="68">D80-D79</f>
        <v>-904</v>
      </c>
      <c r="H80" s="5">
        <f>C80/Casi_totali!B80</f>
        <v>7.7914402173913047</v>
      </c>
      <c r="I80" s="5">
        <f>C80/Positivi!B80</f>
        <v>24.196202531645568</v>
      </c>
      <c r="J80" s="6">
        <f t="shared" ref="J80" si="69">100/H80</f>
        <v>12.83459761095126</v>
      </c>
      <c r="K80" s="6">
        <f t="shared" ref="K80" si="70">100/I80</f>
        <v>4.1328799372220768</v>
      </c>
      <c r="L80" s="6">
        <f>'Nuovi positivi'!D80/D80*100</f>
        <v>2.9490616621983912</v>
      </c>
    </row>
    <row r="81" spans="1:12">
      <c r="A81" s="2">
        <v>43963</v>
      </c>
      <c r="B81" s="10">
        <v>79</v>
      </c>
      <c r="C81" s="3">
        <f>Dati!M81</f>
        <v>70159</v>
      </c>
      <c r="D81">
        <f t="shared" ref="D81" si="71">C81-C80</f>
        <v>1345</v>
      </c>
      <c r="E81">
        <f t="shared" ref="E81" si="72">D81-D80</f>
        <v>-147</v>
      </c>
      <c r="H81" s="5">
        <f>C81/Casi_totali!B81</f>
        <v>7.9159426830644248</v>
      </c>
      <c r="I81" s="5">
        <f>C81/Positivi!B81</f>
        <v>25.246131702051098</v>
      </c>
      <c r="J81" s="6">
        <f t="shared" ref="J81" si="73">100/H81</f>
        <v>12.632734217990565</v>
      </c>
      <c r="K81" s="6">
        <f t="shared" ref="K81" si="74">100/I81</f>
        <v>3.9610028649211078</v>
      </c>
      <c r="L81" s="6">
        <f>'Nuovi positivi'!D81/D81*100</f>
        <v>2.3048327137546467</v>
      </c>
    </row>
    <row r="82" spans="1:12">
      <c r="A82" s="2">
        <v>43964</v>
      </c>
      <c r="B82" s="10">
        <v>80</v>
      </c>
      <c r="C82" s="3">
        <f>Dati!M82</f>
        <v>72174</v>
      </c>
      <c r="D82">
        <f t="shared" ref="D82" si="75">C82-C81</f>
        <v>2015</v>
      </c>
      <c r="E82">
        <f t="shared" ref="E82" si="76">D82-D81</f>
        <v>670</v>
      </c>
      <c r="H82" s="5">
        <f>C82/Casi_totali!B82</f>
        <v>8.0821948488241873</v>
      </c>
      <c r="I82" s="5">
        <f>C82/Positivi!B82</f>
        <v>26.554083885209714</v>
      </c>
      <c r="J82" s="6">
        <f t="shared" ref="J82" si="77">100/H82</f>
        <v>12.372876659184749</v>
      </c>
      <c r="K82" s="6">
        <f t="shared" ref="K82" si="78">100/I82</f>
        <v>3.7658990772300274</v>
      </c>
      <c r="L82" s="6">
        <f>'Nuovi positivi'!D82/D82*100</f>
        <v>3.3250620347394539</v>
      </c>
    </row>
    <row r="83" spans="1:12">
      <c r="A83" s="2">
        <v>43965</v>
      </c>
      <c r="B83" s="10">
        <v>81</v>
      </c>
      <c r="C83" s="3">
        <f>Dati!M83</f>
        <v>74248</v>
      </c>
      <c r="D83">
        <f t="shared" ref="D83:D84" si="79">C83-C82</f>
        <v>2074</v>
      </c>
      <c r="E83">
        <f t="shared" ref="E83:E84" si="80">D83-D82</f>
        <v>59</v>
      </c>
      <c r="H83" s="5">
        <f>C83/Casi_totali!B83</f>
        <v>8.2543635352973883</v>
      </c>
      <c r="I83" s="5">
        <f>C83/Positivi!B83</f>
        <v>27.912781954887219</v>
      </c>
      <c r="J83" s="6">
        <f t="shared" ref="J83:J84" si="81">100/H83</f>
        <v>12.114804439176812</v>
      </c>
      <c r="K83" s="6">
        <f t="shared" ref="K83:K84" si="82">100/I83</f>
        <v>3.5825880831806916</v>
      </c>
      <c r="L83" s="6">
        <f>'Nuovi positivi'!D83/D83*100</f>
        <v>3.1340405014464801</v>
      </c>
    </row>
    <row r="84" spans="1:12">
      <c r="A84" s="2">
        <v>43966</v>
      </c>
      <c r="B84" s="10">
        <v>82</v>
      </c>
      <c r="C84" s="3">
        <f>Dati!M84</f>
        <v>76012</v>
      </c>
      <c r="D84">
        <f t="shared" si="79"/>
        <v>1764</v>
      </c>
      <c r="E84">
        <f t="shared" si="80"/>
        <v>-310</v>
      </c>
      <c r="H84" s="5">
        <f>C84/Casi_totali!B84</f>
        <v>8.3898454746136863</v>
      </c>
      <c r="I84" s="5">
        <f>C84/Positivi!B84</f>
        <v>29.201690357280061</v>
      </c>
      <c r="J84" s="6">
        <f t="shared" si="81"/>
        <v>11.919170657264642</v>
      </c>
      <c r="K84" s="6">
        <f t="shared" si="82"/>
        <v>3.4244592959006472</v>
      </c>
      <c r="L84" s="6">
        <f>'Nuovi positivi'!D84/D84*100</f>
        <v>3.6848072562358274</v>
      </c>
    </row>
    <row r="85" spans="1:12">
      <c r="A85" s="2">
        <v>43967</v>
      </c>
      <c r="B85" s="10">
        <v>83</v>
      </c>
      <c r="C85" s="3">
        <f>Dati!M85</f>
        <v>78068</v>
      </c>
      <c r="D85">
        <f t="shared" ref="D85" si="83">C85-C84</f>
        <v>2056</v>
      </c>
      <c r="E85">
        <f t="shared" ref="E85" si="84">D85-D84</f>
        <v>292</v>
      </c>
      <c r="H85" s="5">
        <f>C85/Casi_totali!B85</f>
        <v>8.5685435188234003</v>
      </c>
      <c r="I85" s="5">
        <f>C85/Positivi!B85</f>
        <v>30.820371101460719</v>
      </c>
      <c r="J85" s="6">
        <f t="shared" ref="J85" si="85">100/H85</f>
        <v>11.670594866014245</v>
      </c>
      <c r="K85" s="6">
        <f t="shared" ref="K85" si="86">100/I85</f>
        <v>3.2446072654608802</v>
      </c>
      <c r="L85" s="6">
        <f>'Nuovi positivi'!D85/D85*100</f>
        <v>2.4805447470817121</v>
      </c>
    </row>
    <row r="86" spans="1:12">
      <c r="A86" s="2">
        <v>43968</v>
      </c>
      <c r="B86" s="10">
        <v>84</v>
      </c>
      <c r="C86" s="3">
        <f>Dati!M86</f>
        <v>80154</v>
      </c>
      <c r="D86">
        <f t="shared" ref="D86:D87" si="87">C86-C85</f>
        <v>2086</v>
      </c>
      <c r="E86">
        <f t="shared" ref="E86:E87" si="88">D86-D85</f>
        <v>30</v>
      </c>
      <c r="H86" s="5">
        <f>C86/Casi_totali!B86</f>
        <v>8.7513920733704555</v>
      </c>
      <c r="I86" s="5">
        <f>C86/Positivi!B86</f>
        <v>32.63599348534202</v>
      </c>
      <c r="J86" s="6">
        <f t="shared" ref="J86:J87" si="89">100/H86</f>
        <v>11.426753499513437</v>
      </c>
      <c r="K86" s="6">
        <f t="shared" ref="K86:K87" si="90">100/I86</f>
        <v>3.0641016044115079</v>
      </c>
      <c r="L86" s="6">
        <f>'Nuovi positivi'!D86/D86*100</f>
        <v>2.3010546500479387</v>
      </c>
    </row>
    <row r="87" spans="1:12">
      <c r="A87" s="2">
        <v>43969</v>
      </c>
      <c r="B87" s="10">
        <v>85</v>
      </c>
      <c r="C87" s="3">
        <f>Dati!M87</f>
        <v>81485</v>
      </c>
      <c r="D87">
        <f t="shared" si="87"/>
        <v>1331</v>
      </c>
      <c r="E87">
        <f t="shared" si="88"/>
        <v>-755</v>
      </c>
      <c r="H87" s="5">
        <f>C87/Casi_totali!B87</f>
        <v>8.8657382221738654</v>
      </c>
      <c r="I87" s="5">
        <f>C87/Positivi!B87</f>
        <v>34.837537409149206</v>
      </c>
      <c r="J87" s="6">
        <f t="shared" si="89"/>
        <v>11.279376572375284</v>
      </c>
      <c r="K87" s="6">
        <f t="shared" si="90"/>
        <v>2.8704669571086705</v>
      </c>
      <c r="L87" s="6">
        <f>'Nuovi positivi'!D87/D87*100</f>
        <v>2.4042073628850491</v>
      </c>
    </row>
    <row r="88" spans="1:12">
      <c r="A88" s="2">
        <v>43970</v>
      </c>
      <c r="B88" s="10">
        <v>86</v>
      </c>
      <c r="C88" s="3">
        <f>Dati!M88</f>
        <v>83593</v>
      </c>
      <c r="D88">
        <f t="shared" ref="D88:D89" si="91">C88-C87</f>
        <v>2108</v>
      </c>
      <c r="E88">
        <f t="shared" ref="E88:E89" si="92">D88-D87</f>
        <v>777</v>
      </c>
      <c r="H88" s="5">
        <f>C88/Casi_totali!B88</f>
        <v>9.0302473803608088</v>
      </c>
      <c r="I88" s="5">
        <f>C88/Positivi!B88</f>
        <v>36.922703180212011</v>
      </c>
      <c r="J88" s="6">
        <f t="shared" ref="J88:J89" si="93">100/H88</f>
        <v>11.073893747084085</v>
      </c>
      <c r="K88" s="6">
        <f t="shared" ref="K88:K89" si="94">100/I88</f>
        <v>2.7083607479095142</v>
      </c>
      <c r="L88" s="6">
        <f>'Nuovi positivi'!D88/D88*100</f>
        <v>3.1309297912713472</v>
      </c>
    </row>
    <row r="89" spans="1:12">
      <c r="A89" s="2">
        <v>43971</v>
      </c>
      <c r="B89" s="10">
        <v>87</v>
      </c>
      <c r="C89" s="3">
        <f>Dati!M89</f>
        <v>85140</v>
      </c>
      <c r="D89">
        <f t="shared" si="91"/>
        <v>1547</v>
      </c>
      <c r="E89">
        <f t="shared" si="92"/>
        <v>-561</v>
      </c>
      <c r="H89" s="5">
        <f>C89/Casi_totali!B89</f>
        <v>9.1656798363655945</v>
      </c>
      <c r="I89" s="5">
        <f>C89/Positivi!B89</f>
        <v>39.090909090909093</v>
      </c>
      <c r="J89" s="6">
        <f t="shared" si="93"/>
        <v>10.910265445149165</v>
      </c>
      <c r="K89" s="6">
        <f t="shared" si="94"/>
        <v>2.5581395348837206</v>
      </c>
      <c r="L89" s="6">
        <f>'Nuovi positivi'!D89/D89*100</f>
        <v>2.0685197155785389</v>
      </c>
    </row>
    <row r="90" spans="1:12">
      <c r="A90" s="2">
        <v>43972</v>
      </c>
      <c r="B90" s="10">
        <v>88</v>
      </c>
      <c r="C90" s="3">
        <f>Dati!M90</f>
        <v>87011</v>
      </c>
      <c r="D90">
        <f t="shared" ref="D90" si="95">C90-C89</f>
        <v>1871</v>
      </c>
      <c r="E90">
        <f t="shared" ref="E90" si="96">D90-D89</f>
        <v>324</v>
      </c>
      <c r="H90" s="5">
        <f>C90/Casi_totali!B90</f>
        <v>9.3119648972602747</v>
      </c>
      <c r="I90" s="5">
        <f>C90/Positivi!B90</f>
        <v>41.933012048192772</v>
      </c>
      <c r="J90" s="6">
        <f t="shared" ref="J90" si="97">100/H90</f>
        <v>10.738872096631459</v>
      </c>
      <c r="K90" s="6">
        <f t="shared" ref="K90" si="98">100/I90</f>
        <v>2.3847559503970763</v>
      </c>
      <c r="L90" s="6">
        <f>'Nuovi positivi'!D90/D90*100</f>
        <v>2.939604489577766</v>
      </c>
    </row>
    <row r="91" spans="1:12">
      <c r="A91" s="2">
        <v>43973</v>
      </c>
      <c r="B91" s="10">
        <v>89</v>
      </c>
      <c r="C91" s="3">
        <f>Dati!M91</f>
        <v>89529</v>
      </c>
      <c r="D91">
        <f t="shared" ref="D91:D92" si="99">C91-C90</f>
        <v>2518</v>
      </c>
      <c r="E91">
        <f t="shared" ref="E91:E92" si="100">D91-D90</f>
        <v>647</v>
      </c>
      <c r="H91" s="5">
        <f>C91/Casi_totali!B91</f>
        <v>9.5355202897007132</v>
      </c>
      <c r="I91" s="5">
        <f>C91/Positivi!B91</f>
        <v>46.922955974842765</v>
      </c>
      <c r="J91" s="6">
        <f t="shared" ref="J91:J92" si="101">100/H91</f>
        <v>10.487104737012588</v>
      </c>
      <c r="K91" s="6">
        <f t="shared" ref="K91:K92" si="102">100/I91</f>
        <v>2.1311530342123781</v>
      </c>
      <c r="L91" s="6">
        <f>'Nuovi positivi'!D91/D91*100</f>
        <v>1.7871326449563147</v>
      </c>
    </row>
    <row r="92" spans="1:12">
      <c r="A92" s="2">
        <v>43974</v>
      </c>
      <c r="B92" s="10">
        <v>90</v>
      </c>
      <c r="C92" s="3">
        <f>Dati!M92</f>
        <v>91735</v>
      </c>
      <c r="D92">
        <f t="shared" si="99"/>
        <v>2206</v>
      </c>
      <c r="E92">
        <f t="shared" si="100"/>
        <v>-312</v>
      </c>
      <c r="H92" s="5">
        <f>C92/Casi_totali!B92</f>
        <v>9.7310915455606235</v>
      </c>
      <c r="I92" s="5">
        <f>C92/Positivi!B92</f>
        <v>52.903690888119954</v>
      </c>
      <c r="J92" s="6">
        <f t="shared" si="101"/>
        <v>10.27633945604186</v>
      </c>
      <c r="K92" s="6">
        <f t="shared" si="102"/>
        <v>1.8902272851147326</v>
      </c>
      <c r="L92" s="6">
        <f>'Nuovi positivi'!D92/D92*100</f>
        <v>1.7225747960108795</v>
      </c>
    </row>
    <row r="93" spans="1:12">
      <c r="A93" s="2">
        <v>43975</v>
      </c>
      <c r="B93" s="10">
        <v>91</v>
      </c>
      <c r="C93" s="3">
        <f>Dati!M93</f>
        <v>93173</v>
      </c>
      <c r="D93">
        <f t="shared" ref="D93:D94" si="103">C93-C92</f>
        <v>1438</v>
      </c>
      <c r="E93">
        <f t="shared" ref="E93:E94" si="104">D93-D92</f>
        <v>-768</v>
      </c>
      <c r="H93" s="5">
        <f>C93/Casi_totali!B93</f>
        <v>9.8283755274261608</v>
      </c>
      <c r="I93" s="5">
        <f>C93/Positivi!B93</f>
        <v>57.372536945812811</v>
      </c>
      <c r="J93" s="6">
        <f t="shared" ref="J93:J94" si="105">100/H93</f>
        <v>10.174621403196204</v>
      </c>
      <c r="K93" s="6">
        <f t="shared" ref="K93:K94" si="106">100/I93</f>
        <v>1.7429942150623035</v>
      </c>
      <c r="L93" s="6">
        <f>'Nuovi positivi'!D93/D93*100</f>
        <v>3.68567454798331</v>
      </c>
    </row>
    <row r="94" spans="1:12">
      <c r="A94" s="2">
        <v>43976</v>
      </c>
      <c r="B94" s="10">
        <v>92</v>
      </c>
      <c r="C94" s="3">
        <f>Dati!M94</f>
        <v>94472</v>
      </c>
      <c r="D94">
        <f t="shared" si="103"/>
        <v>1299</v>
      </c>
      <c r="E94">
        <f t="shared" si="104"/>
        <v>-139</v>
      </c>
      <c r="H94" s="5">
        <f>C94/Casi_totali!B94</f>
        <v>9.9475623881225648</v>
      </c>
      <c r="I94" s="5">
        <f>C94/Positivi!B94</f>
        <v>60.714652956298202</v>
      </c>
      <c r="J94" s="6">
        <f t="shared" si="105"/>
        <v>10.05271403167076</v>
      </c>
      <c r="K94" s="6">
        <f t="shared" si="106"/>
        <v>1.6470488610381913</v>
      </c>
      <c r="L94" s="6">
        <f>'Nuovi positivi'!D94/D94*100</f>
        <v>1.308698999230177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71" activePane="bottomLeft" state="frozen"/>
      <selection pane="bottomLeft" activeCell="C94" sqref="C9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1.6221777714654024E-4</v>
      </c>
      <c r="F4" s="11">
        <f t="shared" ref="F4:F60" si="0">(E4-E3)*10</f>
        <v>1.6221777714654024E-3</v>
      </c>
      <c r="G4" s="11">
        <f t="shared" ref="G4:G35" si="1">$L$5*B4^$L$6*EXP(-B4/$L$7)</f>
        <v>1.6221777714654024E-4</v>
      </c>
      <c r="H4" s="11">
        <f t="shared" ref="H4:H52" si="2">C4-E4</f>
        <v>0.99983778222285347</v>
      </c>
      <c r="I4" s="11">
        <f>D4-G4</f>
        <v>-1.6221777714654024E-4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2.4878725383701292E-3</v>
      </c>
      <c r="F5" s="11">
        <f t="shared" si="0"/>
        <v>2.3256547612235889E-2</v>
      </c>
      <c r="G5" s="11">
        <f t="shared" si="1"/>
        <v>2.3256547612235889E-3</v>
      </c>
      <c r="H5" s="11">
        <f t="shared" si="2"/>
        <v>10.997512127461629</v>
      </c>
      <c r="I5" s="11">
        <f t="shared" ref="I5:I52" si="5">D5-G5</f>
        <v>9.9976743452387762</v>
      </c>
      <c r="K5" s="4" t="s">
        <v>22</v>
      </c>
      <c r="L5" s="20">
        <f>0.0000018</f>
        <v>1.7999999999999999E-6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1.7107098773017124E-2</v>
      </c>
      <c r="F6" s="11">
        <f t="shared" si="0"/>
        <v>0.14619226234646995</v>
      </c>
      <c r="G6" s="11">
        <f t="shared" si="1"/>
        <v>1.4619226234646995E-2</v>
      </c>
      <c r="H6" s="11">
        <f t="shared" si="2"/>
        <v>18.982892901226982</v>
      </c>
      <c r="I6" s="11">
        <f t="shared" si="5"/>
        <v>7.9853807737653533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7.5599905836748249E-2</v>
      </c>
      <c r="F7" s="11">
        <f t="shared" si="0"/>
        <v>0.58492807063731123</v>
      </c>
      <c r="G7" s="11">
        <f t="shared" si="1"/>
        <v>5.8492807063731125E-2</v>
      </c>
      <c r="H7" s="11">
        <f t="shared" si="2"/>
        <v>18.924400094163254</v>
      </c>
      <c r="I7" s="11">
        <f t="shared" si="5"/>
        <v>-5.8492807063731125E-2</v>
      </c>
      <c r="K7" s="4" t="s">
        <v>41</v>
      </c>
      <c r="L7" s="9">
        <v>5.7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0.25146480670436222</v>
      </c>
      <c r="F8" s="11">
        <f t="shared" si="0"/>
        <v>1.7586490086761397</v>
      </c>
      <c r="G8" s="11">
        <f t="shared" si="1"/>
        <v>0.175864900867614</v>
      </c>
      <c r="H8" s="11">
        <f t="shared" si="2"/>
        <v>41.748535193295638</v>
      </c>
      <c r="I8" s="11">
        <f t="shared" si="5"/>
        <v>22.824135099132388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0.68558969504931078</v>
      </c>
      <c r="F9" s="11">
        <f t="shared" si="0"/>
        <v>4.3412488834494853</v>
      </c>
      <c r="G9" s="11">
        <f t="shared" si="1"/>
        <v>0.43412488834494861</v>
      </c>
      <c r="H9" s="11">
        <f t="shared" si="2"/>
        <v>24.314410304950691</v>
      </c>
      <c r="I9" s="11">
        <f t="shared" si="5"/>
        <v>-17.43412488834495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1.6132015687463204</v>
      </c>
      <c r="F10" s="11">
        <f t="shared" si="0"/>
        <v>9.2761187369700959</v>
      </c>
      <c r="G10" s="11">
        <f t="shared" si="1"/>
        <v>0.92761187369700948</v>
      </c>
      <c r="H10" s="11">
        <f t="shared" si="2"/>
        <v>20.386798431253681</v>
      </c>
      <c r="I10" s="11">
        <f t="shared" si="5"/>
        <v>-3.9276118736970096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3.3883797112588239</v>
      </c>
      <c r="F11" s="11">
        <f t="shared" si="0"/>
        <v>17.751781425125035</v>
      </c>
      <c r="G11" s="11">
        <f t="shared" si="1"/>
        <v>1.7751781425125033</v>
      </c>
      <c r="H11" s="11">
        <f t="shared" si="2"/>
        <v>20.611620288741175</v>
      </c>
      <c r="I11" s="11">
        <f t="shared" si="5"/>
        <v>0.22482185748749672</v>
      </c>
      <c r="K11" s="4" t="s">
        <v>30</v>
      </c>
      <c r="L11" s="11">
        <f>AVERAGE(G3:G36)</f>
        <v>80.647126294625878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6.5026217394113139</v>
      </c>
      <c r="F12" s="11">
        <f t="shared" si="0"/>
        <v>31.142420281524899</v>
      </c>
      <c r="G12" s="11">
        <f t="shared" si="1"/>
        <v>3.1142420281524896</v>
      </c>
      <c r="H12" s="11">
        <f t="shared" si="2"/>
        <v>19.497378260588686</v>
      </c>
      <c r="I12" s="11">
        <f t="shared" si="5"/>
        <v>-1.1142420281524896</v>
      </c>
      <c r="K12" s="4" t="s">
        <v>31</v>
      </c>
      <c r="L12" s="6">
        <f>STDEVP(G3:G36)</f>
        <v>83.727559988456719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11.59486501260859</v>
      </c>
      <c r="F13" s="11">
        <f t="shared" si="0"/>
        <v>50.922432731972762</v>
      </c>
      <c r="G13" s="11">
        <f t="shared" si="1"/>
        <v>5.0922432731972762</v>
      </c>
      <c r="H13" s="11">
        <f t="shared" si="2"/>
        <v>16.40513498739141</v>
      </c>
      <c r="I13" s="11">
        <f t="shared" si="5"/>
        <v>-3.0922432731972762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19.451508653612425</v>
      </c>
      <c r="F14" s="11">
        <f t="shared" si="0"/>
        <v>78.566436410038349</v>
      </c>
      <c r="G14" s="11">
        <f t="shared" si="1"/>
        <v>7.8566436410038341</v>
      </c>
      <c r="H14" s="11">
        <f t="shared" si="2"/>
        <v>12.548491346387575</v>
      </c>
      <c r="I14" s="11">
        <f t="shared" si="5"/>
        <v>-3.8566436410038341</v>
      </c>
      <c r="K14" s="4" t="s">
        <v>42</v>
      </c>
      <c r="L14" s="11">
        <f>AVERAGE(H4:H39)</f>
        <v>127.52701847160971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30.996132431007617</v>
      </c>
      <c r="F15" s="11">
        <f t="shared" si="0"/>
        <v>115.44623777395191</v>
      </c>
      <c r="G15" s="11">
        <f t="shared" si="1"/>
        <v>11.54462377739519</v>
      </c>
      <c r="H15" s="11">
        <f t="shared" si="2"/>
        <v>20.003867568992383</v>
      </c>
      <c r="I15" s="11">
        <f t="shared" si="5"/>
        <v>7.4553762226048104</v>
      </c>
      <c r="K15" s="4" t="s">
        <v>31</v>
      </c>
      <c r="L15" s="5">
        <f>STDEVP(H4:H39)</f>
        <v>122.80501803786342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47.269616896640869</v>
      </c>
      <c r="F16" s="11">
        <f t="shared" si="0"/>
        <v>162.73484465633254</v>
      </c>
      <c r="G16" s="11">
        <f t="shared" si="1"/>
        <v>16.273484465633253</v>
      </c>
      <c r="H16" s="11">
        <f t="shared" si="2"/>
        <v>30.730383103359131</v>
      </c>
      <c r="I16" s="11">
        <f t="shared" si="5"/>
        <v>10.726515534366747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69.402149006092955</v>
      </c>
      <c r="F17" s="11">
        <f t="shared" si="0"/>
        <v>221.32532109452086</v>
      </c>
      <c r="G17" s="11">
        <f t="shared" si="1"/>
        <v>22.132532109452086</v>
      </c>
      <c r="H17" s="11">
        <f t="shared" si="2"/>
        <v>39.597850993907045</v>
      </c>
      <c r="I17" s="11">
        <f t="shared" si="5"/>
        <v>8.8674678905479141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98.579116651481286</v>
      </c>
      <c r="F18" s="11">
        <f t="shared" si="0"/>
        <v>291.76967645388333</v>
      </c>
      <c r="G18" s="11">
        <f t="shared" si="1"/>
        <v>29.176967645388338</v>
      </c>
      <c r="H18" s="11">
        <f t="shared" si="2"/>
        <v>42.420883348518714</v>
      </c>
      <c r="I18" s="11">
        <f t="shared" si="5"/>
        <v>2.8230323546116622</v>
      </c>
      <c r="K18" t="s">
        <v>32</v>
      </c>
      <c r="L18" s="13">
        <f>MATCH(MAX(G3:G67),G3:G67,0)</f>
        <v>40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136.00316025565579</v>
      </c>
      <c r="F19" s="11">
        <f t="shared" si="0"/>
        <v>374.240436041745</v>
      </c>
      <c r="G19" s="11">
        <f t="shared" si="1"/>
        <v>37.424043604174507</v>
      </c>
      <c r="H19" s="11">
        <f t="shared" si="2"/>
        <v>57.996839744344214</v>
      </c>
      <c r="I19" s="11">
        <f t="shared" si="5"/>
        <v>15.575956395825493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182.85469071482015</v>
      </c>
      <c r="F20" s="11">
        <f t="shared" si="0"/>
        <v>468.51530459164366</v>
      </c>
      <c r="G20" s="11">
        <f t="shared" si="1"/>
        <v>46.85153045916438</v>
      </c>
      <c r="H20" s="11">
        <f t="shared" si="2"/>
        <v>91.145309285179849</v>
      </c>
      <c r="I20" s="11">
        <f t="shared" si="5"/>
        <v>33.14846954083562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240.25304476150944</v>
      </c>
      <c r="F21" s="11">
        <f t="shared" si="0"/>
        <v>573.98354046689292</v>
      </c>
      <c r="G21" s="11">
        <f t="shared" si="1"/>
        <v>57.398354046689292</v>
      </c>
      <c r="H21" s="11">
        <f t="shared" si="2"/>
        <v>104.74695523849056</v>
      </c>
      <c r="I21" s="11">
        <f t="shared" si="5"/>
        <v>13.601645953310708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309.22018012087892</v>
      </c>
      <c r="F22" s="11">
        <f t="shared" si="0"/>
        <v>689.67135359369479</v>
      </c>
      <c r="G22" s="11">
        <f t="shared" si="1"/>
        <v>68.967135359369479</v>
      </c>
      <c r="H22" s="11">
        <f t="shared" si="2"/>
        <v>153.77981987912108</v>
      </c>
      <c r="I22" s="11">
        <f t="shared" si="5"/>
        <v>49.032864640630521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390.64846108714818</v>
      </c>
      <c r="F23" s="11">
        <f t="shared" si="0"/>
        <v>814.28280966269256</v>
      </c>
      <c r="G23" s="11">
        <f t="shared" si="1"/>
        <v>81.428280966269242</v>
      </c>
      <c r="H23" s="11">
        <f t="shared" si="2"/>
        <v>168.35153891285182</v>
      </c>
      <c r="I23" s="11">
        <f t="shared" si="5"/>
        <v>14.571719033730758</v>
      </c>
      <c r="K23" t="s">
        <v>43</v>
      </c>
      <c r="L23" s="11">
        <f>MAX(E3:E115)</f>
        <v>10075.78990564882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485.27369252896108</v>
      </c>
      <c r="F24" s="11">
        <f t="shared" si="0"/>
        <v>946.252314418129</v>
      </c>
      <c r="G24" s="11">
        <f t="shared" si="1"/>
        <v>94.625231441812929</v>
      </c>
      <c r="H24" s="11">
        <f t="shared" si="2"/>
        <v>181.72630747103892</v>
      </c>
      <c r="I24" s="11">
        <f t="shared" si="5"/>
        <v>13.374768558187071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593.65416170761205</v>
      </c>
      <c r="F25" s="11">
        <f t="shared" si="0"/>
        <v>1083.8046917865097</v>
      </c>
      <c r="G25" s="11">
        <f t="shared" si="1"/>
        <v>108.380469178651</v>
      </c>
      <c r="H25" s="11">
        <f t="shared" si="2"/>
        <v>184.34583829238795</v>
      </c>
      <c r="I25" s="11">
        <f t="shared" si="5"/>
        <v>2.6195308213490023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716.15606948837058</v>
      </c>
      <c r="F26" s="11">
        <f t="shared" si="0"/>
        <v>1225.0190778075853</v>
      </c>
      <c r="G26" s="11">
        <f t="shared" si="1"/>
        <v>122.50190778075859</v>
      </c>
      <c r="H26" s="11">
        <f t="shared" si="2"/>
        <v>170.84393051162942</v>
      </c>
      <c r="I26" s="11">
        <f t="shared" si="5"/>
        <v>-13.501907780758586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852.94539451800074</v>
      </c>
      <c r="F27" s="11">
        <f t="shared" si="0"/>
        <v>1367.8932502963016</v>
      </c>
      <c r="G27" s="11">
        <f t="shared" si="1"/>
        <v>136.78932502963016</v>
      </c>
      <c r="H27" s="11">
        <f t="shared" si="2"/>
        <v>206.05460548199926</v>
      </c>
      <c r="I27" s="11">
        <f t="shared" si="5"/>
        <v>35.210674970369837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1003.9859476152741</v>
      </c>
      <c r="F28" s="11">
        <f t="shared" si="0"/>
        <v>1510.4055309727335</v>
      </c>
      <c r="G28" s="11">
        <f t="shared" si="1"/>
        <v>151.04055309727337</v>
      </c>
      <c r="H28" s="11">
        <f t="shared" si="2"/>
        <v>217.01405238472591</v>
      </c>
      <c r="I28" s="11">
        <f t="shared" si="5"/>
        <v>10.959446902726626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1169.0431448444174</v>
      </c>
      <c r="F29" s="11">
        <f t="shared" si="0"/>
        <v>1650.571972291433</v>
      </c>
      <c r="G29" s="11">
        <f t="shared" si="1"/>
        <v>165.05719722914336</v>
      </c>
      <c r="H29" s="11">
        <f t="shared" si="2"/>
        <v>266.95685515558262</v>
      </c>
      <c r="I29" s="11">
        <f t="shared" si="5"/>
        <v>49.942802770856645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1347.6928575648128</v>
      </c>
      <c r="F30" s="11">
        <f t="shared" si="0"/>
        <v>1786.4971272039543</v>
      </c>
      <c r="G30" s="11">
        <f t="shared" si="1"/>
        <v>178.64971272039548</v>
      </c>
      <c r="H30" s="11">
        <f t="shared" si="2"/>
        <v>317.30714243518719</v>
      </c>
      <c r="I30" s="11">
        <f t="shared" si="5"/>
        <v>50.350287279604515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1539.3345835940804</v>
      </c>
      <c r="F31" s="11">
        <f t="shared" si="0"/>
        <v>1916.417260292676</v>
      </c>
      <c r="G31" s="11">
        <f t="shared" si="1"/>
        <v>191.6417260292676</v>
      </c>
      <c r="H31" s="11">
        <f t="shared" si="2"/>
        <v>384.66541640591959</v>
      </c>
      <c r="I31" s="11">
        <f t="shared" si="5"/>
        <v>67.358273970732398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1743.2081203670316</v>
      </c>
      <c r="F32" s="11">
        <f t="shared" si="0"/>
        <v>2038.7353677295118</v>
      </c>
      <c r="G32" s="11">
        <f t="shared" si="1"/>
        <v>203.87353677295127</v>
      </c>
      <c r="H32" s="11">
        <f t="shared" si="2"/>
        <v>372.7918796329684</v>
      </c>
      <c r="I32" s="11">
        <f t="shared" si="5"/>
        <v>-11.873536772951269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1958.4129019098216</v>
      </c>
      <c r="F33" s="11">
        <f t="shared" si="0"/>
        <v>2152.0478154278999</v>
      </c>
      <c r="G33" s="11">
        <f t="shared" si="1"/>
        <v>215.2047815427899</v>
      </c>
      <c r="H33" s="11">
        <f t="shared" si="2"/>
        <v>346.58709809017842</v>
      </c>
      <c r="I33" s="11">
        <f t="shared" si="5"/>
        <v>-26.204781542789902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2183.9291790588204</v>
      </c>
      <c r="F34" s="11">
        <f t="shared" si="0"/>
        <v>2255.1627714899882</v>
      </c>
      <c r="G34" s="11">
        <f t="shared" si="1"/>
        <v>225.5162771489986</v>
      </c>
      <c r="H34" s="11">
        <f t="shared" si="2"/>
        <v>383.07082094117959</v>
      </c>
      <c r="I34" s="11">
        <f t="shared" si="5"/>
        <v>36.483722851001403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2418.6402689276665</v>
      </c>
      <c r="F35" s="11">
        <f t="shared" si="0"/>
        <v>2347.110898688461</v>
      </c>
      <c r="G35" s="11">
        <f t="shared" si="1"/>
        <v>234.7110898688461</v>
      </c>
      <c r="H35" s="11">
        <f t="shared" si="2"/>
        <v>277.35973107233349</v>
      </c>
      <c r="I35" s="11">
        <f t="shared" si="5"/>
        <v>-105.7110898688461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2661.3551677226537</v>
      </c>
      <c r="F36" s="11">
        <f t="shared" si="0"/>
        <v>2427.1489879498722</v>
      </c>
      <c r="G36" s="11">
        <f t="shared" ref="G36:G60" si="6">$L$5*B36^$L$6*EXP(-B36/$L$7)</f>
        <v>242.71489879498714</v>
      </c>
      <c r="H36" s="11">
        <f t="shared" si="2"/>
        <v>160.64483227734627</v>
      </c>
      <c r="I36" s="11">
        <f t="shared" si="5"/>
        <v>-116.71489879498714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2910.830903774875</v>
      </c>
      <c r="F37" s="11">
        <f t="shared" si="0"/>
        <v>2494.7573605222124</v>
      </c>
      <c r="G37" s="11">
        <f t="shared" si="6"/>
        <v>249.47573605222124</v>
      </c>
      <c r="H37" s="11">
        <f t="shared" si="2"/>
        <v>165.16909622512503</v>
      </c>
      <c r="I37" s="11">
        <f t="shared" si="5"/>
        <v>4.5242639477787634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3165.794099039621</v>
      </c>
      <c r="F38" s="11">
        <f t="shared" si="0"/>
        <v>2549.6319526474599</v>
      </c>
      <c r="G38" s="11">
        <f t="shared" si="6"/>
        <v>254.96319526474593</v>
      </c>
      <c r="H38" s="11">
        <f t="shared" si="2"/>
        <v>51.20590096037904</v>
      </c>
      <c r="I38" s="11">
        <f t="shared" si="5"/>
        <v>-113.96319526474593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3424.9613021524788</v>
      </c>
      <c r="F39" s="11">
        <f t="shared" si="0"/>
        <v>2591.6720311285781</v>
      </c>
      <c r="G39" s="11">
        <f t="shared" si="6"/>
        <v>259.16720311285775</v>
      </c>
      <c r="H39" s="11">
        <f t="shared" si="2"/>
        <v>-8.9613021524787655</v>
      </c>
      <c r="I39" s="11">
        <f t="shared" si="5"/>
        <v>-60.167203112857749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3687.057750204297</v>
      </c>
      <c r="F40" s="11">
        <f t="shared" si="0"/>
        <v>2620.9644805181824</v>
      </c>
      <c r="G40" s="11">
        <f t="shared" si="6"/>
        <v>262.09644805181847</v>
      </c>
      <c r="H40" s="11">
        <f t="shared" si="2"/>
        <v>-27.057750204297008</v>
      </c>
      <c r="I40" s="11">
        <f t="shared" si="5"/>
        <v>-18.09644805181847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3950.8343063915245</v>
      </c>
      <c r="F41" s="11">
        <f t="shared" si="0"/>
        <v>2637.7655618722747</v>
      </c>
      <c r="G41" s="11">
        <f t="shared" si="6"/>
        <v>263.77655618722747</v>
      </c>
      <c r="H41" s="11">
        <f t="shared" si="2"/>
        <v>-168.83430639152448</v>
      </c>
      <c r="I41" s="11">
        <f t="shared" si="5"/>
        <v>-141.77655618722747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4215.0824041513906</v>
      </c>
      <c r="F42" s="11">
        <f t="shared" si="0"/>
        <v>2642.4809775986614</v>
      </c>
      <c r="G42" s="11">
        <f t="shared" si="6"/>
        <v>264.2480977598662</v>
      </c>
      <c r="H42" s="11">
        <f t="shared" si="2"/>
        <v>-250.08240415139062</v>
      </c>
      <c r="I42" s="11">
        <f t="shared" si="5"/>
        <v>-81.248097759866198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4478.6469036023127</v>
      </c>
      <c r="F43" s="11">
        <f t="shared" si="0"/>
        <v>2635.6449945092209</v>
      </c>
      <c r="G43" s="11">
        <f t="shared" si="6"/>
        <v>263.56449945092214</v>
      </c>
      <c r="H43" s="11">
        <f t="shared" si="2"/>
        <v>-275.6469036023127</v>
      </c>
      <c r="I43" s="11">
        <f t="shared" si="5"/>
        <v>-25.564499450922142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4740.4368320395633</v>
      </c>
      <c r="F44" s="11">
        <f t="shared" si="0"/>
        <v>2617.8992843725064</v>
      </c>
      <c r="G44" s="11">
        <f t="shared" si="6"/>
        <v>261.78992843725064</v>
      </c>
      <c r="H44" s="11">
        <f t="shared" si="2"/>
        <v>-291.43683203956334</v>
      </c>
      <c r="I44" s="11">
        <f t="shared" si="5"/>
        <v>-15.789928437250637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4999.434036400995</v>
      </c>
      <c r="F45" s="11">
        <f t="shared" si="0"/>
        <v>2589.9720436143161</v>
      </c>
      <c r="G45" s="11">
        <f t="shared" si="6"/>
        <v>258.9972043614315</v>
      </c>
      <c r="H45" s="11">
        <f t="shared" si="2"/>
        <v>-450.43403640099496</v>
      </c>
      <c r="I45" s="11">
        <f t="shared" si="5"/>
        <v>-158.9972043614315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5254.6998219847701</v>
      </c>
      <c r="F46" s="11">
        <f t="shared" si="0"/>
        <v>2552.6578558377514</v>
      </c>
      <c r="G46" s="11">
        <f t="shared" si="6"/>
        <v>255.26578558377548</v>
      </c>
      <c r="H46" s="11">
        <f t="shared" si="2"/>
        <v>-497.6998219847701</v>
      </c>
      <c r="I46" s="11">
        <f t="shared" si="5"/>
        <v>-47.265785583775482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5505.3796885900429</v>
      </c>
      <c r="F47" s="11">
        <f t="shared" si="0"/>
        <v>2506.7986660527276</v>
      </c>
      <c r="G47" s="11">
        <f t="shared" si="6"/>
        <v>250.67986660527237</v>
      </c>
      <c r="H47" s="11">
        <f t="shared" si="2"/>
        <v>-599.37968859004286</v>
      </c>
      <c r="I47" s="11">
        <f t="shared" si="5"/>
        <v>-101.67986660527237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5750.7063032441529</v>
      </c>
      <c r="F48" s="11">
        <f t="shared" si="0"/>
        <v>2453.2661465411002</v>
      </c>
      <c r="G48" s="11">
        <f t="shared" si="6"/>
        <v>245.32661465411007</v>
      </c>
      <c r="H48" s="11">
        <f t="shared" si="2"/>
        <v>-730.70630324415288</v>
      </c>
      <c r="I48" s="11">
        <f t="shared" si="5"/>
        <v>-131.32661465411007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5990.0008685411231</v>
      </c>
      <c r="F49" s="11">
        <f t="shared" si="0"/>
        <v>2392.9456529697018</v>
      </c>
      <c r="G49" s="11">
        <f t="shared" si="6"/>
        <v>239.29456529696989</v>
      </c>
      <c r="H49" s="11">
        <f t="shared" si="2"/>
        <v>-799.00086854112305</v>
      </c>
      <c r="I49" s="11">
        <f t="shared" si="5"/>
        <v>-68.294565296969893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6222.6730582262317</v>
      </c>
      <c r="F50" s="11">
        <f t="shared" si="0"/>
        <v>2326.7218968510861</v>
      </c>
      <c r="G50" s="11">
        <f t="shared" si="6"/>
        <v>232.67218968510824</v>
      </c>
      <c r="H50" s="11">
        <f t="shared" si="2"/>
        <v>-846.67305822623166</v>
      </c>
      <c r="I50" s="11">
        <f t="shared" si="5"/>
        <v>-47.672189685108236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6448.2196979594673</v>
      </c>
      <c r="F51" s="11">
        <f t="shared" si="0"/>
        <v>2255.4663973323568</v>
      </c>
      <c r="G51" s="11">
        <f t="shared" si="6"/>
        <v>225.54663973323588</v>
      </c>
      <c r="H51" s="11">
        <f t="shared" si="2"/>
        <v>-954.21969795946734</v>
      </c>
      <c r="I51" s="11">
        <f t="shared" si="5"/>
        <v>-107.54663973323588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6666.2223701292387</v>
      </c>
      <c r="F52" s="11">
        <f t="shared" si="0"/>
        <v>2180.0267216977136</v>
      </c>
      <c r="G52" s="11">
        <f t="shared" si="6"/>
        <v>218.0026721697711</v>
      </c>
      <c r="H52" s="11">
        <f t="shared" si="2"/>
        <v>-1070.2223701292387</v>
      </c>
      <c r="I52" s="11">
        <f t="shared" si="5"/>
        <v>-116.0026721697711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6876.3441180974178</v>
      </c>
      <c r="F53" s="11">
        <f t="shared" si="0"/>
        <v>2101.2174796817908</v>
      </c>
      <c r="G53" s="11">
        <f t="shared" si="6"/>
        <v>210.12174796817877</v>
      </c>
      <c r="H53" s="11">
        <f t="shared" ref="H53:H62" si="8">C53-E53</f>
        <v>-1068.3441180974178</v>
      </c>
      <c r="I53" s="11">
        <f t="shared" ref="I53:I62" si="9">D53-G53</f>
        <v>1.8782520318212335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7078.3254182197088</v>
      </c>
      <c r="F54" s="11">
        <f t="shared" si="0"/>
        <v>2019.8130012229103</v>
      </c>
      <c r="G54" s="11">
        <f t="shared" si="6"/>
        <v>201.98130012229134</v>
      </c>
      <c r="H54" s="11">
        <f t="shared" si="8"/>
        <v>-1142.3254182197088</v>
      </c>
      <c r="I54" s="11">
        <f t="shared" si="9"/>
        <v>-73.981300122291344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7271.9795782162873</v>
      </c>
      <c r="F55" s="11">
        <f t="shared" si="0"/>
        <v>1936.5415999657853</v>
      </c>
      <c r="G55" s="11">
        <f t="shared" si="6"/>
        <v>193.65415999657833</v>
      </c>
      <c r="H55" s="11">
        <f t="shared" si="8"/>
        <v>-1232.9795782162873</v>
      </c>
      <c r="I55" s="11">
        <f t="shared" si="9"/>
        <v>-90.654159996578329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7457.1877087024141</v>
      </c>
      <c r="F56" s="11">
        <f t="shared" si="0"/>
        <v>1852.0813048612672</v>
      </c>
      <c r="G56" s="11">
        <f t="shared" si="6"/>
        <v>185.20813048612706</v>
      </c>
      <c r="H56" s="11">
        <f t="shared" si="8"/>
        <v>-1269.1877087024141</v>
      </c>
      <c r="I56" s="11">
        <f t="shared" si="9"/>
        <v>-36.208130486127061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7633.8934015772356</v>
      </c>
      <c r="F57" s="11">
        <f t="shared" si="0"/>
        <v>1767.0569287482158</v>
      </c>
      <c r="G57" s="11">
        <f t="shared" si="6"/>
        <v>176.70569287482198</v>
      </c>
      <c r="H57" s="11">
        <f t="shared" si="8"/>
        <v>-1332.8934015772356</v>
      </c>
      <c r="I57" s="11">
        <f t="shared" si="9"/>
        <v>-63.705692874821978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7802.0972350732209</v>
      </c>
      <c r="F58" s="11">
        <f t="shared" si="0"/>
        <v>1682.0383349598524</v>
      </c>
      <c r="G58" s="11">
        <f t="shared" si="6"/>
        <v>168.20383349598504</v>
      </c>
      <c r="H58" s="11">
        <f t="shared" si="8"/>
        <v>-1274.0972350732209</v>
      </c>
      <c r="I58" s="11">
        <f t="shared" si="9"/>
        <v>58.796166504014963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7961.8512110640968</v>
      </c>
      <c r="F59" s="11">
        <f t="shared" si="0"/>
        <v>1597.5397599087592</v>
      </c>
      <c r="G59" s="11">
        <f t="shared" si="6"/>
        <v>159.75397599087586</v>
      </c>
      <c r="H59" s="11">
        <f t="shared" si="8"/>
        <v>-1292.8512110640968</v>
      </c>
      <c r="I59" s="11">
        <f t="shared" si="9"/>
        <v>-18.753975990875858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8113.2532161081799</v>
      </c>
      <c r="F60" s="11">
        <f t="shared" si="0"/>
        <v>1514.0200504408313</v>
      </c>
      <c r="G60" s="11">
        <f t="shared" si="6"/>
        <v>151.40200504408273</v>
      </c>
      <c r="H60" s="11">
        <f t="shared" si="8"/>
        <v>-1349.2532161081799</v>
      </c>
      <c r="I60" s="11">
        <f t="shared" si="9"/>
        <v>-56.402005044082728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8256.4415839819467</v>
      </c>
      <c r="F61" s="11">
        <f t="shared" ref="F61:F67" si="11">(E61-E60)*10</f>
        <v>1431.8836787376677</v>
      </c>
      <c r="G61" s="11">
        <f t="shared" ref="G61:G66" si="12">$L$5*B61^$L$6*EXP(-B61/$L$7)</f>
        <v>143.18836787376765</v>
      </c>
      <c r="H61" s="11">
        <f t="shared" si="8"/>
        <v>-1338.4415839819467</v>
      </c>
      <c r="I61" s="11">
        <f t="shared" si="9"/>
        <v>10.811632126232354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8391.5898243804604</v>
      </c>
      <c r="F62" s="11">
        <f t="shared" si="11"/>
        <v>1351.4824039851374</v>
      </c>
      <c r="G62" s="11">
        <f t="shared" si="12"/>
        <v>135.14824039851456</v>
      </c>
      <c r="H62" s="11">
        <f t="shared" si="8"/>
        <v>-1342.5898243804604</v>
      </c>
      <c r="I62" s="11">
        <f t="shared" si="9"/>
        <v>-4.1482403985145595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8518.9015702087909</v>
      </c>
      <c r="F63" s="11">
        <f t="shared" si="11"/>
        <v>1273.1174582833046</v>
      </c>
      <c r="G63" s="11">
        <f t="shared" si="12"/>
        <v>127.31174582832996</v>
      </c>
      <c r="H63" s="11">
        <f t="shared" ref="H63" si="14">C63-E63</f>
        <v>-1345.9015702087909</v>
      </c>
      <c r="I63" s="11">
        <f t="shared" ref="I63" si="15">D63-G63</f>
        <v>-3.3117458283299612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8638.605784588819</v>
      </c>
      <c r="F64" s="11">
        <f t="shared" si="11"/>
        <v>1197.0421438002813</v>
      </c>
      <c r="G64" s="11">
        <f t="shared" si="12"/>
        <v>119.70421438002802</v>
      </c>
      <c r="H64" s="11">
        <f t="shared" ref="H64" si="17">C64-E64</f>
        <v>-1337.605784588819</v>
      </c>
      <c r="I64" s="11">
        <f t="shared" ref="I64" si="18">D64-G64</f>
        <v>8.2957856199719799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8750.9522584382757</v>
      </c>
      <c r="F65" s="11">
        <f t="shared" si="11"/>
        <v>1123.4647384945674</v>
      </c>
      <c r="G65" s="11">
        <f t="shared" si="12"/>
        <v>112.34647384945609</v>
      </c>
      <c r="H65" s="11">
        <f t="shared" ref="H65" si="20">C65-E65</f>
        <v>-1262.9522584382757</v>
      </c>
      <c r="I65" s="11">
        <f t="shared" ref="I65" si="21">D65-G65</f>
        <v>74.653526150543911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8856.2074202831809</v>
      </c>
      <c r="F66" s="11">
        <f t="shared" si="11"/>
        <v>1052.5516184490516</v>
      </c>
      <c r="G66" s="11">
        <f t="shared" si="12"/>
        <v>105.25516184490579</v>
      </c>
      <c r="H66" s="11">
        <f t="shared" ref="H66" si="23">C66-E66</f>
        <v>-1214.2074202831809</v>
      </c>
      <c r="I66" s="11">
        <f t="shared" ref="I66" si="24">D66-G66</f>
        <v>48.744838155094214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8954.6504718478827</v>
      </c>
      <c r="F67" s="11">
        <f t="shared" si="11"/>
        <v>984.43051564701818</v>
      </c>
      <c r="G67" s="11">
        <f t="shared" ref="G67" si="27">$L$5*B67^$L$6*EXP(-B67/$L$7)</f>
        <v>98.443051564702486</v>
      </c>
      <c r="H67" s="11">
        <f t="shared" ref="H67" si="28">C67-E67</f>
        <v>-1182.6504718478827</v>
      </c>
      <c r="I67" s="11">
        <f t="shared" ref="I67" si="29">D67-G67</f>
        <v>31.556948435297514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9046.5698559088505</v>
      </c>
      <c r="F68" s="11">
        <f t="shared" ref="F68" si="32">(E68-E67)*10</f>
        <v>919.19384060967786</v>
      </c>
      <c r="G68" s="11">
        <f t="shared" ref="G68" si="33">$L$5*B68^$L$6*EXP(-B68/$L$7)</f>
        <v>91.91938406096763</v>
      </c>
      <c r="H68" s="11">
        <f t="shared" ref="H68" si="34">C68-E68</f>
        <v>-1157.5698559088505</v>
      </c>
      <c r="I68" s="11">
        <f t="shared" ref="I68" si="35">D68-G68</f>
        <v>25.08061593903237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9132.2600568591024</v>
      </c>
      <c r="F69" s="11">
        <f t="shared" ref="F69" si="38">(E69-E68)*10</f>
        <v>856.90200950251892</v>
      </c>
      <c r="G69" s="11">
        <f t="shared" ref="G69" si="39">$L$5*B69^$L$6*EXP(-B69/$L$7)</f>
        <v>85.69020095025212</v>
      </c>
      <c r="H69" s="11">
        <f t="shared" ref="H69" si="40">C69-E69</f>
        <v>-1139.2600568591024</v>
      </c>
      <c r="I69" s="11">
        <f t="shared" ref="I69" si="41">D69-G69</f>
        <v>18.30979904974788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9212.018729353762</v>
      </c>
      <c r="F70" s="11">
        <f t="shared" ref="F70" si="44">(E70-E69)*10</f>
        <v>797.5867249465955</v>
      </c>
      <c r="G70" s="11">
        <f t="shared" ref="G70" si="45">$L$5*B70^$L$6*EXP(-B70/$L$7)</f>
        <v>79.758672494660232</v>
      </c>
      <c r="H70" s="11">
        <f t="shared" ref="H70" si="46">C70-E70</f>
        <v>-1086.018729353762</v>
      </c>
      <c r="I70" s="11">
        <f t="shared" ref="I70" si="47">D70-G70</f>
        <v>53.241327505339768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9286.1441462269686</v>
      </c>
      <c r="F71" s="11">
        <f t="shared" ref="F71" si="50">(E71-E70)*10</f>
        <v>741.25416873206632</v>
      </c>
      <c r="G71" s="11">
        <f t="shared" ref="G71" si="51">$L$5*B71^$L$6*EXP(-B71/$L$7)</f>
        <v>74.125416873207058</v>
      </c>
      <c r="H71" s="11">
        <f t="shared" ref="H71" si="52">C71-E71</f>
        <v>-974.14414622696859</v>
      </c>
      <c r="I71" s="11">
        <f t="shared" ref="I71" si="53">D71-G71</f>
        <v>111.87458312679294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9354.932953512227</v>
      </c>
      <c r="F72" s="11">
        <f t="shared" ref="F72" si="56">(E72-E71)*10</f>
        <v>687.88807285258372</v>
      </c>
      <c r="G72" s="11">
        <f t="shared" ref="G72" si="57">$L$5*B72^$L$6*EXP(-B72/$L$7)</f>
        <v>68.788807285258073</v>
      </c>
      <c r="H72" s="11">
        <f t="shared" ref="H72" si="58">C72-E72</f>
        <v>-995.93295351222696</v>
      </c>
      <c r="I72" s="11">
        <f t="shared" ref="I72" si="59">D72-G72</f>
        <v>-21.788807285258073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9418.6782177842324</v>
      </c>
      <c r="F73" s="11">
        <f t="shared" ref="F73" si="62">(E73-E72)*10</f>
        <v>637.45264272005443</v>
      </c>
      <c r="G73" s="11">
        <f t="shared" ref="G73" si="63">$L$5*B73^$L$6*EXP(-B73/$L$7)</f>
        <v>63.745264272004697</v>
      </c>
      <c r="H73" s="11">
        <f t="shared" ref="H73" si="64">C73-E73</f>
        <v>-1006.6782177842324</v>
      </c>
      <c r="I73" s="11">
        <f t="shared" ref="I73" si="65">D73-G73</f>
        <v>-10.745264272004697</v>
      </c>
    </row>
    <row r="74" spans="1:9">
      <c r="A74" s="2">
        <v>43956</v>
      </c>
      <c r="B74" s="10">
        <v>72</v>
      </c>
      <c r="C74" s="3">
        <f>'Nuovi positivi'!C74</f>
        <v>8475</v>
      </c>
      <c r="D74">
        <f t="shared" ref="D74" si="66">C74-C73</f>
        <v>63</v>
      </c>
      <c r="E74" s="11">
        <f t="shared" ref="E74" si="67">E73+G74</f>
        <v>9477.6677490908896</v>
      </c>
      <c r="F74" s="11">
        <f t="shared" ref="F74" si="68">(E74-E73)*10</f>
        <v>589.89531306657227</v>
      </c>
      <c r="G74" s="11">
        <f t="shared" ref="G74" si="69">$L$5*B74^$L$6*EXP(-B74/$L$7)</f>
        <v>58.98953130665808</v>
      </c>
      <c r="H74" s="11">
        <f t="shared" ref="H74" si="70">C74-E74</f>
        <v>-1002.6677490908896</v>
      </c>
      <c r="I74" s="11">
        <f t="shared" ref="I74" si="71">D74-G74</f>
        <v>4.0104686933419202</v>
      </c>
    </row>
    <row r="75" spans="1:9">
      <c r="A75" s="2">
        <v>43957</v>
      </c>
      <c r="B75" s="10">
        <v>73</v>
      </c>
      <c r="C75" s="3">
        <f>'Nuovi positivi'!C75</f>
        <v>8551</v>
      </c>
      <c r="D75">
        <f t="shared" ref="D75:D76" si="72">C75-C74</f>
        <v>76</v>
      </c>
      <c r="E75" s="11">
        <f t="shared" ref="E75:E76" si="73">E74+G75</f>
        <v>9532.1826813810439</v>
      </c>
      <c r="F75" s="11">
        <f t="shared" ref="F75:F76" si="74">(E75-E74)*10</f>
        <v>545.1493229015432</v>
      </c>
      <c r="G75" s="11">
        <f t="shared" ref="G75:G76" si="75">$L$5*B75^$L$6*EXP(-B75/$L$7)</f>
        <v>54.514932290154512</v>
      </c>
      <c r="H75" s="11">
        <f t="shared" ref="H75:H76" si="76">C75-E75</f>
        <v>-981.18268138104395</v>
      </c>
      <c r="I75" s="11">
        <f t="shared" ref="I75:I76" si="77">D75-G75</f>
        <v>21.485067709845488</v>
      </c>
    </row>
    <row r="76" spans="1:9">
      <c r="A76" s="2">
        <v>43958</v>
      </c>
      <c r="B76" s="10">
        <v>74</v>
      </c>
      <c r="C76" s="3">
        <f>'Nuovi positivi'!C76</f>
        <v>8645</v>
      </c>
      <c r="D76">
        <f t="shared" si="72"/>
        <v>94</v>
      </c>
      <c r="E76" s="11">
        <f t="shared" si="73"/>
        <v>9582.496291480109</v>
      </c>
      <c r="F76" s="11">
        <f t="shared" si="74"/>
        <v>503.13610099065045</v>
      </c>
      <c r="G76" s="11">
        <f t="shared" si="75"/>
        <v>50.31361009906437</v>
      </c>
      <c r="H76" s="11">
        <f t="shared" si="76"/>
        <v>-937.49629148010899</v>
      </c>
      <c r="I76" s="11">
        <f t="shared" si="77"/>
        <v>43.68638990093563</v>
      </c>
    </row>
    <row r="77" spans="1:9">
      <c r="A77" s="2">
        <v>43959</v>
      </c>
      <c r="B77" s="10">
        <v>75</v>
      </c>
      <c r="C77" s="3">
        <f>'Nuovi positivi'!C77</f>
        <v>8723</v>
      </c>
      <c r="D77">
        <f t="shared" ref="D77:D78" si="78">C77-C76</f>
        <v>78</v>
      </c>
      <c r="E77" s="11">
        <f t="shared" ref="E77:E78" si="79">E76+G77</f>
        <v>9628.8730372498649</v>
      </c>
      <c r="F77" s="11">
        <f t="shared" ref="F77:F78" si="80">(E77-E76)*10</f>
        <v>463.76745769755871</v>
      </c>
      <c r="G77" s="11">
        <f t="shared" ref="G77:G78" si="81">$L$5*B77^$L$6*EXP(-B77/$L$7)</f>
        <v>46.376745769755935</v>
      </c>
      <c r="H77" s="11">
        <f t="shared" ref="H77:H78" si="82">C77-E77</f>
        <v>-905.87303724986486</v>
      </c>
      <c r="I77" s="11">
        <f t="shared" ref="I77:I78" si="83">D77-G77</f>
        <v>31.623254230244065</v>
      </c>
    </row>
    <row r="78" spans="1:9">
      <c r="A78" s="2">
        <v>43960</v>
      </c>
      <c r="B78" s="10">
        <v>76</v>
      </c>
      <c r="C78" s="3">
        <f>'Nuovi positivi'!C78</f>
        <v>8738</v>
      </c>
      <c r="D78">
        <f t="shared" si="78"/>
        <v>15</v>
      </c>
      <c r="E78" s="11">
        <f t="shared" si="79"/>
        <v>9671.5677955221017</v>
      </c>
      <c r="F78" s="11">
        <f t="shared" si="80"/>
        <v>426.94758272236868</v>
      </c>
      <c r="G78" s="11">
        <f t="shared" si="81"/>
        <v>42.694758272236491</v>
      </c>
      <c r="H78" s="11">
        <f t="shared" si="82"/>
        <v>-933.56779552210173</v>
      </c>
      <c r="I78" s="11">
        <f t="shared" si="83"/>
        <v>-27.694758272236491</v>
      </c>
    </row>
    <row r="79" spans="1:9">
      <c r="A79" s="2">
        <v>43961</v>
      </c>
      <c r="B79" s="10">
        <v>77</v>
      </c>
      <c r="C79" s="3">
        <f>'Nuovi positivi'!C79</f>
        <v>8788</v>
      </c>
      <c r="D79">
        <f t="shared" ref="D79" si="84">C79-C78</f>
        <v>50</v>
      </c>
      <c r="E79" s="11">
        <f t="shared" ref="E79" si="85">E78+G79</f>
        <v>9710.8252806557648</v>
      </c>
      <c r="F79" s="11">
        <f t="shared" ref="F79" si="86">(E79-E78)*10</f>
        <v>392.57485133663067</v>
      </c>
      <c r="G79" s="11">
        <f t="shared" ref="G79" si="87">$L$5*B79^$L$6*EXP(-B79/$L$7)</f>
        <v>39.257485133662513</v>
      </c>
      <c r="H79" s="11">
        <f t="shared" ref="H79" si="88">C79-E79</f>
        <v>-922.8252806557648</v>
      </c>
      <c r="I79" s="11">
        <f t="shared" ref="I79" si="89">D79-G79</f>
        <v>10.742514866337487</v>
      </c>
    </row>
    <row r="80" spans="1:9">
      <c r="A80" s="2">
        <v>43962</v>
      </c>
      <c r="B80" s="10">
        <v>78</v>
      </c>
      <c r="C80" s="3">
        <f>'Nuovi positivi'!C80</f>
        <v>8832</v>
      </c>
      <c r="D80">
        <f t="shared" ref="D80" si="90">C80-C79</f>
        <v>44</v>
      </c>
      <c r="E80" s="11">
        <f t="shared" ref="E80" si="91">E79+G80</f>
        <v>9746.8796250765608</v>
      </c>
      <c r="F80" s="11">
        <f t="shared" ref="F80" si="92">(E80-E79)*10</f>
        <v>360.54344420796042</v>
      </c>
      <c r="G80" s="11">
        <f t="shared" ref="G80" si="93">$L$5*B80^$L$6*EXP(-B80/$L$7)</f>
        <v>36.05434442079671</v>
      </c>
      <c r="H80" s="11">
        <f t="shared" ref="H80" si="94">C80-E80</f>
        <v>-914.87962507656084</v>
      </c>
      <c r="I80" s="11">
        <f t="shared" ref="I80" si="95">D80-G80</f>
        <v>7.9456555792032901</v>
      </c>
    </row>
    <row r="81" spans="1:9">
      <c r="A81" s="2">
        <v>43963</v>
      </c>
      <c r="B81" s="10">
        <v>79</v>
      </c>
      <c r="C81" s="3">
        <f>'Nuovi positivi'!C81</f>
        <v>8863</v>
      </c>
      <c r="D81">
        <f t="shared" ref="D81" si="96">C81-C80</f>
        <v>31</v>
      </c>
      <c r="E81" s="11">
        <f t="shared" ref="E81" si="97">E80+G81</f>
        <v>9779.9541038649386</v>
      </c>
      <c r="F81" s="11">
        <f t="shared" ref="F81" si="98">(E81-E80)*10</f>
        <v>330.74478788377746</v>
      </c>
      <c r="G81" s="11">
        <f t="shared" ref="G81" si="99">$L$5*B81^$L$6*EXP(-B81/$L$7)</f>
        <v>33.074478788377363</v>
      </c>
      <c r="H81" s="11">
        <f t="shared" ref="H81" si="100">C81-E81</f>
        <v>-916.95410386493859</v>
      </c>
      <c r="I81" s="11">
        <f t="shared" ref="I81" si="101">D81-G81</f>
        <v>-2.0744787883773625</v>
      </c>
    </row>
    <row r="82" spans="1:9">
      <c r="A82" s="2">
        <v>43964</v>
      </c>
      <c r="B82" s="10">
        <v>80</v>
      </c>
      <c r="C82" s="3">
        <f>'Nuovi positivi'!C82</f>
        <v>8930</v>
      </c>
      <c r="D82">
        <f t="shared" ref="D82" si="102">C82-C81</f>
        <v>67</v>
      </c>
      <c r="E82" s="11">
        <f t="shared" ref="E82" si="103">E81+G82</f>
        <v>9810.2609863170692</v>
      </c>
      <c r="F82" s="11">
        <f t="shared" ref="F82" si="104">(E82-E81)*10</f>
        <v>303.06882452130594</v>
      </c>
      <c r="G82" s="11">
        <f t="shared" ref="G82" si="105">$L$5*B82^$L$6*EXP(-B82/$L$7)</f>
        <v>30.306882452130125</v>
      </c>
      <c r="H82" s="11">
        <f t="shared" ref="H82" si="106">C82-E82</f>
        <v>-880.26098631706918</v>
      </c>
      <c r="I82" s="11">
        <f t="shared" ref="I82" si="107">D82-G82</f>
        <v>36.693117547869875</v>
      </c>
    </row>
    <row r="83" spans="1:9">
      <c r="A83" s="2">
        <v>43965</v>
      </c>
      <c r="B83" s="10">
        <v>81</v>
      </c>
      <c r="C83" s="3">
        <f>'Nuovi positivi'!C83</f>
        <v>8995</v>
      </c>
      <c r="D83">
        <f t="shared" ref="D83:D84" si="108">C83-C82</f>
        <v>65</v>
      </c>
      <c r="E83" s="11">
        <f t="shared" ref="E83:E84" si="109">E82+G83</f>
        <v>9838.0014983735891</v>
      </c>
      <c r="F83" s="11">
        <f t="shared" ref="F83:F84" si="110">(E83-E82)*10</f>
        <v>277.40512056519947</v>
      </c>
      <c r="G83" s="11">
        <f t="shared" ref="G83:G84" si="111">$L$5*B83^$L$6*EXP(-B83/$L$7)</f>
        <v>27.740512056519353</v>
      </c>
      <c r="H83" s="11">
        <f t="shared" ref="H83:H84" si="112">C83-E83</f>
        <v>-843.00149837358913</v>
      </c>
      <c r="I83" s="11">
        <f t="shared" ref="I83:I84" si="113">D83-G83</f>
        <v>37.25948794348065</v>
      </c>
    </row>
    <row r="84" spans="1:9">
      <c r="A84" s="2">
        <v>43966</v>
      </c>
      <c r="B84" s="10">
        <v>82</v>
      </c>
      <c r="C84" s="3">
        <f>'Nuovi positivi'!C84</f>
        <v>9060</v>
      </c>
      <c r="D84">
        <f t="shared" si="108"/>
        <v>65</v>
      </c>
      <c r="E84" s="11">
        <f t="shared" si="109"/>
        <v>9863.3658808572</v>
      </c>
      <c r="F84" s="11">
        <f t="shared" si="110"/>
        <v>253.64382483610825</v>
      </c>
      <c r="G84" s="11">
        <f t="shared" si="111"/>
        <v>25.364382483611653</v>
      </c>
      <c r="H84" s="11">
        <f t="shared" si="112"/>
        <v>-803.36588085719995</v>
      </c>
      <c r="I84" s="11">
        <f t="shared" si="113"/>
        <v>39.635617516388351</v>
      </c>
    </row>
    <row r="85" spans="1:9">
      <c r="A85" s="2">
        <v>43967</v>
      </c>
      <c r="B85" s="10">
        <v>83</v>
      </c>
      <c r="C85" s="3">
        <f>'Nuovi positivi'!C85</f>
        <v>9111</v>
      </c>
      <c r="D85">
        <f t="shared" ref="D85" si="114">C85-C84</f>
        <v>51</v>
      </c>
      <c r="E85" s="11">
        <f t="shared" ref="E85" si="115">E84+G85</f>
        <v>9886.5335295527948</v>
      </c>
      <c r="F85" s="11">
        <f t="shared" ref="F85" si="116">(E85-E84)*10</f>
        <v>231.67648695594835</v>
      </c>
      <c r="G85" s="11">
        <f t="shared" ref="G85" si="117">$L$5*B85^$L$6*EXP(-B85/$L$7)</f>
        <v>23.167648695594298</v>
      </c>
      <c r="H85" s="11">
        <f t="shared" ref="H85" si="118">C85-E85</f>
        <v>-775.53352955279479</v>
      </c>
      <c r="I85" s="11">
        <f t="shared" ref="I85" si="119">D85-G85</f>
        <v>27.832351304405702</v>
      </c>
    </row>
    <row r="86" spans="1:9">
      <c r="A86" s="2">
        <v>43968</v>
      </c>
      <c r="B86" s="10">
        <v>84</v>
      </c>
      <c r="C86" s="3">
        <f>'Nuovi positivi'!C86</f>
        <v>9159</v>
      </c>
      <c r="D86">
        <f t="shared" ref="D86:D87" si="120">C86-C85</f>
        <v>48</v>
      </c>
      <c r="E86" s="11">
        <f t="shared" ref="E86:E87" si="121">E85+G86</f>
        <v>9907.6732042769872</v>
      </c>
      <c r="F86" s="11">
        <f t="shared" ref="F86:F87" si="122">(E86-E85)*10</f>
        <v>211.39674724192446</v>
      </c>
      <c r="G86" s="11">
        <f t="shared" ref="G86:G87" si="123">$L$5*B86^$L$6*EXP(-B86/$L$7)</f>
        <v>21.139674724193117</v>
      </c>
      <c r="H86" s="11">
        <f t="shared" ref="H86:H87" si="124">C86-E86</f>
        <v>-748.67320427698724</v>
      </c>
      <c r="I86" s="11">
        <f t="shared" ref="I86:I87" si="125">D86-G86</f>
        <v>26.860325275806883</v>
      </c>
    </row>
    <row r="87" spans="1:9">
      <c r="A87" s="2">
        <v>43969</v>
      </c>
      <c r="B87" s="10">
        <v>85</v>
      </c>
      <c r="C87" s="3">
        <f>'Nuovi positivi'!C87</f>
        <v>9191</v>
      </c>
      <c r="D87">
        <f t="shared" si="120"/>
        <v>32</v>
      </c>
      <c r="E87" s="11">
        <f t="shared" si="121"/>
        <v>9926.9432951967119</v>
      </c>
      <c r="F87" s="11">
        <f t="shared" si="122"/>
        <v>192.7009091972468</v>
      </c>
      <c r="G87" s="11">
        <f t="shared" si="123"/>
        <v>19.270090919724222</v>
      </c>
      <c r="H87" s="11">
        <f t="shared" si="124"/>
        <v>-735.94329519671192</v>
      </c>
      <c r="I87" s="11">
        <f t="shared" si="125"/>
        <v>12.729909080275778</v>
      </c>
    </row>
    <row r="88" spans="1:9">
      <c r="A88" s="2">
        <v>43970</v>
      </c>
      <c r="B88" s="10">
        <v>86</v>
      </c>
      <c r="C88" s="3">
        <f>'Nuovi positivi'!C88</f>
        <v>9257</v>
      </c>
      <c r="D88">
        <f t="shared" ref="D88:D89" si="126">C88-C87</f>
        <v>66</v>
      </c>
      <c r="E88" s="11">
        <f t="shared" ref="E88:E89" si="127">E87+G88</f>
        <v>9944.4921357513522</v>
      </c>
      <c r="F88" s="11">
        <f t="shared" ref="F88:F89" si="128">(E88-E87)*10</f>
        <v>175.48840554640265</v>
      </c>
      <c r="G88" s="11">
        <f t="shared" ref="G88:G89" si="129">$L$5*B88^$L$6*EXP(-B88/$L$7)</f>
        <v>17.548840554639913</v>
      </c>
      <c r="H88" s="11">
        <f t="shared" ref="H88:H89" si="130">C88-E88</f>
        <v>-687.49213575135218</v>
      </c>
      <c r="I88" s="11">
        <f t="shared" ref="I88:I89" si="131">D88-G88</f>
        <v>48.451159445360091</v>
      </c>
    </row>
    <row r="89" spans="1:9">
      <c r="A89" s="2">
        <v>43971</v>
      </c>
      <c r="B89" s="10">
        <v>87</v>
      </c>
      <c r="C89" s="3">
        <f>'Nuovi positivi'!C89</f>
        <v>9289</v>
      </c>
      <c r="D89">
        <f t="shared" si="126"/>
        <v>32</v>
      </c>
      <c r="E89" s="11">
        <f t="shared" si="127"/>
        <v>9960.4583525960043</v>
      </c>
      <c r="F89" s="11">
        <f t="shared" si="128"/>
        <v>159.66216844652081</v>
      </c>
      <c r="G89" s="11">
        <f t="shared" si="129"/>
        <v>15.966216844651219</v>
      </c>
      <c r="H89" s="11">
        <f t="shared" si="130"/>
        <v>-671.45835259600426</v>
      </c>
      <c r="I89" s="11">
        <f t="shared" si="131"/>
        <v>16.033783155348779</v>
      </c>
    </row>
    <row r="90" spans="1:9">
      <c r="A90" s="2">
        <v>43972</v>
      </c>
      <c r="B90" s="10">
        <v>88</v>
      </c>
      <c r="C90" s="3">
        <f>'Nuovi positivi'!C90</f>
        <v>9344</v>
      </c>
      <c r="D90">
        <f t="shared" ref="D90" si="132">C90-C89</f>
        <v>55</v>
      </c>
      <c r="E90" s="11">
        <f t="shared" ref="E90" si="133">E89+G90</f>
        <v>9974.9712440038893</v>
      </c>
      <c r="F90" s="11">
        <f t="shared" ref="F90" si="134">(E90-E89)*10</f>
        <v>145.12891407885036</v>
      </c>
      <c r="G90" s="11">
        <f t="shared" ref="G90" si="135">$L$5*B90^$L$6*EXP(-B90/$L$7)</f>
        <v>14.51289140788508</v>
      </c>
      <c r="H90" s="11">
        <f t="shared" ref="H90" si="136">C90-E90</f>
        <v>-630.9712440038893</v>
      </c>
      <c r="I90" s="11">
        <f t="shared" ref="I90" si="137">D90-G90</f>
        <v>40.487108592114922</v>
      </c>
    </row>
    <row r="91" spans="1:9">
      <c r="A91" s="2">
        <v>43973</v>
      </c>
      <c r="B91" s="10">
        <v>89</v>
      </c>
      <c r="C91" s="3">
        <f>'Nuovi positivi'!C91</f>
        <v>9389</v>
      </c>
      <c r="D91">
        <f t="shared" ref="D91:D92" si="138">C91-C90</f>
        <v>45</v>
      </c>
      <c r="E91" s="11">
        <f t="shared" ref="E91:E92" si="139">E90+G91</f>
        <v>9988.151179135637</v>
      </c>
      <c r="F91" s="11">
        <f t="shared" ref="F91:F92" si="140">(E91-E90)*10</f>
        <v>131.79935131747698</v>
      </c>
      <c r="G91" s="11">
        <f t="shared" ref="G91:G92" si="141">$L$5*B91^$L$6*EXP(-B91/$L$7)</f>
        <v>13.179935131747223</v>
      </c>
      <c r="H91" s="11">
        <f t="shared" ref="H91:H92" si="142">C91-E91</f>
        <v>-599.15117913563699</v>
      </c>
      <c r="I91" s="11">
        <f t="shared" ref="I91:I92" si="143">D91-G91</f>
        <v>31.820064868252778</v>
      </c>
    </row>
    <row r="92" spans="1:9">
      <c r="A92" s="2">
        <v>43974</v>
      </c>
      <c r="B92" s="10">
        <v>90</v>
      </c>
      <c r="C92" s="3">
        <f>'Nuovi positivi'!C92</f>
        <v>9427</v>
      </c>
      <c r="D92">
        <f t="shared" si="138"/>
        <v>38</v>
      </c>
      <c r="E92" s="11">
        <f t="shared" si="139"/>
        <v>10000.110011496177</v>
      </c>
      <c r="F92" s="11">
        <f t="shared" si="140"/>
        <v>119.58832360540327</v>
      </c>
      <c r="G92" s="11">
        <f t="shared" si="141"/>
        <v>11.958832360540882</v>
      </c>
      <c r="H92" s="11">
        <f t="shared" si="142"/>
        <v>-573.11001149617732</v>
      </c>
      <c r="I92" s="11">
        <f t="shared" si="143"/>
        <v>26.041167639459118</v>
      </c>
    </row>
    <row r="93" spans="1:9">
      <c r="A93" s="2">
        <v>43975</v>
      </c>
      <c r="B93" s="10">
        <v>91</v>
      </c>
      <c r="C93" s="3">
        <f>'Nuovi positivi'!C93</f>
        <v>9480</v>
      </c>
      <c r="D93">
        <f t="shared" ref="D93:D94" si="144">C93-C92</f>
        <v>53</v>
      </c>
      <c r="E93" s="11">
        <f t="shared" ref="E93:E94" si="145">E92+G93</f>
        <v>10010.951500752602</v>
      </c>
      <c r="F93" s="11">
        <f t="shared" ref="F93:F94" si="146">(E93-E92)*10</f>
        <v>108.4148925642512</v>
      </c>
      <c r="G93" s="11">
        <f t="shared" ref="G93:G94" si="147">$L$5*B93^$L$6*EXP(-B93/$L$7)</f>
        <v>10.841489256424737</v>
      </c>
      <c r="H93" s="11">
        <f t="shared" ref="H93:H94" si="148">C93-E93</f>
        <v>-530.95150075260244</v>
      </c>
      <c r="I93" s="11">
        <f t="shared" ref="I93:I94" si="149">D93-G93</f>
        <v>42.158510743575263</v>
      </c>
    </row>
    <row r="94" spans="1:9">
      <c r="A94" s="2">
        <v>43976</v>
      </c>
      <c r="B94" s="10">
        <v>92</v>
      </c>
      <c r="C94" s="3">
        <f>'Nuovi positivi'!C94</f>
        <v>9497</v>
      </c>
      <c r="D94">
        <f t="shared" si="144"/>
        <v>17</v>
      </c>
      <c r="E94" s="11">
        <f t="shared" si="145"/>
        <v>10020.771737876274</v>
      </c>
      <c r="F94" s="11">
        <f t="shared" si="146"/>
        <v>98.20237123671177</v>
      </c>
      <c r="G94" s="11">
        <f t="shared" si="147"/>
        <v>9.8202371236706458</v>
      </c>
      <c r="H94" s="11">
        <f t="shared" si="148"/>
        <v>-523.77173787627362</v>
      </c>
      <c r="I94" s="11">
        <f t="shared" si="149"/>
        <v>7.1797628763293542</v>
      </c>
    </row>
    <row r="95" spans="1:9">
      <c r="A95" s="2">
        <v>43977</v>
      </c>
      <c r="B95" s="10">
        <v>93</v>
      </c>
      <c r="E95" s="11">
        <f t="shared" ref="E93:E96" si="150">E94+G95</f>
        <v>10029.65956929908</v>
      </c>
      <c r="F95" s="11">
        <f t="shared" ref="F93:F96" si="151">(E95-E94)*10</f>
        <v>88.878314228059025</v>
      </c>
      <c r="G95" s="11">
        <f t="shared" ref="G93:G96" si="152">$L$5*B95^$L$6*EXP(-B95/$L$7)</f>
        <v>8.8878314228058173</v>
      </c>
      <c r="I95" s="11"/>
    </row>
    <row r="96" spans="1:9">
      <c r="A96" s="2">
        <v>43978</v>
      </c>
      <c r="B96" s="10">
        <v>94</v>
      </c>
      <c r="E96" s="11">
        <f t="shared" si="150"/>
        <v>10037.697016437329</v>
      </c>
      <c r="F96" s="11">
        <f t="shared" si="151"/>
        <v>80.374471382492629</v>
      </c>
      <c r="G96" s="11">
        <f t="shared" si="152"/>
        <v>8.0374471382492274</v>
      </c>
      <c r="I96" s="11"/>
    </row>
    <row r="97" spans="1:7">
      <c r="A97" s="2">
        <v>43979</v>
      </c>
      <c r="B97" s="10">
        <v>95</v>
      </c>
      <c r="E97" s="11">
        <f t="shared" ref="E97:E103" si="153">E96+G97</f>
        <v>10044.959687538738</v>
      </c>
      <c r="F97" s="11">
        <f t="shared" ref="F97:F103" si="154">(E97-E96)*10</f>
        <v>72.626711014090688</v>
      </c>
      <c r="G97" s="11">
        <f t="shared" ref="G97:G103" si="155">$L$5*B97^$L$6*EXP(-B97/$L$7)</f>
        <v>7.2626711014094845</v>
      </c>
    </row>
    <row r="98" spans="1:7">
      <c r="A98" s="2">
        <v>43980</v>
      </c>
      <c r="B98" s="10">
        <v>96</v>
      </c>
      <c r="E98" s="11">
        <f t="shared" si="153"/>
        <v>10051.517179350365</v>
      </c>
      <c r="F98" s="11">
        <f t="shared" si="154"/>
        <v>65.574918116271874</v>
      </c>
      <c r="G98" s="11">
        <f t="shared" si="155"/>
        <v>6.5574918116280632</v>
      </c>
    </row>
    <row r="99" spans="1:7">
      <c r="A99" s="2">
        <v>43981</v>
      </c>
      <c r="B99" s="10">
        <v>97</v>
      </c>
      <c r="E99" s="11">
        <f t="shared" si="153"/>
        <v>10057.433466590755</v>
      </c>
      <c r="F99" s="11">
        <f t="shared" si="154"/>
        <v>59.162872403903748</v>
      </c>
      <c r="G99" s="11">
        <f t="shared" si="155"/>
        <v>5.9162872403911093</v>
      </c>
    </row>
    <row r="100" spans="1:7">
      <c r="A100" s="2">
        <v>43982</v>
      </c>
      <c r="B100" s="10">
        <v>98</v>
      </c>
      <c r="E100" s="11">
        <f t="shared" si="153"/>
        <v>10062.767277641055</v>
      </c>
      <c r="F100" s="11">
        <f t="shared" si="154"/>
        <v>53.338110502991185</v>
      </c>
      <c r="G100" s="11">
        <f t="shared" si="155"/>
        <v>5.3338110502994853</v>
      </c>
    </row>
    <row r="101" spans="1:7">
      <c r="A101" s="2">
        <v>43983</v>
      </c>
      <c r="B101" s="10">
        <v>99</v>
      </c>
      <c r="E101" s="11">
        <f t="shared" si="153"/>
        <v>10067.572455250716</v>
      </c>
      <c r="F101" s="11">
        <f t="shared" si="154"/>
        <v>48.051776096617687</v>
      </c>
      <c r="G101" s="11">
        <f t="shared" si="155"/>
        <v>4.8051776096620591</v>
      </c>
    </row>
    <row r="102" spans="1:7">
      <c r="A102" s="2">
        <v>43984</v>
      </c>
      <c r="B102" s="10">
        <v>100</v>
      </c>
      <c r="E102" s="11">
        <f t="shared" si="153"/>
        <v>10071.898301387153</v>
      </c>
      <c r="F102" s="11">
        <f t="shared" si="154"/>
        <v>43.258461364366667</v>
      </c>
      <c r="G102" s="11">
        <f t="shared" si="155"/>
        <v>4.3258461364370264</v>
      </c>
    </row>
    <row r="103" spans="1:7">
      <c r="A103" s="2">
        <v>43985</v>
      </c>
      <c r="B103" s="10">
        <v>101</v>
      </c>
      <c r="E103" s="11">
        <f t="shared" si="153"/>
        <v>10075.78990564882</v>
      </c>
      <c r="F103" s="11">
        <f t="shared" si="154"/>
        <v>38.916042616674531</v>
      </c>
      <c r="G103" s="11">
        <f t="shared" si="155"/>
        <v>3.8916042616681641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83" activePane="bottomLeft" state="frozen"/>
      <selection pane="bottomLeft" activeCell="A101" sqref="A101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1.9999999999999999E-7</v>
      </c>
      <c r="G3" s="11"/>
      <c r="I3" s="11">
        <f>C3-F3</f>
        <v>-1.9999999999999999E-7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1.8439859844230258E-5</v>
      </c>
      <c r="G4" s="11">
        <f t="shared" ref="G4:G64" si="0">(F4-F3)*10</f>
        <v>1.8239859844230256E-4</v>
      </c>
      <c r="H4" s="11">
        <f t="shared" ref="H4:H35" si="1">$M$4*B4^$M$5*EXP(-B4/$M$6)</f>
        <v>1.8239859844230257E-5</v>
      </c>
      <c r="I4" s="11">
        <f>C4-F4</f>
        <v>-1.8439859844230258E-5</v>
      </c>
      <c r="J4" s="11">
        <f>D4-H4</f>
        <v>-1.8239859844230257E-5</v>
      </c>
      <c r="K4" s="11"/>
      <c r="L4" s="4" t="s">
        <v>22</v>
      </c>
      <c r="M4" s="20">
        <f>0.0000002</f>
        <v>1.9999999999999999E-7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2.8149759462613226E-4</v>
      </c>
      <c r="G5" s="11">
        <f t="shared" si="0"/>
        <v>2.6305773478190204E-3</v>
      </c>
      <c r="H5" s="11">
        <f t="shared" si="1"/>
        <v>2.6305773478190202E-4</v>
      </c>
      <c r="I5" s="11">
        <f t="shared" ref="I5:I53" si="5">C5-F5</f>
        <v>-2.8149759462613226E-4</v>
      </c>
      <c r="J5" s="11">
        <f t="shared" ref="J5:J53" si="6">D5-H5</f>
        <v>-2.6305773478190202E-4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1.9449600303119497E-3</v>
      </c>
      <c r="G6" s="11">
        <f t="shared" si="0"/>
        <v>1.6634624356858176E-2</v>
      </c>
      <c r="H6" s="11">
        <f t="shared" si="1"/>
        <v>1.6634624356858174E-3</v>
      </c>
      <c r="I6" s="11">
        <f t="shared" si="5"/>
        <v>-1.9449600303119497E-3</v>
      </c>
      <c r="J6" s="11">
        <f t="shared" si="6"/>
        <v>-1.6634624356858174E-3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8.6403188206953252E-3</v>
      </c>
      <c r="G7" s="11">
        <f t="shared" si="0"/>
        <v>6.6953587903833753E-2</v>
      </c>
      <c r="H7" s="11">
        <f t="shared" si="1"/>
        <v>6.6953587903833761E-3</v>
      </c>
      <c r="I7" s="11">
        <f t="shared" si="5"/>
        <v>-8.6403188206953252E-3</v>
      </c>
      <c r="J7" s="11">
        <f t="shared" si="6"/>
        <v>-6.6953587903833761E-3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2.8890706552883123E-2</v>
      </c>
      <c r="G8" s="11">
        <f t="shared" si="0"/>
        <v>0.20250387732187797</v>
      </c>
      <c r="H8" s="11">
        <f t="shared" si="1"/>
        <v>2.0250387732187798E-2</v>
      </c>
      <c r="I8" s="11">
        <f t="shared" si="5"/>
        <v>-2.8890706552883123E-2</v>
      </c>
      <c r="J8" s="11">
        <f t="shared" si="6"/>
        <v>-2.0250387732187798E-2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7.917723283181731E-2</v>
      </c>
      <c r="G9" s="11">
        <f t="shared" si="0"/>
        <v>0.50286526278934185</v>
      </c>
      <c r="H9" s="11">
        <f t="shared" si="1"/>
        <v>5.0286526278934186E-2</v>
      </c>
      <c r="I9" s="11">
        <f t="shared" si="5"/>
        <v>-7.917723283181731E-2</v>
      </c>
      <c r="J9" s="11">
        <f t="shared" si="6"/>
        <v>-5.0286526278934186E-2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0.18726736075907482</v>
      </c>
      <c r="G10" s="11">
        <f t="shared" si="0"/>
        <v>1.0809012792725752</v>
      </c>
      <c r="H10" s="11">
        <f t="shared" si="1"/>
        <v>0.10809012792725751</v>
      </c>
      <c r="I10" s="11">
        <f t="shared" si="5"/>
        <v>-0.18726736075907482</v>
      </c>
      <c r="J10" s="11">
        <f t="shared" si="6"/>
        <v>-0.10809012792725751</v>
      </c>
      <c r="K10" s="11"/>
      <c r="L10" s="4" t="s">
        <v>30</v>
      </c>
      <c r="M10" s="11">
        <f>AVERAGE(H3:H36)</f>
        <v>10.551753880114832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0.39535412346550214</v>
      </c>
      <c r="G11" s="11">
        <f t="shared" si="0"/>
        <v>2.080867627064273</v>
      </c>
      <c r="H11" s="11">
        <f t="shared" si="1"/>
        <v>0.20808676270642731</v>
      </c>
      <c r="I11" s="11">
        <f t="shared" si="5"/>
        <v>0.60464587653449786</v>
      </c>
      <c r="J11" s="11">
        <f t="shared" si="6"/>
        <v>0.79191323729357266</v>
      </c>
      <c r="K11" s="11"/>
      <c r="L11" s="4" t="s">
        <v>31</v>
      </c>
      <c r="M11" s="5">
        <f>STDEVP(H3:H36)</f>
        <v>11.204297772537439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0.76258370135295084</v>
      </c>
      <c r="G12" s="11">
        <f t="shared" si="0"/>
        <v>3.6722957788744868</v>
      </c>
      <c r="H12" s="11">
        <f t="shared" si="1"/>
        <v>0.36722957788744864</v>
      </c>
      <c r="I12" s="11">
        <f t="shared" si="5"/>
        <v>0.23741629864704916</v>
      </c>
      <c r="J12" s="11">
        <f t="shared" si="6"/>
        <v>-0.36722957788744864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1.3666397192586979</v>
      </c>
      <c r="G13" s="11">
        <f t="shared" si="0"/>
        <v>6.0405601790574703</v>
      </c>
      <c r="H13" s="11">
        <f t="shared" si="1"/>
        <v>0.60405601790574703</v>
      </c>
      <c r="I13" s="11">
        <f t="shared" si="5"/>
        <v>1.6333602807413021</v>
      </c>
      <c r="J13" s="11">
        <f t="shared" si="6"/>
        <v>1.395943982094253</v>
      </c>
      <c r="K13" s="11"/>
      <c r="L13" s="4" t="s">
        <v>42</v>
      </c>
      <c r="M13" s="11">
        <f>AVERAGE(I4:I39)</f>
        <v>-3.6266865511612321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2.3041756207309021</v>
      </c>
      <c r="G14" s="11">
        <f t="shared" si="0"/>
        <v>9.3753590147220418</v>
      </c>
      <c r="H14" s="11">
        <f t="shared" si="1"/>
        <v>0.93753590147220411</v>
      </c>
      <c r="I14" s="11">
        <f t="shared" si="5"/>
        <v>0.6958243792690979</v>
      </c>
      <c r="J14" s="11">
        <f t="shared" si="6"/>
        <v>-0.93753590147220411</v>
      </c>
      <c r="K14" s="11"/>
      <c r="L14" s="4" t="s">
        <v>31</v>
      </c>
      <c r="M14" s="5">
        <f>STDEVP(I4:I39)</f>
        <v>8.9767475425564296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3.6900166564185239</v>
      </c>
      <c r="G15" s="11">
        <f t="shared" si="0"/>
        <v>13.858410356876218</v>
      </c>
      <c r="H15" s="11">
        <f t="shared" si="1"/>
        <v>1.3858410356876221</v>
      </c>
      <c r="I15" s="11">
        <f t="shared" si="5"/>
        <v>0.30998334358147606</v>
      </c>
      <c r="J15" s="11">
        <f t="shared" si="6"/>
        <v>-0.38584103568762207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5.6551723606491962</v>
      </c>
      <c r="G16" s="11">
        <f t="shared" si="0"/>
        <v>19.65155704230672</v>
      </c>
      <c r="H16" s="11">
        <f t="shared" si="1"/>
        <v>1.9651557042306724</v>
      </c>
      <c r="I16" s="11">
        <f t="shared" si="5"/>
        <v>0.34482763935080385</v>
      </c>
      <c r="J16" s="11">
        <f t="shared" si="6"/>
        <v>3.4844295769327571E-2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8.343797751700869</v>
      </c>
      <c r="G17" s="11">
        <f t="shared" si="0"/>
        <v>26.886253910516729</v>
      </c>
      <c r="H17" s="11">
        <f t="shared" si="1"/>
        <v>2.6886253910516729</v>
      </c>
      <c r="I17" s="11">
        <f t="shared" si="5"/>
        <v>-1.343797751700869</v>
      </c>
      <c r="J17" s="11">
        <f t="shared" si="6"/>
        <v>-1.6886253910516729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11.909311593049408</v>
      </c>
      <c r="G18" s="11">
        <f t="shared" si="0"/>
        <v>35.655138413485389</v>
      </c>
      <c r="H18" s="11">
        <f t="shared" si="1"/>
        <v>3.565513841348539</v>
      </c>
      <c r="I18" s="11">
        <f t="shared" si="5"/>
        <v>-3.9093115930494076</v>
      </c>
      <c r="J18" s="11">
        <f t="shared" si="6"/>
        <v>-2.565513841348539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16.509922064118783</v>
      </c>
      <c r="G19" s="11">
        <f t="shared" si="0"/>
        <v>46.006104710693748</v>
      </c>
      <c r="H19" s="11">
        <f t="shared" si="1"/>
        <v>4.600610471069376</v>
      </c>
      <c r="I19" s="11">
        <f t="shared" si="5"/>
        <v>-8.5099220641187827</v>
      </c>
      <c r="J19" s="11">
        <f t="shared" si="6"/>
        <v>-4.600610471069376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22.303826335865104</v>
      </c>
      <c r="G20" s="11">
        <f t="shared" si="0"/>
        <v>57.939042717463209</v>
      </c>
      <c r="H20" s="11">
        <f t="shared" si="1"/>
        <v>5.7939042717463218</v>
      </c>
      <c r="I20" s="11">
        <f t="shared" si="5"/>
        <v>-11.303826335865104</v>
      </c>
      <c r="J20" s="11">
        <f t="shared" si="6"/>
        <v>-2.7939042717463218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29.444344892656396</v>
      </c>
      <c r="G21" s="11">
        <f t="shared" si="0"/>
        <v>71.405185567912923</v>
      </c>
      <c r="H21" s="11">
        <f t="shared" si="1"/>
        <v>7.1405185567912905</v>
      </c>
      <c r="I21" s="11">
        <f t="shared" si="5"/>
        <v>-12.444344892656396</v>
      </c>
      <c r="J21" s="11">
        <f t="shared" si="6"/>
        <v>-1.1405185567912905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38.075228916681596</v>
      </c>
      <c r="G22" s="11">
        <f t="shared" si="0"/>
        <v>86.308840240251996</v>
      </c>
      <c r="H22" s="11">
        <f t="shared" si="1"/>
        <v>8.6308840240251978</v>
      </c>
      <c r="I22" s="11">
        <f t="shared" si="5"/>
        <v>-11.075228916681596</v>
      </c>
      <c r="J22" s="11">
        <f t="shared" si="6"/>
        <v>1.3691159759748022</v>
      </c>
      <c r="K22" s="11"/>
      <c r="L22" t="s">
        <v>55</v>
      </c>
      <c r="M22" s="11">
        <f>MAX(F3:F115)</f>
        <v>1471.3093673247345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48.326344732785479</v>
      </c>
      <c r="G23" s="11">
        <f t="shared" si="0"/>
        <v>102.51115816103884</v>
      </c>
      <c r="H23" s="11">
        <f t="shared" si="1"/>
        <v>10.251115816103884</v>
      </c>
      <c r="I23" s="11">
        <f t="shared" si="5"/>
        <v>-15.326344732785479</v>
      </c>
      <c r="J23" s="11">
        <f t="shared" si="6"/>
        <v>-4.2511158161038836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60.309897941797445</v>
      </c>
      <c r="G24" s="11">
        <f t="shared" si="0"/>
        <v>119.83553209011966</v>
      </c>
      <c r="H24" s="11">
        <f t="shared" si="1"/>
        <v>11.983553209011964</v>
      </c>
      <c r="I24" s="11">
        <f t="shared" si="5"/>
        <v>-10.309897941797445</v>
      </c>
      <c r="J24" s="11">
        <f t="shared" si="6"/>
        <v>5.0164467909880361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74.117315560515493</v>
      </c>
      <c r="G25" s="11">
        <f t="shared" si="0"/>
        <v>138.07417618718048</v>
      </c>
      <c r="H25" s="11">
        <f t="shared" si="1"/>
        <v>13.807417618718045</v>
      </c>
      <c r="I25" s="11">
        <f t="shared" si="5"/>
        <v>-14.117315560515493</v>
      </c>
      <c r="J25" s="11">
        <f t="shared" si="6"/>
        <v>-3.8074176187180448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89.816860573470208</v>
      </c>
      <c r="G26" s="11">
        <f t="shared" si="0"/>
        <v>156.99545012954715</v>
      </c>
      <c r="H26" s="11">
        <f t="shared" si="1"/>
        <v>15.699545012954717</v>
      </c>
      <c r="I26" s="11">
        <f t="shared" si="5"/>
        <v>-16.816860573470208</v>
      </c>
      <c r="J26" s="11">
        <f t="shared" si="6"/>
        <v>-2.6995450129547169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107.45201231267815</v>
      </c>
      <c r="G27" s="11">
        <f t="shared" si="0"/>
        <v>176.35151739207942</v>
      </c>
      <c r="H27" s="11">
        <f t="shared" si="1"/>
        <v>17.635151739207938</v>
      </c>
      <c r="I27" s="11">
        <f t="shared" si="5"/>
        <v>-16.45201231267815</v>
      </c>
      <c r="J27" s="11">
        <f t="shared" si="6"/>
        <v>0.36484826079206201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127.04060977332051</v>
      </c>
      <c r="G28" s="11">
        <f t="shared" si="0"/>
        <v>195.88597460642362</v>
      </c>
      <c r="H28" s="11">
        <f t="shared" si="1"/>
        <v>19.588597460642362</v>
      </c>
      <c r="I28" s="11">
        <f t="shared" si="5"/>
        <v>-8.0406097733205115</v>
      </c>
      <c r="J28" s="11">
        <f t="shared" si="6"/>
        <v>8.4114025393576384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148.57472441628593</v>
      </c>
      <c r="G29" s="11">
        <f t="shared" si="0"/>
        <v>215.3411464296542</v>
      </c>
      <c r="H29" s="11">
        <f t="shared" si="1"/>
        <v>21.53411464296541</v>
      </c>
      <c r="I29" s="11">
        <f t="shared" si="5"/>
        <v>3.4252755837140683</v>
      </c>
      <c r="J29" s="11">
        <f t="shared" si="6"/>
        <v>11.46588535703459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172.02120469643128</v>
      </c>
      <c r="G30" s="11">
        <f t="shared" si="0"/>
        <v>234.46480280145352</v>
      </c>
      <c r="H30" s="11">
        <f t="shared" si="1"/>
        <v>23.446480280145362</v>
      </c>
      <c r="I30" s="11">
        <f t="shared" si="5"/>
        <v>-1.0212046964312833</v>
      </c>
      <c r="J30" s="11">
        <f t="shared" si="6"/>
        <v>-4.4464802801453622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197.32281652185156</v>
      </c>
      <c r="G31" s="11">
        <f t="shared" si="0"/>
        <v>253.01611825420281</v>
      </c>
      <c r="H31" s="11">
        <f t="shared" si="1"/>
        <v>25.301611825420274</v>
      </c>
      <c r="I31" s="11">
        <f t="shared" si="5"/>
        <v>14.677183478148436</v>
      </c>
      <c r="J31" s="11">
        <f t="shared" si="6"/>
        <v>15.698388174579726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224.39989178202364</v>
      </c>
      <c r="G32" s="11">
        <f t="shared" si="0"/>
        <v>270.7707526017208</v>
      </c>
      <c r="H32" s="11">
        <f t="shared" si="1"/>
        <v>27.077075260172091</v>
      </c>
      <c r="I32" s="11">
        <f t="shared" si="5"/>
        <v>6.6001082179763557</v>
      </c>
      <c r="J32" s="11">
        <f t="shared" si="6"/>
        <v>-8.0770752601720908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253.15239042713276</v>
      </c>
      <c r="G33" s="11">
        <f t="shared" si="0"/>
        <v>287.52498645109114</v>
      </c>
      <c r="H33" s="11">
        <f t="shared" si="1"/>
        <v>28.752498645109121</v>
      </c>
      <c r="I33" s="11">
        <f t="shared" si="5"/>
        <v>0.84760957286724192</v>
      </c>
      <c r="J33" s="11">
        <f t="shared" si="6"/>
        <v>-5.7524986451091209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283.46227963127251</v>
      </c>
      <c r="G34" s="11">
        <f t="shared" si="0"/>
        <v>303.09889204139751</v>
      </c>
      <c r="H34" s="11">
        <f t="shared" si="1"/>
        <v>30.309889204139743</v>
      </c>
      <c r="I34" s="11">
        <f t="shared" si="5"/>
        <v>-3.4622796312725086</v>
      </c>
      <c r="J34" s="11">
        <f t="shared" si="6"/>
        <v>-4.3098892041397434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315.19613554565871</v>
      </c>
      <c r="G35" s="11">
        <f t="shared" si="0"/>
        <v>317.33855914386197</v>
      </c>
      <c r="H35" s="11">
        <f t="shared" si="1"/>
        <v>31.733855914386194</v>
      </c>
      <c r="I35" s="11">
        <f t="shared" si="5"/>
        <v>15.803864454341294</v>
      </c>
      <c r="J35" s="11">
        <f t="shared" si="6"/>
        <v>19.266144085613806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348.20787824378954</v>
      </c>
      <c r="G36" s="11">
        <f t="shared" si="0"/>
        <v>330.11742698130831</v>
      </c>
      <c r="H36" s="11">
        <f t="shared" ref="H36:H64" si="7">$M$4*B36^$M$5*EXP(-B36/$M$6)</f>
        <v>33.011742698130817</v>
      </c>
      <c r="I36" s="11">
        <f t="shared" si="5"/>
        <v>9.792121756210463</v>
      </c>
      <c r="J36" s="11">
        <f t="shared" si="6"/>
        <v>-6.0117426981308171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382.3415579045448</v>
      </c>
      <c r="G37" s="11">
        <f t="shared" si="0"/>
        <v>341.33679660755263</v>
      </c>
      <c r="H37" s="11">
        <f t="shared" si="7"/>
        <v>34.133679660755263</v>
      </c>
      <c r="I37" s="11">
        <f t="shared" si="5"/>
        <v>-5.3415579045447998</v>
      </c>
      <c r="J37" s="11">
        <f t="shared" si="6"/>
        <v>-15.133679660755263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417.43411935556014</v>
      </c>
      <c r="G38" s="11">
        <f t="shared" si="0"/>
        <v>350.92561451015342</v>
      </c>
      <c r="H38" s="11">
        <f t="shared" si="7"/>
        <v>35.092561451015342</v>
      </c>
      <c r="I38" s="11">
        <f t="shared" si="5"/>
        <v>-20.434119355560142</v>
      </c>
      <c r="J38" s="11">
        <f t="shared" si="6"/>
        <v>-15.092561451015342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453.31808217028902</v>
      </c>
      <c r="G39" s="11">
        <f t="shared" si="0"/>
        <v>358.83962814728875</v>
      </c>
      <c r="H39" s="11">
        <f t="shared" si="7"/>
        <v>35.883962814728854</v>
      </c>
      <c r="I39" s="11">
        <f t="shared" si="5"/>
        <v>-25.318082170289017</v>
      </c>
      <c r="J39" s="11">
        <f t="shared" si="6"/>
        <v>-4.8839628147288536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489.82408403005212</v>
      </c>
      <c r="G40" s="11">
        <f t="shared" si="0"/>
        <v>365.06001859763103</v>
      </c>
      <c r="H40" s="11">
        <f t="shared" si="7"/>
        <v>36.506001859763124</v>
      </c>
      <c r="I40" s="11">
        <f t="shared" si="5"/>
        <v>-29.82408403005212</v>
      </c>
      <c r="J40" s="11">
        <f t="shared" si="6"/>
        <v>-4.5060018597631242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526.78324557277335</v>
      </c>
      <c r="G41" s="11">
        <f t="shared" si="0"/>
        <v>369.59161542721233</v>
      </c>
      <c r="H41" s="11">
        <f t="shared" si="7"/>
        <v>36.959161542721191</v>
      </c>
      <c r="I41" s="11">
        <f t="shared" si="5"/>
        <v>-38.783245572773353</v>
      </c>
      <c r="J41" s="11">
        <f t="shared" si="6"/>
        <v>-8.9591615427211906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564.02932509086008</v>
      </c>
      <c r="G42" s="11">
        <f t="shared" si="0"/>
        <v>372.46079518086731</v>
      </c>
      <c r="H42" s="11">
        <f t="shared" si="7"/>
        <v>37.246079518086688</v>
      </c>
      <c r="I42" s="11">
        <f t="shared" si="5"/>
        <v>-45.029325090860084</v>
      </c>
      <c r="J42" s="11">
        <f t="shared" si="6"/>
        <v>-6.2460795180866882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601.40064093644639</v>
      </c>
      <c r="G43" s="11">
        <f t="shared" si="0"/>
        <v>373.71315845586309</v>
      </c>
      <c r="H43" s="11">
        <f t="shared" si="7"/>
        <v>37.371315845586281</v>
      </c>
      <c r="I43" s="11">
        <f t="shared" si="5"/>
        <v>-59.400640936446393</v>
      </c>
      <c r="J43" s="11">
        <f t="shared" si="6"/>
        <v>-14.371315845586281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638.74174814640674</v>
      </c>
      <c r="G44" s="11">
        <f t="shared" si="0"/>
        <v>373.41107209960342</v>
      </c>
      <c r="H44" s="11">
        <f t="shared" si="7"/>
        <v>37.341107209960377</v>
      </c>
      <c r="I44" s="11">
        <f t="shared" si="5"/>
        <v>-82.741748146406735</v>
      </c>
      <c r="J44" s="11">
        <f t="shared" si="6"/>
        <v>-23.341107209960377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675.90486348490606</v>
      </c>
      <c r="G45" s="11">
        <f t="shared" si="0"/>
        <v>371.63115338499324</v>
      </c>
      <c r="H45" s="11">
        <f t="shared" si="7"/>
        <v>37.163115338499352</v>
      </c>
      <c r="I45" s="11">
        <f t="shared" si="5"/>
        <v>-80.904863484906059</v>
      </c>
      <c r="J45" s="11">
        <f t="shared" si="6"/>
        <v>1.8368846615006476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712.75103974959347</v>
      </c>
      <c r="G46" s="11">
        <f t="shared" si="0"/>
        <v>368.46176264687415</v>
      </c>
      <c r="H46" s="11">
        <f t="shared" si="7"/>
        <v>36.846176264687408</v>
      </c>
      <c r="I46" s="11">
        <f t="shared" si="5"/>
        <v>-92.751039749593474</v>
      </c>
      <c r="J46" s="11">
        <f t="shared" si="6"/>
        <v>-11.846176264687408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749.15109577955138</v>
      </c>
      <c r="G47" s="11">
        <f t="shared" si="0"/>
        <v>364.00056029957909</v>
      </c>
      <c r="H47" s="11">
        <f t="shared" si="7"/>
        <v>36.400056029957902</v>
      </c>
      <c r="I47" s="11">
        <f t="shared" si="5"/>
        <v>-95.151095779551383</v>
      </c>
      <c r="J47" s="11">
        <f t="shared" si="6"/>
        <v>-2.4000560299579021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784.98631315847001</v>
      </c>
      <c r="G48" s="11">
        <f t="shared" si="0"/>
        <v>358.35217378918628</v>
      </c>
      <c r="H48" s="11">
        <f t="shared" si="7"/>
        <v>35.8352173789186</v>
      </c>
      <c r="I48" s="11">
        <f t="shared" si="5"/>
        <v>-102.98631315847001</v>
      </c>
      <c r="J48" s="11">
        <f t="shared" si="6"/>
        <v>-7.8352173789185997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820.14891417488002</v>
      </c>
      <c r="G49" s="11">
        <f t="shared" si="0"/>
        <v>351.62601016410008</v>
      </c>
      <c r="H49" s="11">
        <f t="shared" si="7"/>
        <v>35.162601016409972</v>
      </c>
      <c r="I49" s="11">
        <f t="shared" si="5"/>
        <v>-111.14891417488002</v>
      </c>
      <c r="J49" s="11">
        <f t="shared" si="6"/>
        <v>-8.1626010164099725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854.54233825409358</v>
      </c>
      <c r="G50" s="11">
        <f t="shared" si="0"/>
        <v>343.9342407921356</v>
      </c>
      <c r="H50" s="11">
        <f t="shared" si="7"/>
        <v>34.393424079213538</v>
      </c>
      <c r="I50" s="11">
        <f t="shared" si="5"/>
        <v>-120.54233825409358</v>
      </c>
      <c r="J50" s="11">
        <f t="shared" si="6"/>
        <v>-9.3934240792135384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888.08133589995145</v>
      </c>
      <c r="G51" s="11">
        <f t="shared" si="0"/>
        <v>335.38997645857876</v>
      </c>
      <c r="H51" s="11">
        <f t="shared" si="7"/>
        <v>33.538997645857847</v>
      </c>
      <c r="I51" s="11">
        <f t="shared" si="5"/>
        <v>-139.08133589995145</v>
      </c>
      <c r="J51" s="11">
        <f t="shared" si="6"/>
        <v>-18.538997645857847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920.69190027341926</v>
      </c>
      <c r="G52" s="11">
        <f t="shared" si="0"/>
        <v>326.1056437346781</v>
      </c>
      <c r="H52" s="11">
        <f t="shared" si="7"/>
        <v>32.610564373467767</v>
      </c>
      <c r="I52" s="11">
        <f t="shared" si="5"/>
        <v>-160.69190027341926</v>
      </c>
      <c r="J52" s="11">
        <f t="shared" si="6"/>
        <v>-21.610564373467767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952.31105698813099</v>
      </c>
      <c r="G53" s="11">
        <f t="shared" si="0"/>
        <v>316.19156714711721</v>
      </c>
      <c r="H53" s="11">
        <f t="shared" si="7"/>
        <v>31.619156714711714</v>
      </c>
      <c r="I53" s="11">
        <f t="shared" si="5"/>
        <v>-159.31105698813099</v>
      </c>
      <c r="J53" s="11">
        <f t="shared" si="6"/>
        <v>1.3808432852882859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982.88653261850197</v>
      </c>
      <c r="G54" s="11">
        <f t="shared" si="0"/>
        <v>305.75475630370988</v>
      </c>
      <c r="H54" s="11">
        <f t="shared" si="7"/>
        <v>30.575475630371031</v>
      </c>
      <c r="I54" s="11">
        <f t="shared" ref="I54:I62" si="10">C54-F54</f>
        <v>-175.88653261850197</v>
      </c>
      <c r="J54" s="11">
        <f t="shared" ref="J54:J62" si="11">D54-H54</f>
        <v>-16.575475630371031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1012.3763218890723</v>
      </c>
      <c r="G55" s="11">
        <f t="shared" si="0"/>
        <v>294.89789270570327</v>
      </c>
      <c r="H55" s="11">
        <f t="shared" si="7"/>
        <v>29.489789270570281</v>
      </c>
      <c r="I55" s="11">
        <f t="shared" si="10"/>
        <v>-184.3763218890723</v>
      </c>
      <c r="J55" s="11">
        <f t="shared" si="11"/>
        <v>-8.4897892705702809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1040.7481726337455</v>
      </c>
      <c r="G56" s="11">
        <f t="shared" si="0"/>
        <v>283.71850744673225</v>
      </c>
      <c r="H56" s="11">
        <f t="shared" si="7"/>
        <v>28.371850744673317</v>
      </c>
      <c r="I56" s="11">
        <f t="shared" si="10"/>
        <v>-174.74817263374553</v>
      </c>
      <c r="J56" s="11">
        <f t="shared" si="11"/>
        <v>9.628149255326683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1067.9790064628273</v>
      </c>
      <c r="G57" s="11">
        <f t="shared" si="0"/>
        <v>272.30833829081803</v>
      </c>
      <c r="H57" s="11">
        <f t="shared" si="7"/>
        <v>27.230833829081714</v>
      </c>
      <c r="I57" s="11">
        <f t="shared" si="10"/>
        <v>-170.97900646282733</v>
      </c>
      <c r="J57" s="11">
        <f t="shared" si="11"/>
        <v>3.769166170918286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1094.0542917283301</v>
      </c>
      <c r="G58" s="11">
        <f t="shared" si="0"/>
        <v>260.75285265502771</v>
      </c>
      <c r="H58" s="11">
        <f t="shared" si="7"/>
        <v>26.07528526550286</v>
      </c>
      <c r="I58" s="11">
        <f t="shared" si="10"/>
        <v>-166.0542917283301</v>
      </c>
      <c r="J58" s="11">
        <f t="shared" si="11"/>
        <v>4.9247147344971403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1118.9673838993151</v>
      </c>
      <c r="G59" s="11">
        <f t="shared" si="0"/>
        <v>249.1309217098501</v>
      </c>
      <c r="H59" s="11">
        <f t="shared" si="7"/>
        <v>24.913092170985099</v>
      </c>
      <c r="I59" s="11">
        <f t="shared" si="10"/>
        <v>-161.96738389931511</v>
      </c>
      <c r="J59" s="11">
        <f t="shared" si="11"/>
        <v>4.0869078290149012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1142.718846905653</v>
      </c>
      <c r="G60" s="11">
        <f t="shared" si="0"/>
        <v>237.51463006337872</v>
      </c>
      <c r="H60" s="11">
        <f t="shared" si="7"/>
        <v>23.751463006337907</v>
      </c>
      <c r="I60" s="11">
        <f t="shared" si="10"/>
        <v>-152.71884690565298</v>
      </c>
      <c r="J60" s="11">
        <f t="shared" si="11"/>
        <v>9.2485369936620927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1165.3157674284703</v>
      </c>
      <c r="G61" s="11">
        <f>(F61-F60)*10</f>
        <v>225.969205228173</v>
      </c>
      <c r="H61" s="11">
        <f>$M$4*B61^$M$5*EXP(-B61/$M$6)</f>
        <v>22.596920522817246</v>
      </c>
      <c r="I61" s="11">
        <f t="shared" si="10"/>
        <v>-143.31576742847028</v>
      </c>
      <c r="J61" s="11">
        <f t="shared" si="11"/>
        <v>9.4030794771827537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1186.7710725483978</v>
      </c>
      <c r="G62" s="11">
        <f>(F62-F61)*10</f>
        <v>214.55305119927516</v>
      </c>
      <c r="H62" s="11">
        <f>$M$4*B62^$M$5*EXP(-B62/$M$6)</f>
        <v>21.455305119927534</v>
      </c>
      <c r="I62" s="11">
        <f t="shared" si="10"/>
        <v>-139.7710725483978</v>
      </c>
      <c r="J62" s="11">
        <f t="shared" si="11"/>
        <v>3.5446948800724662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1207.1028596405895</v>
      </c>
      <c r="G63" s="11">
        <f>(F63-F62)*10</f>
        <v>203.31787092191689</v>
      </c>
      <c r="H63" s="11">
        <f>$M$4*B63^$M$5*EXP(-B63/$M$6)</f>
        <v>20.331787092191629</v>
      </c>
      <c r="I63" s="11">
        <f t="shared" ref="I63" si="14">C63-F63</f>
        <v>-131.10285964058949</v>
      </c>
      <c r="J63" s="11">
        <f t="shared" ref="J63" si="15">D63-H63</f>
        <v>8.6682129078083712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1226.3337459533568</v>
      </c>
      <c r="G64" s="11">
        <f t="shared" si="0"/>
        <v>192.30886312767325</v>
      </c>
      <c r="H64" s="11">
        <f t="shared" si="7"/>
        <v>19.230886312767403</v>
      </c>
      <c r="I64" s="11">
        <f t="shared" ref="I64" si="18">C64-F64</f>
        <v>-133.33374595335681</v>
      </c>
      <c r="J64" s="11">
        <f t="shared" ref="J64" si="19">D64-H64</f>
        <v>-2.230886312767403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1244.4902439439204</v>
      </c>
      <c r="G65" s="11">
        <f t="shared" ref="G65" si="23">(F65-F64)*10</f>
        <v>181.56497990563594</v>
      </c>
      <c r="H65" s="11">
        <f t="shared" ref="H65" si="24">$M$4*B65^$M$5*EXP(-B65/$M$6)</f>
        <v>18.156497990563686</v>
      </c>
      <c r="I65" s="11">
        <f t="shared" ref="I65" si="25">C65-F65</f>
        <v>-130.4902439439204</v>
      </c>
      <c r="J65" s="11">
        <f t="shared" ref="J65" si="26">D65-H65</f>
        <v>2.8435020094363139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1261.6021671834351</v>
      </c>
      <c r="G66" s="11">
        <f t="shared" ref="G66" si="30">(F66-F65)*10</f>
        <v>171.11923239514681</v>
      </c>
      <c r="H66" s="11">
        <f t="shared" ref="H66" si="31">$M$4*B66^$M$5*EXP(-B66/$M$6)</f>
        <v>17.111923239514738</v>
      </c>
      <c r="I66" s="11">
        <f t="shared" ref="I66" si="32">C66-F66</f>
        <v>-133.60216718343509</v>
      </c>
      <c r="J66" s="11">
        <f t="shared" ref="J66" si="33">D66-H66</f>
        <v>-3.1119232395147378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1277.7020704925719</v>
      </c>
      <c r="G67" s="11">
        <f t="shared" ref="G67" si="37">(F67-F66)*10</f>
        <v>160.99903309136835</v>
      </c>
      <c r="H67" s="11">
        <f t="shared" ref="H67" si="38">$M$4*B67^$M$5*EXP(-B67/$M$6)</f>
        <v>16.099903309136913</v>
      </c>
      <c r="I67" s="11">
        <f t="shared" ref="I67" si="39">C67-F67</f>
        <v>-136.70207049257192</v>
      </c>
      <c r="J67" s="11">
        <f t="shared" ref="J67" si="40">D67-H67</f>
        <v>-3.0999033091369128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1292.8247269329454</v>
      </c>
      <c r="G68" s="11">
        <f t="shared" ref="G68" si="44">(F68-F67)*10</f>
        <v>151.22656440373476</v>
      </c>
      <c r="H68" s="11">
        <f t="shared" ref="H68" si="45">$M$4*B68^$M$5*EXP(-B68/$M$6)</f>
        <v>15.12265644037339</v>
      </c>
      <c r="I68" s="11">
        <f t="shared" ref="I68" si="46">C68-F68</f>
        <v>-140.8247269329454</v>
      </c>
      <c r="J68" s="11">
        <f t="shared" ref="J68" si="47">D68-H68</f>
        <v>-4.1226564403733903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1307.0066433596123</v>
      </c>
      <c r="G69" s="11">
        <f t="shared" ref="G69" si="51">(F69-F68)*10</f>
        <v>141.8191642666693</v>
      </c>
      <c r="H69" s="11">
        <f t="shared" ref="H69" si="52">$M$4*B69^$M$5*EXP(-B69/$M$6)</f>
        <v>14.18191642666693</v>
      </c>
      <c r="I69" s="11">
        <f t="shared" ref="I69" si="53">C69-F69</f>
        <v>-140.00664335961233</v>
      </c>
      <c r="J69" s="11">
        <f t="shared" ref="J69" si="54">D69-H69</f>
        <v>0.81808357333306958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1320.2856154340723</v>
      </c>
      <c r="G70" s="11">
        <f t="shared" ref="G70" si="58">(F70-F69)*10</f>
        <v>132.78972074459944</v>
      </c>
      <c r="H70" s="11">
        <f t="shared" ref="H70" si="59">$M$4*B70^$M$5*EXP(-B70/$M$6)</f>
        <v>13.278972074459986</v>
      </c>
      <c r="I70" s="11">
        <f t="shared" ref="I70" si="60">C70-F70</f>
        <v>-136.28561543407227</v>
      </c>
      <c r="J70" s="11">
        <f t="shared" ref="J70" si="61">D70-H70</f>
        <v>3.7210279255400138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1332.700322301816</v>
      </c>
      <c r="G71" s="11">
        <f t="shared" ref="G71" si="65">(F71-F70)*10</f>
        <v>124.14706867743689</v>
      </c>
      <c r="H71" s="11">
        <f t="shared" ref="H71" si="66">$M$4*B71^$M$5*EXP(-B71/$M$6)</f>
        <v>12.414706867743721</v>
      </c>
      <c r="I71" s="11">
        <f t="shared" ref="I71" si="67">C71-F71</f>
        <v>-137.70032230181596</v>
      </c>
      <c r="J71" s="11">
        <f t="shared" ref="J71" si="68">D71-H71</f>
        <v>-1.4147068677437211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1344.2899605480322</v>
      </c>
      <c r="G72" s="11">
        <f t="shared" ref="G72" si="72">(F72-F71)*10</f>
        <v>115.89638246216282</v>
      </c>
      <c r="H72" s="11">
        <f t="shared" ref="H72" si="73">$M$4*B72^$M$5*EXP(-B72/$M$6)</f>
        <v>11.589638246216172</v>
      </c>
      <c r="I72" s="11">
        <f t="shared" ref="I72" si="74">C72-F72</f>
        <v>-135.28996054803224</v>
      </c>
      <c r="J72" s="11">
        <f t="shared" ref="J72" si="75">D72-H72</f>
        <v>2.4103617537838282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1355.0939165528912</v>
      </c>
      <c r="G73" s="11">
        <f t="shared" ref="G73" si="79">(F73-F72)*10</f>
        <v>108.03956004858946</v>
      </c>
      <c r="H73" s="11">
        <f t="shared" ref="H73" si="80">$M$4*B73^$M$5*EXP(-B73/$M$6)</f>
        <v>10.803956004858842</v>
      </c>
      <c r="I73" s="11">
        <f t="shared" ref="I73" si="81">C73-F73</f>
        <v>-134.09391655289119</v>
      </c>
      <c r="J73" s="11">
        <f t="shared" ref="J73" si="82">D73-H73</f>
        <v>1.1960439951411583</v>
      </c>
    </row>
    <row r="74" spans="1:11">
      <c r="A74" s="2">
        <v>43956</v>
      </c>
      <c r="B74" s="10">
        <v>72</v>
      </c>
      <c r="C74" s="3">
        <f>Dati!K74</f>
        <v>1232</v>
      </c>
      <c r="D74">
        <f t="shared" ref="D74" si="83">C74-C73</f>
        <v>11</v>
      </c>
      <c r="E74">
        <f t="shared" ref="E74" si="84">10*(C74-C73)</f>
        <v>110</v>
      </c>
      <c r="F74" s="11">
        <f t="shared" ref="F74" si="85">F73+H74</f>
        <v>1365.1514759663773</v>
      </c>
      <c r="G74" s="11">
        <f t="shared" ref="G74" si="86">(F74-F73)*10</f>
        <v>100.5755941348616</v>
      </c>
      <c r="H74" s="11">
        <f t="shared" ref="H74" si="87">$M$4*B74^$M$5*EXP(-B74/$M$6)</f>
        <v>10.057559413486228</v>
      </c>
      <c r="I74" s="11">
        <f t="shared" ref="I74" si="88">C74-F74</f>
        <v>-133.15147596637735</v>
      </c>
      <c r="J74" s="11">
        <f t="shared" ref="J74" si="89">D74-H74</f>
        <v>0.94244058651377216</v>
      </c>
    </row>
    <row r="75" spans="1:11">
      <c r="A75" s="2">
        <v>43957</v>
      </c>
      <c r="B75" s="10">
        <v>73</v>
      </c>
      <c r="C75" s="3">
        <f>Dati!K75</f>
        <v>1243</v>
      </c>
      <c r="D75">
        <f t="shared" ref="D75:D76" si="90">C75-C74</f>
        <v>11</v>
      </c>
      <c r="E75">
        <f t="shared" ref="E75:E76" si="91">10*(C75-C74)</f>
        <v>110</v>
      </c>
      <c r="F75" s="11">
        <f t="shared" ref="F75:F76" si="92">F74+H75</f>
        <v>1374.5015687039479</v>
      </c>
      <c r="G75" s="11">
        <f t="shared" ref="G75:G76" si="93">(F75-F74)*10</f>
        <v>93.500927375705487</v>
      </c>
      <c r="H75" s="11">
        <f t="shared" ref="H75:H76" si="94">$M$4*B75^$M$5*EXP(-B75/$M$6)</f>
        <v>9.3500927375706393</v>
      </c>
      <c r="I75" s="11">
        <f t="shared" ref="I75:I76" si="95">C75-F75</f>
        <v>-131.5015687039479</v>
      </c>
      <c r="J75" s="11">
        <f t="shared" ref="J75:J76" si="96">D75-H75</f>
        <v>1.6499072624293607</v>
      </c>
    </row>
    <row r="76" spans="1:11">
      <c r="A76" s="2">
        <v>43958</v>
      </c>
      <c r="B76" s="10">
        <v>74</v>
      </c>
      <c r="C76" s="3">
        <f>Dati!K76</f>
        <v>1254</v>
      </c>
      <c r="D76">
        <f t="shared" si="90"/>
        <v>11</v>
      </c>
      <c r="E76">
        <f t="shared" si="91"/>
        <v>110</v>
      </c>
      <c r="F76" s="11">
        <f t="shared" si="92"/>
        <v>1383.1825476201268</v>
      </c>
      <c r="G76" s="11">
        <f t="shared" si="93"/>
        <v>86.809789161789013</v>
      </c>
      <c r="H76" s="11">
        <f t="shared" si="94"/>
        <v>8.6809789161789102</v>
      </c>
      <c r="I76" s="11">
        <f t="shared" si="95"/>
        <v>-129.1825476201268</v>
      </c>
      <c r="J76" s="11">
        <f t="shared" si="96"/>
        <v>2.3190210838210898</v>
      </c>
    </row>
    <row r="77" spans="1:11">
      <c r="A77" s="2">
        <v>43959</v>
      </c>
      <c r="B77" s="10">
        <v>75</v>
      </c>
      <c r="C77" s="3">
        <f>Dati!K77</f>
        <v>1265</v>
      </c>
      <c r="D77">
        <f t="shared" ref="D77:D78" si="97">C77-C76</f>
        <v>11</v>
      </c>
      <c r="E77">
        <f t="shared" ref="E77:E78" si="98">10*(C77-C76)</f>
        <v>110</v>
      </c>
      <c r="F77" s="11">
        <f t="shared" ref="F77:F78" si="99">F76+H77</f>
        <v>1391.2319988393058</v>
      </c>
      <c r="G77" s="11">
        <f t="shared" ref="G77:G78" si="100">(F77-F76)*10</f>
        <v>80.494512191789909</v>
      </c>
      <c r="H77" s="11">
        <f t="shared" ref="H77:H78" si="101">$M$4*B77^$M$5*EXP(-B77/$M$6)</f>
        <v>8.0494512191790744</v>
      </c>
      <c r="I77" s="11">
        <f t="shared" ref="I77:I78" si="102">C77-F77</f>
        <v>-126.23199883930579</v>
      </c>
      <c r="J77" s="11">
        <f t="shared" ref="J77:J78" si="103">D77-H77</f>
        <v>2.9505487808209256</v>
      </c>
    </row>
    <row r="78" spans="1:11">
      <c r="A78" s="2">
        <v>43960</v>
      </c>
      <c r="B78" s="10">
        <v>76</v>
      </c>
      <c r="C78" s="3">
        <f>Dati!K78</f>
        <v>1276</v>
      </c>
      <c r="D78">
        <f t="shared" si="97"/>
        <v>11</v>
      </c>
      <c r="E78">
        <f t="shared" si="98"/>
        <v>110</v>
      </c>
      <c r="F78" s="11">
        <f t="shared" si="99"/>
        <v>1398.6865816034726</v>
      </c>
      <c r="G78" s="11">
        <f t="shared" si="100"/>
        <v>74.545827641668438</v>
      </c>
      <c r="H78" s="11">
        <f t="shared" si="101"/>
        <v>7.4545827641667328</v>
      </c>
      <c r="I78" s="11">
        <f t="shared" si="102"/>
        <v>-122.68658160347263</v>
      </c>
      <c r="J78" s="11">
        <f t="shared" si="103"/>
        <v>3.5454172358332672</v>
      </c>
    </row>
    <row r="79" spans="1:11">
      <c r="A79" s="2">
        <v>43961</v>
      </c>
      <c r="B79" s="10">
        <v>77</v>
      </c>
      <c r="C79" s="3">
        <f>Dati!K79</f>
        <v>1281</v>
      </c>
      <c r="D79">
        <f t="shared" ref="D79" si="104">C79-C78</f>
        <v>5</v>
      </c>
      <c r="E79">
        <f t="shared" ref="E79" si="105">10*(C79-C78)</f>
        <v>50</v>
      </c>
      <c r="F79" s="11">
        <f t="shared" ref="F79" si="106">F78+H79</f>
        <v>1405.5818954276103</v>
      </c>
      <c r="G79" s="11">
        <f t="shared" ref="G79" si="107">(F79-F78)*10</f>
        <v>68.953138241377019</v>
      </c>
      <c r="H79" s="11">
        <f t="shared" ref="H79" si="108">$M$4*B79^$M$5*EXP(-B79/$M$6)</f>
        <v>6.8953138241377747</v>
      </c>
      <c r="I79" s="11">
        <f t="shared" ref="I79" si="109">C79-F79</f>
        <v>-124.58189542761033</v>
      </c>
      <c r="J79" s="11">
        <f t="shared" ref="J79" si="110">D79-H79</f>
        <v>-1.8953138241377747</v>
      </c>
    </row>
    <row r="80" spans="1:11">
      <c r="A80" s="2">
        <v>43962</v>
      </c>
      <c r="B80" s="10">
        <v>78</v>
      </c>
      <c r="C80" s="3">
        <f>Dati!K80</f>
        <v>1293</v>
      </c>
      <c r="D80">
        <f t="shared" ref="D80" si="111">C80-C79</f>
        <v>12</v>
      </c>
      <c r="E80">
        <f t="shared" ref="E80" si="112">10*(C80-C79)</f>
        <v>120</v>
      </c>
      <c r="F80" s="11">
        <f t="shared" ref="F80" si="113">F79+H80</f>
        <v>1411.9523723278282</v>
      </c>
      <c r="G80" s="11">
        <f t="shared" ref="G80" si="114">(F80-F79)*10</f>
        <v>63.704769002179091</v>
      </c>
      <c r="H80" s="11">
        <f t="shared" ref="H80" si="115">$M$4*B80^$M$5*EXP(-B80/$M$6)</f>
        <v>6.3704769002178798</v>
      </c>
      <c r="I80" s="11">
        <f t="shared" ref="I80" si="116">C80-F80</f>
        <v>-118.95237232782824</v>
      </c>
      <c r="J80" s="11">
        <f t="shared" ref="J80" si="117">D80-H80</f>
        <v>5.6295230997821202</v>
      </c>
    </row>
    <row r="81" spans="1:10">
      <c r="A81" s="2">
        <v>43963</v>
      </c>
      <c r="B81" s="10">
        <v>79</v>
      </c>
      <c r="C81" s="3">
        <f>Dati!K81</f>
        <v>1301</v>
      </c>
      <c r="D81">
        <f t="shared" ref="D81" si="118">C81-C80</f>
        <v>8</v>
      </c>
      <c r="E81">
        <f t="shared" ref="E81" si="119">10*(C81-C80)</f>
        <v>80</v>
      </c>
      <c r="F81" s="11">
        <f t="shared" ref="F81" si="120">F80+H81</f>
        <v>1417.8311918980673</v>
      </c>
      <c r="G81" s="11">
        <f t="shared" ref="G81" si="121">(F81-F80)*10</f>
        <v>58.788195702391022</v>
      </c>
      <c r="H81" s="11">
        <f t="shared" ref="H81" si="122">$M$4*B81^$M$5*EXP(-B81/$M$6)</f>
        <v>5.8788195702391874</v>
      </c>
      <c r="I81" s="11">
        <f t="shared" ref="I81" si="123">C81-F81</f>
        <v>-116.83119189806735</v>
      </c>
      <c r="J81" s="11">
        <f t="shared" ref="J81" si="124">D81-H81</f>
        <v>2.1211804297608126</v>
      </c>
    </row>
    <row r="82" spans="1:10">
      <c r="A82" s="2">
        <v>43964</v>
      </c>
      <c r="B82" s="10">
        <v>80</v>
      </c>
      <c r="C82" s="3">
        <f>Dati!K82</f>
        <v>1314</v>
      </c>
      <c r="D82">
        <f t="shared" ref="D82" si="125">C82-C81</f>
        <v>13</v>
      </c>
      <c r="E82">
        <f t="shared" ref="E82" si="126">10*(C82-C81)</f>
        <v>130</v>
      </c>
      <c r="F82" s="11">
        <f t="shared" ref="F82" si="127">F81+H82</f>
        <v>1423.2502170522378</v>
      </c>
      <c r="G82" s="11">
        <f t="shared" ref="G82" si="128">(F82-F81)*10</f>
        <v>54.190251541704129</v>
      </c>
      <c r="H82" s="11">
        <f t="shared" ref="H82" si="129">$M$4*B82^$M$5*EXP(-B82/$M$6)</f>
        <v>5.4190251541704564</v>
      </c>
      <c r="I82" s="11">
        <f t="shared" ref="I82" si="130">C82-F82</f>
        <v>-109.25021705223776</v>
      </c>
      <c r="J82" s="11">
        <f t="shared" ref="J82" si="131">D82-H82</f>
        <v>7.5809748458295436</v>
      </c>
    </row>
    <row r="83" spans="1:10">
      <c r="A83" s="2">
        <v>43965</v>
      </c>
      <c r="B83" s="10">
        <v>81</v>
      </c>
      <c r="C83" s="3">
        <f>Dati!K83</f>
        <v>1329</v>
      </c>
      <c r="D83">
        <f t="shared" ref="D83:D84" si="132">C83-C82</f>
        <v>15</v>
      </c>
      <c r="E83">
        <f t="shared" ref="E83:E84" si="133">10*(C83-C82)</f>
        <v>150</v>
      </c>
      <c r="F83" s="11">
        <f t="shared" ref="F83:F84" si="134">F82+H83</f>
        <v>1428.2399483141585</v>
      </c>
      <c r="G83" s="11">
        <f t="shared" ref="G83:G84" si="135">(F83-F82)*10</f>
        <v>49.897312619207241</v>
      </c>
      <c r="H83" s="11">
        <f t="shared" ref="H83:H84" si="136">$M$4*B83^$M$5*EXP(-B83/$M$6)</f>
        <v>4.9897312619206993</v>
      </c>
      <c r="I83" s="11">
        <f t="shared" ref="I83:I84" si="137">C83-F83</f>
        <v>-99.239948314158482</v>
      </c>
      <c r="J83" s="11">
        <f t="shared" ref="J83:J84" si="138">D83-H83</f>
        <v>10.010268738079301</v>
      </c>
    </row>
    <row r="84" spans="1:10">
      <c r="A84" s="2">
        <v>43966</v>
      </c>
      <c r="B84" s="10">
        <v>82</v>
      </c>
      <c r="C84" s="3">
        <f>Dati!K84</f>
        <v>1336</v>
      </c>
      <c r="D84">
        <f t="shared" si="132"/>
        <v>7</v>
      </c>
      <c r="E84">
        <f t="shared" si="133"/>
        <v>70</v>
      </c>
      <c r="F84" s="11">
        <f t="shared" si="134"/>
        <v>1432.8294946225785</v>
      </c>
      <c r="G84" s="11">
        <f t="shared" si="135"/>
        <v>45.895463084200401</v>
      </c>
      <c r="H84" s="11">
        <f t="shared" si="136"/>
        <v>4.5895463084200117</v>
      </c>
      <c r="I84" s="11">
        <f t="shared" si="137"/>
        <v>-96.829494622578522</v>
      </c>
      <c r="J84" s="11">
        <f t="shared" si="138"/>
        <v>2.4104536915799883</v>
      </c>
    </row>
    <row r="85" spans="1:10">
      <c r="A85" s="2">
        <v>43967</v>
      </c>
      <c r="B85" s="10">
        <v>83</v>
      </c>
      <c r="C85" s="3">
        <f>Dati!K85</f>
        <v>1346</v>
      </c>
      <c r="D85">
        <f t="shared" ref="D85" si="139">C85-C84</f>
        <v>10</v>
      </c>
      <c r="E85">
        <f t="shared" ref="E85" si="140">10*(C85-C84)</f>
        <v>100</v>
      </c>
      <c r="F85" s="11">
        <f t="shared" ref="F85" si="141">F84+H85</f>
        <v>1437.0465587182771</v>
      </c>
      <c r="G85" s="11">
        <f t="shared" ref="G85" si="142">(F85-F84)*10</f>
        <v>42.170640956985608</v>
      </c>
      <c r="H85" s="11">
        <f t="shared" ref="H85" si="143">$M$4*B85^$M$5*EXP(-B85/$M$6)</f>
        <v>4.217064095698615</v>
      </c>
      <c r="I85" s="11">
        <f t="shared" ref="I85" si="144">C85-F85</f>
        <v>-91.046558718277083</v>
      </c>
      <c r="J85" s="11">
        <f t="shared" ref="J85" si="145">D85-H85</f>
        <v>5.782935904301385</v>
      </c>
    </row>
    <row r="86" spans="1:10">
      <c r="A86" s="2">
        <v>43968</v>
      </c>
      <c r="B86" s="10">
        <v>84</v>
      </c>
      <c r="C86" s="3">
        <f>Dati!K86</f>
        <v>1355</v>
      </c>
      <c r="D86">
        <f t="shared" ref="D86:D87" si="146">C86-C85</f>
        <v>9</v>
      </c>
      <c r="E86">
        <f t="shared" ref="E86:E87" si="147">10*(C86-C85)</f>
        <v>90</v>
      </c>
      <c r="F86" s="11">
        <f t="shared" ref="F86:F87" si="148">F85+H86</f>
        <v>1440.9174352907626</v>
      </c>
      <c r="G86" s="11">
        <f t="shared" ref="G86:G87" si="149">(F86-F85)*10</f>
        <v>38.708765724854857</v>
      </c>
      <c r="H86" s="11">
        <f t="shared" ref="H86:H87" si="150">$M$4*B86^$M$5*EXP(-B86/$M$6)</f>
        <v>3.8708765724853804</v>
      </c>
      <c r="I86" s="11">
        <f t="shared" ref="I86:I87" si="151">C86-F86</f>
        <v>-85.917435290762569</v>
      </c>
      <c r="J86" s="11">
        <f t="shared" ref="J86:J87" si="152">D86-H86</f>
        <v>5.1291234275146191</v>
      </c>
    </row>
    <row r="87" spans="1:10">
      <c r="A87" s="2">
        <v>43969</v>
      </c>
      <c r="B87" s="10">
        <v>85</v>
      </c>
      <c r="C87" s="3">
        <f>Dati!K87</f>
        <v>1367</v>
      </c>
      <c r="D87">
        <f t="shared" si="146"/>
        <v>12</v>
      </c>
      <c r="E87">
        <f t="shared" si="147"/>
        <v>120</v>
      </c>
      <c r="F87" s="11">
        <f t="shared" si="148"/>
        <v>1444.4670201799145</v>
      </c>
      <c r="G87" s="11">
        <f t="shared" si="149"/>
        <v>35.495848891519017</v>
      </c>
      <c r="H87" s="11">
        <f t="shared" si="150"/>
        <v>3.5495848891518613</v>
      </c>
      <c r="I87" s="11">
        <f t="shared" si="151"/>
        <v>-77.467020179914471</v>
      </c>
      <c r="J87" s="11">
        <f t="shared" si="152"/>
        <v>8.4504151108481391</v>
      </c>
    </row>
    <row r="88" spans="1:10">
      <c r="A88" s="2">
        <v>43970</v>
      </c>
      <c r="B88" s="10">
        <v>86</v>
      </c>
      <c r="C88" s="3">
        <f>Dati!K88</f>
        <v>1376</v>
      </c>
      <c r="D88">
        <f t="shared" ref="D88:D89" si="153">C88-C87</f>
        <v>9</v>
      </c>
      <c r="E88">
        <f t="shared" ref="E88:E89" si="154">10*(C88-C87)</f>
        <v>90</v>
      </c>
      <c r="F88" s="11">
        <f t="shared" ref="F88:F89" si="155">F87+H88</f>
        <v>1447.7188290500442</v>
      </c>
      <c r="G88" s="11">
        <f t="shared" ref="G88:G89" si="156">(F88-F87)*10</f>
        <v>32.518088701297074</v>
      </c>
      <c r="H88" s="11">
        <f t="shared" ref="H88:H89" si="157">$M$4*B88^$M$5*EXP(-B88/$M$6)</f>
        <v>3.2518088701296621</v>
      </c>
      <c r="I88" s="11">
        <f t="shared" ref="I88:I89" si="158">C88-F88</f>
        <v>-71.718829050044178</v>
      </c>
      <c r="J88" s="11">
        <f t="shared" ref="J88:J89" si="159">D88-H88</f>
        <v>5.7481911298703379</v>
      </c>
    </row>
    <row r="89" spans="1:10">
      <c r="A89" s="2">
        <v>43971</v>
      </c>
      <c r="B89" s="10">
        <v>87</v>
      </c>
      <c r="C89" s="3">
        <f>Dati!K89</f>
        <v>1386</v>
      </c>
      <c r="D89">
        <f t="shared" si="153"/>
        <v>10</v>
      </c>
      <c r="E89">
        <f t="shared" si="154"/>
        <v>100</v>
      </c>
      <c r="F89" s="11">
        <f t="shared" si="155"/>
        <v>1450.6950240777273</v>
      </c>
      <c r="G89" s="11">
        <f t="shared" si="156"/>
        <v>29.761950276831612</v>
      </c>
      <c r="H89" s="11">
        <f t="shared" si="157"/>
        <v>2.976195027683159</v>
      </c>
      <c r="I89" s="11">
        <f t="shared" si="158"/>
        <v>-64.695024077727339</v>
      </c>
      <c r="J89" s="11">
        <f t="shared" si="159"/>
        <v>7.0238049723168405</v>
      </c>
    </row>
    <row r="90" spans="1:10">
      <c r="A90" s="2">
        <v>43972</v>
      </c>
      <c r="B90" s="10">
        <v>88</v>
      </c>
      <c r="C90" s="3">
        <f>Dati!K90</f>
        <v>1397</v>
      </c>
      <c r="D90">
        <f t="shared" ref="D90" si="160">C90-C89</f>
        <v>11</v>
      </c>
      <c r="E90">
        <f t="shared" ref="E90" si="161">10*(C90-C89)</f>
        <v>110</v>
      </c>
      <c r="F90" s="11">
        <f t="shared" ref="F90" si="162">F89+H90</f>
        <v>1453.4164473182732</v>
      </c>
      <c r="G90" s="11">
        <f t="shared" ref="G90" si="163">(F90-F89)*10</f>
        <v>27.214232405458461</v>
      </c>
      <c r="H90" s="11">
        <f t="shared" ref="H90" si="164">$M$4*B90^$M$5*EXP(-B90/$M$6)</f>
        <v>2.7214232405458527</v>
      </c>
      <c r="I90" s="11">
        <f t="shared" ref="I90" si="165">C90-F90</f>
        <v>-56.416447318273185</v>
      </c>
      <c r="J90" s="11">
        <f t="shared" ref="J90" si="166">D90-H90</f>
        <v>8.2785767594541468</v>
      </c>
    </row>
    <row r="91" spans="1:10">
      <c r="A91" s="2">
        <v>43973</v>
      </c>
      <c r="B91" s="10">
        <v>89</v>
      </c>
      <c r="C91" s="3">
        <f>Dati!K91</f>
        <v>1407</v>
      </c>
      <c r="D91">
        <f t="shared" ref="D91:D92" si="167">C91-C90</f>
        <v>10</v>
      </c>
      <c r="E91">
        <f t="shared" ref="E91:E92" si="168">10*(C91-C90)</f>
        <v>100</v>
      </c>
      <c r="F91" s="11">
        <f t="shared" ref="F91:F92" si="169">F90+H91</f>
        <v>1455.9026595370794</v>
      </c>
      <c r="G91" s="11">
        <f t="shared" ref="G91:G92" si="170">(F91-F90)*10</f>
        <v>24.862122188062585</v>
      </c>
      <c r="H91" s="11">
        <f t="shared" ref="H91:H92" si="171">$M$4*B91^$M$5*EXP(-B91/$M$6)</f>
        <v>2.4862122188061613</v>
      </c>
      <c r="I91" s="11">
        <f t="shared" ref="I91:I92" si="172">C91-F91</f>
        <v>-48.902659537079444</v>
      </c>
      <c r="J91" s="11">
        <f t="shared" ref="J91:J92" si="173">D91-H91</f>
        <v>7.5137877811938392</v>
      </c>
    </row>
    <row r="92" spans="1:10">
      <c r="A92" s="2">
        <v>43974</v>
      </c>
      <c r="B92" s="10">
        <v>90</v>
      </c>
      <c r="C92" s="3">
        <f>Dati!K92</f>
        <v>1414</v>
      </c>
      <c r="D92">
        <f t="shared" si="167"/>
        <v>7</v>
      </c>
      <c r="E92">
        <f t="shared" si="168"/>
        <v>70</v>
      </c>
      <c r="F92" s="11">
        <f t="shared" si="169"/>
        <v>1458.1719834099788</v>
      </c>
      <c r="G92" s="11">
        <f t="shared" si="170"/>
        <v>22.693238728993492</v>
      </c>
      <c r="H92" s="11">
        <f t="shared" si="171"/>
        <v>2.2693238728993514</v>
      </c>
      <c r="I92" s="11">
        <f t="shared" si="172"/>
        <v>-44.171983409978793</v>
      </c>
      <c r="J92" s="11">
        <f t="shared" si="173"/>
        <v>4.730676127100649</v>
      </c>
    </row>
    <row r="93" spans="1:10">
      <c r="A93" s="2">
        <v>43975</v>
      </c>
      <c r="B93" s="10">
        <v>91</v>
      </c>
      <c r="C93" s="3">
        <f>Dati!K93</f>
        <v>1419</v>
      </c>
      <c r="D93">
        <f t="shared" ref="D93:D94" si="174">C93-C92</f>
        <v>5</v>
      </c>
      <c r="E93">
        <f t="shared" ref="E93:E94" si="175">10*(C93-C92)</f>
        <v>50</v>
      </c>
      <c r="F93" s="11">
        <f t="shared" ref="F93:F94" si="176">F92+H93</f>
        <v>1460.2415501099078</v>
      </c>
      <c r="G93" s="11">
        <f t="shared" ref="G93:G94" si="177">(F93-F92)*10</f>
        <v>20.695666999290552</v>
      </c>
      <c r="H93" s="11">
        <f t="shared" ref="H93:H94" si="178">$M$4*B93^$M$5*EXP(-B93/$M$6)</f>
        <v>2.0695666999290787</v>
      </c>
      <c r="I93" s="11">
        <f t="shared" ref="I93:I94" si="179">C93-F93</f>
        <v>-41.241550109907848</v>
      </c>
      <c r="J93" s="11">
        <f t="shared" ref="J93:J94" si="180">D93-H93</f>
        <v>2.9304333000709213</v>
      </c>
    </row>
    <row r="94" spans="1:10">
      <c r="A94" s="2">
        <v>43976</v>
      </c>
      <c r="B94" s="10">
        <v>92</v>
      </c>
      <c r="C94" s="3">
        <f>Dati!K94</f>
        <v>1425</v>
      </c>
      <c r="D94">
        <f t="shared" si="174"/>
        <v>6</v>
      </c>
      <c r="E94">
        <f t="shared" si="175"/>
        <v>60</v>
      </c>
      <c r="F94" s="11">
        <f t="shared" si="176"/>
        <v>1462.1273484049802</v>
      </c>
      <c r="G94" s="11">
        <f t="shared" si="177"/>
        <v>18.857982950723908</v>
      </c>
      <c r="H94" s="11">
        <f t="shared" si="178"/>
        <v>1.8857982950724079</v>
      </c>
      <c r="I94" s="11">
        <f t="shared" si="179"/>
        <v>-37.127348404980239</v>
      </c>
      <c r="J94" s="11">
        <f t="shared" si="180"/>
        <v>4.1142017049275923</v>
      </c>
    </row>
    <row r="95" spans="1:10">
      <c r="A95" s="2">
        <v>43977</v>
      </c>
      <c r="B95" s="10">
        <v>93</v>
      </c>
      <c r="C95" s="3"/>
      <c r="F95" s="11">
        <f t="shared" ref="F93:F99" si="181">F94+H95</f>
        <v>1463.8442754947282</v>
      </c>
      <c r="G95" s="11">
        <f t="shared" ref="G93:G99" si="182">(F95-F94)*10</f>
        <v>17.169270897479691</v>
      </c>
      <c r="H95" s="11">
        <f t="shared" ref="H93:H99" si="183">$M$4*B95^$M$5*EXP(-B95/$M$6)</f>
        <v>1.7169270897479643</v>
      </c>
    </row>
    <row r="96" spans="1:10">
      <c r="A96" s="2">
        <v>43978</v>
      </c>
      <c r="B96" s="10">
        <v>94</v>
      </c>
      <c r="C96" s="3"/>
      <c r="F96" s="11">
        <f t="shared" si="181"/>
        <v>1465.4061889064769</v>
      </c>
      <c r="G96" s="11">
        <f t="shared" si="182"/>
        <v>15.619134117487192</v>
      </c>
      <c r="H96" s="11">
        <f t="shared" si="183"/>
        <v>1.5619134117486484</v>
      </c>
    </row>
    <row r="97" spans="1:8">
      <c r="A97" s="2">
        <v>43979</v>
      </c>
      <c r="B97" s="10">
        <v>95</v>
      </c>
      <c r="C97" s="3"/>
      <c r="F97" s="11">
        <f t="shared" si="181"/>
        <v>1466.8259588623048</v>
      </c>
      <c r="G97" s="11">
        <f t="shared" si="182"/>
        <v>14.1976995582786</v>
      </c>
      <c r="H97" s="11">
        <f t="shared" si="183"/>
        <v>1.4197699558278982</v>
      </c>
    </row>
    <row r="98" spans="1:8">
      <c r="A98" s="2">
        <v>43980</v>
      </c>
      <c r="B98" s="10">
        <v>96</v>
      </c>
      <c r="C98" s="3"/>
      <c r="F98" s="11">
        <f t="shared" si="181"/>
        <v>1468.1155206087301</v>
      </c>
      <c r="G98" s="11">
        <f t="shared" si="182"/>
        <v>12.895617464253064</v>
      </c>
      <c r="H98" s="11">
        <f t="shared" si="183"/>
        <v>1.2895617464252904</v>
      </c>
    </row>
    <row r="99" spans="1:8">
      <c r="A99" s="2">
        <v>43981</v>
      </c>
      <c r="B99" s="10">
        <v>97</v>
      </c>
      <c r="C99" s="3"/>
      <c r="F99" s="11">
        <f t="shared" si="181"/>
        <v>1469.2859262761715</v>
      </c>
      <c r="G99" s="11">
        <f t="shared" si="182"/>
        <v>11.704056674414005</v>
      </c>
      <c r="H99" s="11">
        <f t="shared" si="183"/>
        <v>1.1704056674414454</v>
      </c>
    </row>
    <row r="100" spans="1:8">
      <c r="A100" s="2">
        <v>43982</v>
      </c>
      <c r="B100" s="10">
        <v>98</v>
      </c>
      <c r="C100" s="3"/>
      <c r="F100" s="11">
        <f t="shared" ref="F100:F101" si="184">F99+H100</f>
        <v>1470.3473959034916</v>
      </c>
      <c r="G100" s="11">
        <f t="shared" ref="G100:G101" si="185">(F100-F99)*10</f>
        <v>10.614696273200934</v>
      </c>
      <c r="H100" s="11">
        <f t="shared" ref="H100:H101" si="186">$M$4*B100^$M$5*EXP(-B100/$M$6)</f>
        <v>1.0614696273200235</v>
      </c>
    </row>
    <row r="101" spans="1:8">
      <c r="A101" s="2">
        <v>43983</v>
      </c>
      <c r="B101" s="10">
        <v>99</v>
      </c>
      <c r="C101" s="3"/>
      <c r="F101" s="11">
        <f t="shared" si="184"/>
        <v>1471.3093673247345</v>
      </c>
      <c r="G101" s="11">
        <f t="shared" si="185"/>
        <v>9.6197142124287893</v>
      </c>
      <c r="H101" s="11">
        <f t="shared" si="186"/>
        <v>0.96197142124292634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94"/>
  <sheetViews>
    <sheetView workbookViewId="0">
      <pane ySplit="1" topLeftCell="A68" activePane="bottomLeft" state="frozen"/>
      <selection pane="bottomLeft" activeCell="A94" sqref="A94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A74">
        <v>71</v>
      </c>
      <c r="B74" s="3">
        <f>Dati!L74</f>
        <v>8475</v>
      </c>
      <c r="C74">
        <f t="shared" ref="C74" si="37">B74-B73</f>
        <v>63</v>
      </c>
      <c r="D74" s="25">
        <f t="shared" ref="D74" si="38">SUM(C68:C74)/7</f>
        <v>100.42857142857143</v>
      </c>
      <c r="E74" s="11">
        <f t="shared" ref="E74" si="39">SUM(C71:C74)/4</f>
        <v>87.25</v>
      </c>
    </row>
    <row r="75" spans="1:5">
      <c r="A75">
        <v>72</v>
      </c>
      <c r="B75" s="3">
        <f>Dati!L75</f>
        <v>8551</v>
      </c>
      <c r="C75">
        <f t="shared" ref="C75:C76" si="40">B75-B74</f>
        <v>76</v>
      </c>
      <c r="D75" s="25">
        <f t="shared" ref="D75:D76" si="41">SUM(C69:C75)/7</f>
        <v>94.571428571428569</v>
      </c>
      <c r="E75" s="11">
        <f t="shared" ref="E75:E76" si="42">SUM(C72:C75)/4</f>
        <v>59.75</v>
      </c>
    </row>
    <row r="76" spans="1:5">
      <c r="A76">
        <v>73</v>
      </c>
      <c r="B76" s="3">
        <f>Dati!L76</f>
        <v>8645</v>
      </c>
      <c r="C76">
        <f t="shared" si="40"/>
        <v>94</v>
      </c>
      <c r="D76" s="25">
        <f t="shared" si="41"/>
        <v>93.142857142857139</v>
      </c>
      <c r="E76" s="11">
        <f t="shared" si="42"/>
        <v>71.5</v>
      </c>
    </row>
    <row r="77" spans="1:5">
      <c r="A77">
        <v>74</v>
      </c>
      <c r="B77" s="3">
        <f>Dati!L77</f>
        <v>8723</v>
      </c>
      <c r="C77">
        <f t="shared" ref="C77:C78" si="43">B77-B76</f>
        <v>78</v>
      </c>
      <c r="D77" s="25">
        <f t="shared" ref="D77:D78" si="44">SUM(C71:C77)/7</f>
        <v>85.285714285714292</v>
      </c>
      <c r="E77" s="11">
        <f t="shared" ref="E77:E78" si="45">SUM(C74:C77)/4</f>
        <v>77.75</v>
      </c>
    </row>
    <row r="78" spans="1:5">
      <c r="A78">
        <v>75</v>
      </c>
      <c r="B78" s="3">
        <f>Dati!L78</f>
        <v>8738</v>
      </c>
      <c r="C78">
        <f t="shared" si="43"/>
        <v>15</v>
      </c>
      <c r="D78" s="25">
        <f t="shared" si="44"/>
        <v>60.857142857142854</v>
      </c>
      <c r="E78" s="11">
        <f t="shared" si="45"/>
        <v>65.75</v>
      </c>
    </row>
    <row r="79" spans="1:5">
      <c r="A79">
        <v>76</v>
      </c>
      <c r="B79" s="3">
        <f>Dati!L79</f>
        <v>8788</v>
      </c>
      <c r="C79">
        <f t="shared" ref="C79" si="46">B79-B78</f>
        <v>50</v>
      </c>
      <c r="D79" s="25">
        <f t="shared" ref="D79" si="47">SUM(C73:C79)/7</f>
        <v>61.285714285714285</v>
      </c>
      <c r="E79" s="11">
        <f t="shared" ref="E79" si="48">SUM(C76:C79)/4</f>
        <v>59.25</v>
      </c>
    </row>
    <row r="80" spans="1:5">
      <c r="A80">
        <v>77</v>
      </c>
      <c r="B80" s="3">
        <f>Dati!L80</f>
        <v>8832</v>
      </c>
      <c r="C80">
        <f t="shared" ref="C80" si="49">B80-B79</f>
        <v>44</v>
      </c>
      <c r="D80" s="25">
        <f t="shared" ref="D80" si="50">SUM(C74:C80)/7</f>
        <v>60</v>
      </c>
      <c r="E80" s="11">
        <f t="shared" ref="E80" si="51">SUM(C77:C80)/4</f>
        <v>46.75</v>
      </c>
    </row>
    <row r="81" spans="1:5">
      <c r="A81">
        <v>78</v>
      </c>
      <c r="B81" s="3">
        <f>Dati!L81</f>
        <v>8863</v>
      </c>
      <c r="C81">
        <f t="shared" ref="C81" si="52">B81-B80</f>
        <v>31</v>
      </c>
      <c r="D81" s="25">
        <f t="shared" ref="D81" si="53">SUM(C75:C81)/7</f>
        <v>55.428571428571431</v>
      </c>
      <c r="E81" s="11">
        <f t="shared" ref="E81" si="54">SUM(C78:C81)/4</f>
        <v>35</v>
      </c>
    </row>
    <row r="82" spans="1:5">
      <c r="A82">
        <v>79</v>
      </c>
      <c r="B82" s="3">
        <f>Dati!L82</f>
        <v>8930</v>
      </c>
      <c r="C82">
        <f t="shared" ref="C82" si="55">B82-B81</f>
        <v>67</v>
      </c>
      <c r="D82" s="25">
        <f t="shared" ref="D82" si="56">SUM(C76:C82)/7</f>
        <v>54.142857142857146</v>
      </c>
      <c r="E82" s="11">
        <f t="shared" ref="E82" si="57">SUM(C79:C82)/4</f>
        <v>48</v>
      </c>
    </row>
    <row r="83" spans="1:5">
      <c r="A83">
        <v>80</v>
      </c>
      <c r="B83" s="3">
        <f>Dati!L83</f>
        <v>8995</v>
      </c>
      <c r="C83">
        <f t="shared" ref="C83:C84" si="58">B83-B82</f>
        <v>65</v>
      </c>
      <c r="D83" s="25">
        <f t="shared" ref="D83:D84" si="59">SUM(C77:C83)/7</f>
        <v>50</v>
      </c>
      <c r="E83" s="11">
        <f t="shared" ref="E83:E84" si="60">SUM(C80:C83)/4</f>
        <v>51.75</v>
      </c>
    </row>
    <row r="84" spans="1:5">
      <c r="A84">
        <v>81</v>
      </c>
      <c r="B84" s="3">
        <f>Dati!L84</f>
        <v>9060</v>
      </c>
      <c r="C84">
        <f t="shared" si="58"/>
        <v>65</v>
      </c>
      <c r="D84" s="25">
        <f t="shared" si="59"/>
        <v>48.142857142857146</v>
      </c>
      <c r="E84" s="11">
        <f t="shared" si="60"/>
        <v>57</v>
      </c>
    </row>
    <row r="85" spans="1:5">
      <c r="A85">
        <v>82</v>
      </c>
      <c r="B85" s="3">
        <f>Dati!L85</f>
        <v>9111</v>
      </c>
      <c r="C85">
        <f t="shared" ref="C85" si="61">B85-B84</f>
        <v>51</v>
      </c>
      <c r="D85" s="25">
        <f t="shared" ref="D85" si="62">SUM(C79:C85)/7</f>
        <v>53.285714285714285</v>
      </c>
      <c r="E85" s="11">
        <f t="shared" ref="E85" si="63">SUM(C82:C85)/4</f>
        <v>62</v>
      </c>
    </row>
    <row r="86" spans="1:5">
      <c r="A86">
        <v>83</v>
      </c>
      <c r="B86" s="3">
        <f>Dati!L86</f>
        <v>9159</v>
      </c>
      <c r="C86">
        <f t="shared" ref="C86:C87" si="64">B86-B85</f>
        <v>48</v>
      </c>
      <c r="D86" s="25">
        <f t="shared" ref="D86:D87" si="65">SUM(C80:C86)/7</f>
        <v>53</v>
      </c>
      <c r="E86" s="11">
        <f t="shared" ref="E86:E87" si="66">SUM(C83:C86)/4</f>
        <v>57.25</v>
      </c>
    </row>
    <row r="87" spans="1:5">
      <c r="A87">
        <v>84</v>
      </c>
      <c r="B87" s="3">
        <f>Dati!L87</f>
        <v>9191</v>
      </c>
      <c r="C87">
        <f t="shared" si="64"/>
        <v>32</v>
      </c>
      <c r="D87" s="25">
        <f t="shared" si="65"/>
        <v>51.285714285714285</v>
      </c>
      <c r="E87" s="11">
        <f t="shared" si="66"/>
        <v>49</v>
      </c>
    </row>
    <row r="88" spans="1:5">
      <c r="A88">
        <v>85</v>
      </c>
      <c r="B88" s="3">
        <f>Dati!L88</f>
        <v>9257</v>
      </c>
      <c r="C88">
        <f t="shared" ref="C88:C89" si="67">B88-B87</f>
        <v>66</v>
      </c>
      <c r="D88" s="25">
        <f t="shared" ref="D88:D89" si="68">SUM(C82:C88)/7</f>
        <v>56.285714285714285</v>
      </c>
      <c r="E88" s="11">
        <f t="shared" ref="E88:E89" si="69">SUM(C85:C88)/4</f>
        <v>49.25</v>
      </c>
    </row>
    <row r="89" spans="1:5">
      <c r="A89">
        <v>86</v>
      </c>
      <c r="B89" s="3">
        <f>Dati!L89</f>
        <v>9289</v>
      </c>
      <c r="C89">
        <f t="shared" si="67"/>
        <v>32</v>
      </c>
      <c r="D89" s="25">
        <f t="shared" si="68"/>
        <v>51.285714285714285</v>
      </c>
      <c r="E89" s="11">
        <f t="shared" si="69"/>
        <v>44.5</v>
      </c>
    </row>
    <row r="90" spans="1:5">
      <c r="A90">
        <v>87</v>
      </c>
      <c r="B90" s="3">
        <f>Dati!L90</f>
        <v>9344</v>
      </c>
      <c r="C90">
        <f t="shared" ref="C90" si="70">B90-B89</f>
        <v>55</v>
      </c>
      <c r="D90" s="25">
        <f t="shared" ref="D90" si="71">SUM(C84:C90)/7</f>
        <v>49.857142857142854</v>
      </c>
      <c r="E90" s="11">
        <f t="shared" ref="E90" si="72">SUM(C87:C90)/4</f>
        <v>46.25</v>
      </c>
    </row>
    <row r="91" spans="1:5">
      <c r="A91">
        <v>88</v>
      </c>
      <c r="B91" s="3">
        <f>Dati!L91</f>
        <v>9389</v>
      </c>
      <c r="C91">
        <f t="shared" ref="C91:C92" si="73">B91-B90</f>
        <v>45</v>
      </c>
      <c r="D91" s="25">
        <f t="shared" ref="D91:D92" si="74">SUM(C85:C91)/7</f>
        <v>47</v>
      </c>
      <c r="E91" s="11">
        <f t="shared" ref="E91:E92" si="75">SUM(C88:C91)/4</f>
        <v>49.5</v>
      </c>
    </row>
    <row r="92" spans="1:5">
      <c r="A92">
        <v>89</v>
      </c>
      <c r="B92" s="3">
        <f>Dati!L92</f>
        <v>9427</v>
      </c>
      <c r="C92">
        <f t="shared" si="73"/>
        <v>38</v>
      </c>
      <c r="D92" s="25">
        <f t="shared" si="74"/>
        <v>45.142857142857146</v>
      </c>
      <c r="E92" s="11">
        <f t="shared" si="75"/>
        <v>42.5</v>
      </c>
    </row>
    <row r="93" spans="1:5">
      <c r="A93">
        <v>90</v>
      </c>
      <c r="B93" s="3">
        <f>Dati!L93</f>
        <v>9480</v>
      </c>
      <c r="C93">
        <f t="shared" ref="C93:C94" si="76">B93-B92</f>
        <v>53</v>
      </c>
      <c r="D93" s="25">
        <f t="shared" ref="D93:D94" si="77">SUM(C87:C93)/7</f>
        <v>45.857142857142854</v>
      </c>
      <c r="E93" s="11">
        <f t="shared" ref="E93:E94" si="78">SUM(C90:C93)/4</f>
        <v>47.75</v>
      </c>
    </row>
    <row r="94" spans="1:5">
      <c r="A94">
        <v>91</v>
      </c>
      <c r="B94" s="3">
        <f>Dati!L94</f>
        <v>9497</v>
      </c>
      <c r="C94">
        <f t="shared" si="76"/>
        <v>17</v>
      </c>
      <c r="D94" s="25">
        <f t="shared" si="77"/>
        <v>43.714285714285715</v>
      </c>
      <c r="E94" s="11">
        <f t="shared" si="78"/>
        <v>38.25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71" activePane="bottomLeft" state="frozen"/>
      <selection pane="bottomLeft" activeCell="E98" sqref="E98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4" si="54">$O$3*EXP($O$4*B73)</f>
        <v>0.51208156720103681</v>
      </c>
      <c r="L73" s="22">
        <f t="shared" ref="L73:L94" si="55">J73-K73</f>
        <v>4.0001766132296557E-2</v>
      </c>
    </row>
    <row r="74" spans="1:12">
      <c r="A74" s="2">
        <v>43956</v>
      </c>
      <c r="B74" s="3">
        <v>72</v>
      </c>
      <c r="C74" s="3">
        <f>Dati!L74</f>
        <v>8475</v>
      </c>
      <c r="D74" s="3">
        <f>Dati!G74</f>
        <v>3427</v>
      </c>
      <c r="E74" s="3">
        <f>Dati!K74</f>
        <v>1232</v>
      </c>
      <c r="F74" s="3">
        <f>Dati!J74</f>
        <v>3816</v>
      </c>
      <c r="G74" s="29">
        <f t="shared" ref="G74" si="56">C74/(E74+F74)</f>
        <v>1.6788827258320127</v>
      </c>
      <c r="H74" s="22">
        <f t="shared" ref="H74" si="57">$N$3*EXP($N$4*B74)</f>
        <v>1.2482326168787896</v>
      </c>
      <c r="I74" s="22">
        <f t="shared" ref="I74" si="58">G74-H74</f>
        <v>0.43065010895322309</v>
      </c>
      <c r="J74" s="31">
        <f t="shared" ref="J74" si="59">(C74-C73)/(E74-E73+F74-F73)</f>
        <v>0.4375</v>
      </c>
      <c r="K74" s="22">
        <f t="shared" ref="K74" si="60">$O$3*EXP($O$4*B74)</f>
        <v>0.48954868873733848</v>
      </c>
      <c r="L74" s="22">
        <f t="shared" ref="L74" si="61">J74-K74</f>
        <v>-5.2048688737338478E-2</v>
      </c>
    </row>
    <row r="75" spans="1:12">
      <c r="A75" s="2">
        <v>43957</v>
      </c>
      <c r="B75" s="3">
        <v>73</v>
      </c>
      <c r="C75" s="3">
        <f>Dati!L75</f>
        <v>8551</v>
      </c>
      <c r="D75" s="3">
        <f>Dati!G75</f>
        <v>3306</v>
      </c>
      <c r="E75" s="3">
        <f>Dati!K75</f>
        <v>1243</v>
      </c>
      <c r="F75" s="3">
        <f>Dati!J75</f>
        <v>4002</v>
      </c>
      <c r="G75" s="29">
        <f t="shared" ref="G75:G76" si="62">C75/(E75+F75)</f>
        <v>1.6303145853193517</v>
      </c>
      <c r="H75" s="22">
        <f t="shared" ref="H75:H76" si="63">$N$3*EXP($N$4*B75)</f>
        <v>1.2089215054130498</v>
      </c>
      <c r="I75" s="22">
        <f t="shared" ref="I75:I76" si="64">G75-H75</f>
        <v>0.42139307990630193</v>
      </c>
      <c r="J75" s="31">
        <f t="shared" ref="J75:J76" si="65">(C75-C74)/(E75-E74+F75-F74)</f>
        <v>0.38578680203045684</v>
      </c>
      <c r="K75" s="22">
        <f t="shared" si="54"/>
        <v>0.46800731366759168</v>
      </c>
      <c r="L75" s="22">
        <f t="shared" si="55"/>
        <v>-8.2220511637134841E-2</v>
      </c>
    </row>
    <row r="76" spans="1:12">
      <c r="A76" s="2">
        <v>43958</v>
      </c>
      <c r="B76" s="3">
        <v>74</v>
      </c>
      <c r="C76" s="3">
        <f>Dati!L76</f>
        <v>8645</v>
      </c>
      <c r="D76" s="3">
        <f>Dati!G76</f>
        <v>3248</v>
      </c>
      <c r="E76" s="3">
        <f>Dati!K76</f>
        <v>1254</v>
      </c>
      <c r="F76" s="3">
        <f>Dati!J76</f>
        <v>4143</v>
      </c>
      <c r="G76" s="29">
        <f t="shared" si="62"/>
        <v>1.601815823605707</v>
      </c>
      <c r="H76" s="22">
        <f t="shared" si="63"/>
        <v>1.1708484352096309</v>
      </c>
      <c r="I76" s="22">
        <f t="shared" si="64"/>
        <v>0.43096738839607607</v>
      </c>
      <c r="J76" s="31">
        <f t="shared" si="65"/>
        <v>0.61842105263157898</v>
      </c>
      <c r="K76" s="22">
        <f t="shared" si="54"/>
        <v>0.44741381334569119</v>
      </c>
      <c r="L76" s="22">
        <f t="shared" si="55"/>
        <v>0.17100723928588779</v>
      </c>
    </row>
    <row r="77" spans="1:12">
      <c r="A77" s="2">
        <v>43959</v>
      </c>
      <c r="B77" s="3">
        <v>75</v>
      </c>
      <c r="C77" s="3">
        <f>Dati!L77</f>
        <v>8723</v>
      </c>
      <c r="D77" s="3">
        <f>Dati!G77</f>
        <v>3176</v>
      </c>
      <c r="E77" s="3">
        <f>Dati!K77</f>
        <v>1265</v>
      </c>
      <c r="F77" s="3">
        <f>Dati!J77</f>
        <v>4282</v>
      </c>
      <c r="G77" s="29">
        <f t="shared" ref="G77:G78" si="66">C77/(E77+F77)</f>
        <v>1.5725617450874347</v>
      </c>
      <c r="H77" s="22">
        <f t="shared" ref="H77:H78" si="67">$N$3*EXP($N$4*B77)</f>
        <v>1.1339744161176564</v>
      </c>
      <c r="I77" s="22">
        <f t="shared" ref="I77:I78" si="68">G77-H77</f>
        <v>0.43858732896977837</v>
      </c>
      <c r="J77" s="31">
        <f t="shared" ref="J77:J78" si="69">(C77-C76)/(E77-E76+F77-F76)</f>
        <v>0.52</v>
      </c>
      <c r="K77" s="22">
        <f t="shared" ref="K77:K78" si="70">$O$3*EXP($O$4*B77)</f>
        <v>0.42772647889582538</v>
      </c>
      <c r="L77" s="22">
        <f t="shared" ref="L77:L78" si="71">J77-K77</f>
        <v>9.2273521104174638E-2</v>
      </c>
    </row>
    <row r="78" spans="1:12">
      <c r="A78" s="2">
        <v>43960</v>
      </c>
      <c r="B78" s="3">
        <v>76</v>
      </c>
      <c r="C78" s="3">
        <f>Dati!L78</f>
        <v>8738</v>
      </c>
      <c r="D78" s="3">
        <f>Dati!G78</f>
        <v>2982</v>
      </c>
      <c r="E78" s="3">
        <f>Dati!K78</f>
        <v>1276</v>
      </c>
      <c r="F78" s="3">
        <f>Dati!J78</f>
        <v>4480</v>
      </c>
      <c r="G78" s="29">
        <f t="shared" si="66"/>
        <v>1.5180681028492009</v>
      </c>
      <c r="H78" s="22">
        <f t="shared" si="67"/>
        <v>1.098261685919365</v>
      </c>
      <c r="I78" s="22">
        <f t="shared" si="68"/>
        <v>0.41980641692983589</v>
      </c>
      <c r="J78" s="31">
        <f t="shared" si="69"/>
        <v>7.1770334928229665E-2</v>
      </c>
      <c r="K78" s="22">
        <f t="shared" si="70"/>
        <v>0.40890543673774771</v>
      </c>
      <c r="L78" s="22">
        <f t="shared" si="71"/>
        <v>-0.33713510180951806</v>
      </c>
    </row>
    <row r="79" spans="1:12">
      <c r="A79" s="2">
        <v>43961</v>
      </c>
      <c r="B79" s="3">
        <v>77</v>
      </c>
      <c r="C79" s="3">
        <f>Dati!L79</f>
        <v>8788</v>
      </c>
      <c r="D79" s="3">
        <f>Dati!G79</f>
        <v>2900</v>
      </c>
      <c r="E79" s="3">
        <f>Dati!K79</f>
        <v>1281</v>
      </c>
      <c r="F79" s="3">
        <f>Dati!J79</f>
        <v>4607</v>
      </c>
      <c r="G79" s="29">
        <f t="shared" ref="G79" si="72">C79/(E79+F79)</f>
        <v>1.4925271739130435</v>
      </c>
      <c r="H79" s="22">
        <f t="shared" ref="H79" si="73">$N$3*EXP($N$4*B79)</f>
        <v>1.0636736716583015</v>
      </c>
      <c r="I79" s="22">
        <f t="shared" ref="I79" si="74">G79-H79</f>
        <v>0.42885350225474195</v>
      </c>
      <c r="J79" s="31">
        <f t="shared" ref="J79" si="75">(C79-C78)/(E79-E78+F79-F78)</f>
        <v>0.37878787878787878</v>
      </c>
      <c r="K79" s="22">
        <f t="shared" si="54"/>
        <v>0.39091256782915074</v>
      </c>
      <c r="L79" s="22">
        <f t="shared" si="55"/>
        <v>-1.2124689041271952E-2</v>
      </c>
    </row>
    <row r="80" spans="1:12">
      <c r="A80" s="2">
        <v>43962</v>
      </c>
      <c r="B80" s="3">
        <v>78</v>
      </c>
      <c r="C80" s="3">
        <f>Dati!L80</f>
        <v>8832</v>
      </c>
      <c r="D80" s="3">
        <f>Dati!G80</f>
        <v>2844</v>
      </c>
      <c r="E80" s="3">
        <f>Dati!K80</f>
        <v>1293</v>
      </c>
      <c r="F80" s="3">
        <f>Dati!J80</f>
        <v>4695</v>
      </c>
      <c r="G80" s="29">
        <f t="shared" ref="G80" si="76">C80/(E80+F80)</f>
        <v>1.4749498997995991</v>
      </c>
      <c r="H80" s="22">
        <f t="shared" ref="H80" si="77">$N$3*EXP($N$4*B80)</f>
        <v>1.0301749521854122</v>
      </c>
      <c r="I80" s="22">
        <f t="shared" ref="I80" si="78">G80-H80</f>
        <v>0.4447749476141869</v>
      </c>
      <c r="J80" s="31">
        <f t="shared" ref="J80" si="79">(C80-C79)/(E80-E79+F80-F79)</f>
        <v>0.44</v>
      </c>
      <c r="K80" s="22">
        <f t="shared" ref="K80" si="80">$O$3*EXP($O$4*B80)</f>
        <v>0.37371143046157901</v>
      </c>
      <c r="L80" s="22">
        <f t="shared" ref="L80" si="81">J80-K80</f>
        <v>6.6288569538420994E-2</v>
      </c>
    </row>
    <row r="81" spans="1:12">
      <c r="A81" s="2">
        <v>43963</v>
      </c>
      <c r="B81" s="3">
        <v>79</v>
      </c>
      <c r="C81" s="3">
        <f>Dati!L81</f>
        <v>8863</v>
      </c>
      <c r="D81" s="3">
        <f>Dati!G81</f>
        <v>2779</v>
      </c>
      <c r="E81" s="3">
        <f>Dati!K81</f>
        <v>1301</v>
      </c>
      <c r="F81" s="3">
        <f>Dati!J81</f>
        <v>4783</v>
      </c>
      <c r="G81" s="29">
        <f t="shared" ref="G81" si="82">C81/(E81+F81)</f>
        <v>1.4567718606180144</v>
      </c>
      <c r="H81" s="22">
        <f t="shared" ref="H81" si="83">$N$3*EXP($N$4*B81)</f>
        <v>0.99773122188469432</v>
      </c>
      <c r="I81" s="22">
        <f t="shared" ref="I81" si="84">G81-H81</f>
        <v>0.45904063873332013</v>
      </c>
      <c r="J81" s="31">
        <f t="shared" ref="J81" si="85">(C81-C80)/(E81-E80+F81-F80)</f>
        <v>0.32291666666666669</v>
      </c>
      <c r="K81" s="22">
        <f t="shared" si="54"/>
        <v>0.35726718645351518</v>
      </c>
      <c r="L81" s="22">
        <f t="shared" si="55"/>
        <v>-3.4350519786848499E-2</v>
      </c>
    </row>
    <row r="82" spans="1:12">
      <c r="A82" s="2">
        <v>43964</v>
      </c>
      <c r="B82" s="3">
        <v>80</v>
      </c>
      <c r="C82" s="3">
        <f>Dati!L82</f>
        <v>8930</v>
      </c>
      <c r="D82" s="3">
        <f>Dati!G82</f>
        <v>2718</v>
      </c>
      <c r="E82" s="3">
        <f>Dati!K82</f>
        <v>1314</v>
      </c>
      <c r="F82" s="3">
        <f>Dati!J82</f>
        <v>4898</v>
      </c>
      <c r="G82" s="29">
        <f t="shared" ref="G82:G83" si="86">C82/(E82+F82)</f>
        <v>1.4375402446877013</v>
      </c>
      <c r="H82" s="22">
        <f t="shared" ref="H82:H83" si="87">$N$3*EXP($N$4*B82)</f>
        <v>0.9663092555412468</v>
      </c>
      <c r="I82" s="22">
        <f t="shared" ref="I82:I83" si="88">G82-H82</f>
        <v>0.47123098914645445</v>
      </c>
      <c r="J82" s="31">
        <f t="shared" ref="J82:J83" si="89">(C82-C81)/(E82-E81+F82-F81)</f>
        <v>0.5234375</v>
      </c>
      <c r="K82" s="22">
        <f t="shared" si="54"/>
        <v>0.34154653059115714</v>
      </c>
      <c r="L82" s="22">
        <f t="shared" si="55"/>
        <v>0.18189096940884286</v>
      </c>
    </row>
    <row r="83" spans="1:12">
      <c r="A83" s="2">
        <v>43965</v>
      </c>
      <c r="B83" s="3">
        <v>81</v>
      </c>
      <c r="C83" s="3">
        <f>Dati!L83</f>
        <v>8995</v>
      </c>
      <c r="D83" s="3">
        <f>Dati!G83</f>
        <v>2660</v>
      </c>
      <c r="E83" s="3">
        <f>Dati!K83</f>
        <v>1329</v>
      </c>
      <c r="F83" s="3">
        <f>Dati!J83</f>
        <v>5006</v>
      </c>
      <c r="G83" s="29">
        <f t="shared" si="86"/>
        <v>1.419889502762431</v>
      </c>
      <c r="H83" s="22">
        <f t="shared" si="87"/>
        <v>0.93587687431574673</v>
      </c>
      <c r="I83" s="22">
        <f t="shared" si="88"/>
        <v>0.48401262844668425</v>
      </c>
      <c r="J83" s="31">
        <f t="shared" si="89"/>
        <v>0.52845528455284552</v>
      </c>
      <c r="K83" s="22">
        <f t="shared" si="54"/>
        <v>0.32651762317397792</v>
      </c>
      <c r="L83" s="22">
        <f t="shared" si="55"/>
        <v>0.20193766137886759</v>
      </c>
    </row>
    <row r="84" spans="1:12">
      <c r="A84" s="2">
        <v>43966</v>
      </c>
      <c r="B84" s="3">
        <v>82</v>
      </c>
      <c r="C84" s="3">
        <f>Dati!L84</f>
        <v>9060</v>
      </c>
      <c r="D84" s="3">
        <f>Dati!G84</f>
        <v>2603</v>
      </c>
      <c r="E84" s="3">
        <f>Dati!K84</f>
        <v>1336</v>
      </c>
      <c r="F84" s="3">
        <f>Dati!J84</f>
        <v>5121</v>
      </c>
      <c r="G84" s="29">
        <f t="shared" ref="G84" si="90">C84/(E84+F84)</f>
        <v>1.4031283877961902</v>
      </c>
      <c r="H84" s="22">
        <f t="shared" ref="H84" si="91">$N$3*EXP($N$4*B84)</f>
        <v>0.90640291279050667</v>
      </c>
      <c r="I84" s="22">
        <f t="shared" ref="I84" si="92">G84-H84</f>
        <v>0.49672547500568354</v>
      </c>
      <c r="J84" s="31">
        <f t="shared" ref="J84" si="93">(C84-C83)/(E84-E83+F84-F83)</f>
        <v>0.53278688524590168</v>
      </c>
      <c r="K84" s="22">
        <f t="shared" si="54"/>
        <v>0.31215002552845195</v>
      </c>
      <c r="L84" s="22">
        <f t="shared" si="55"/>
        <v>0.22063685971744973</v>
      </c>
    </row>
    <row r="85" spans="1:12">
      <c r="A85" s="2">
        <v>43967</v>
      </c>
      <c r="B85" s="3">
        <v>83</v>
      </c>
      <c r="C85" s="3">
        <f>Dati!L85</f>
        <v>9111</v>
      </c>
      <c r="D85" s="3">
        <f>Dati!G85</f>
        <v>2533</v>
      </c>
      <c r="E85" s="3">
        <f>Dati!K85</f>
        <v>1346</v>
      </c>
      <c r="F85" s="3">
        <f>Dati!J85</f>
        <v>5232</v>
      </c>
      <c r="G85" s="29">
        <f t="shared" ref="G85:G86" si="94">C85/(E85+F85)</f>
        <v>1.3850714502888415</v>
      </c>
      <c r="H85" s="22">
        <f t="shared" ref="H85:H86" si="95">$N$3*EXP($N$4*B85)</f>
        <v>0.87785718705336269</v>
      </c>
      <c r="I85" s="22">
        <f t="shared" ref="I85:I86" si="96">G85-H85</f>
        <v>0.5072142632354788</v>
      </c>
      <c r="J85" s="31">
        <f t="shared" ref="J85:J86" si="97">(C85-C84)/(E85-E84+F85-F84)</f>
        <v>0.42148760330578511</v>
      </c>
      <c r="K85" s="22">
        <f t="shared" si="54"/>
        <v>0.2984146383593379</v>
      </c>
      <c r="L85" s="22">
        <f t="shared" si="55"/>
        <v>0.12307296494644721</v>
      </c>
    </row>
    <row r="86" spans="1:12">
      <c r="A86" s="2">
        <v>43968</v>
      </c>
      <c r="B86" s="3">
        <v>84</v>
      </c>
      <c r="C86" s="3">
        <f>Dati!L86</f>
        <v>9159</v>
      </c>
      <c r="D86" s="3">
        <f>Dati!G86</f>
        <v>2456</v>
      </c>
      <c r="E86" s="3">
        <f>Dati!K86</f>
        <v>1355</v>
      </c>
      <c r="F86" s="3">
        <f>Dati!J86</f>
        <v>5348</v>
      </c>
      <c r="G86" s="29">
        <f t="shared" si="94"/>
        <v>1.3664031030881694</v>
      </c>
      <c r="H86" s="22">
        <f t="shared" si="95"/>
        <v>0.85021046378671095</v>
      </c>
      <c r="I86" s="22">
        <f t="shared" si="96"/>
        <v>0.51619263930145842</v>
      </c>
      <c r="J86" s="31">
        <f t="shared" si="97"/>
        <v>0.38400000000000001</v>
      </c>
      <c r="K86" s="22">
        <f t="shared" si="54"/>
        <v>0.28528364281366225</v>
      </c>
      <c r="L86" s="22">
        <f t="shared" si="55"/>
        <v>9.8716357186337755E-2</v>
      </c>
    </row>
    <row r="87" spans="1:12">
      <c r="A87" s="2">
        <v>43969</v>
      </c>
      <c r="B87" s="3">
        <v>85</v>
      </c>
      <c r="C87" s="3">
        <f>Dati!L87</f>
        <v>9191</v>
      </c>
      <c r="D87" s="3">
        <f>Dati!G87</f>
        <v>2339</v>
      </c>
      <c r="E87" s="3">
        <f>Dati!K87</f>
        <v>1367</v>
      </c>
      <c r="F87" s="3">
        <f>Dati!J87</f>
        <v>5485</v>
      </c>
      <c r="G87" s="29">
        <f t="shared" ref="G87:G88" si="98">C87/(E87+F87)</f>
        <v>1.3413601868067717</v>
      </c>
      <c r="H87" s="22">
        <f t="shared" ref="H87:H88" si="99">$N$3*EXP($N$4*B87)</f>
        <v>0.82343443033003683</v>
      </c>
      <c r="I87" s="22">
        <f t="shared" ref="I87:I88" si="100">G87-H87</f>
        <v>0.51792575647673489</v>
      </c>
      <c r="J87" s="31">
        <f t="shared" ref="J87:J88" si="101">(C87-C86)/(E87-E86+F87-F86)</f>
        <v>0.21476510067114093</v>
      </c>
      <c r="K87" s="22">
        <f t="shared" si="54"/>
        <v>0.27273044413803466</v>
      </c>
      <c r="L87" s="22">
        <f t="shared" si="55"/>
        <v>-5.7965343466893721E-2</v>
      </c>
    </row>
    <row r="88" spans="1:12">
      <c r="A88" s="2">
        <v>43970</v>
      </c>
      <c r="B88" s="3">
        <v>86</v>
      </c>
      <c r="C88" s="3">
        <f>Dati!L88</f>
        <v>9257</v>
      </c>
      <c r="D88" s="3">
        <f>Dati!G88</f>
        <v>2264</v>
      </c>
      <c r="E88" s="3">
        <f>Dati!K88</f>
        <v>1376</v>
      </c>
      <c r="F88" s="3">
        <f>Dati!J88</f>
        <v>5617</v>
      </c>
      <c r="G88" s="29">
        <f t="shared" si="98"/>
        <v>1.3237523237523237</v>
      </c>
      <c r="H88" s="22">
        <f t="shared" si="99"/>
        <v>0.79750166568527503</v>
      </c>
      <c r="I88" s="22">
        <f t="shared" si="100"/>
        <v>0.52625065806704863</v>
      </c>
      <c r="J88" s="31">
        <f t="shared" si="101"/>
        <v>0.46808510638297873</v>
      </c>
      <c r="K88" s="22">
        <f t="shared" si="54"/>
        <v>0.26072961781518406</v>
      </c>
      <c r="L88" s="22">
        <f t="shared" si="55"/>
        <v>0.20735548856779468</v>
      </c>
    </row>
    <row r="89" spans="1:12">
      <c r="A89" s="2">
        <v>43971</v>
      </c>
      <c r="B89" s="3">
        <v>87</v>
      </c>
      <c r="C89" s="3">
        <f>Dati!L89</f>
        <v>9289</v>
      </c>
      <c r="D89" s="3">
        <f>Dati!G89</f>
        <v>2178</v>
      </c>
      <c r="E89" s="3">
        <f>Dati!K89</f>
        <v>1386</v>
      </c>
      <c r="F89" s="3">
        <f>Dati!J89</f>
        <v>5725</v>
      </c>
      <c r="G89" s="29">
        <f t="shared" ref="G89" si="102">C89/(E89+F89)</f>
        <v>1.306286035719308</v>
      </c>
      <c r="H89" s="22">
        <f t="shared" ref="H89" si="103">$N$3*EXP($N$4*B89)</f>
        <v>0.77238561243531267</v>
      </c>
      <c r="I89" s="22">
        <f t="shared" ref="I89" si="104">G89-H89</f>
        <v>0.53390042328399534</v>
      </c>
      <c r="J89" s="31">
        <f t="shared" ref="J89" si="105">(C89-C88)/(E89-E88+F89-F88)</f>
        <v>0.2711864406779661</v>
      </c>
      <c r="K89" s="22">
        <f t="shared" si="54"/>
        <v>0.24925685807062245</v>
      </c>
      <c r="L89" s="22">
        <f t="shared" si="55"/>
        <v>2.1929582607343651E-2</v>
      </c>
    </row>
    <row r="90" spans="1:12">
      <c r="A90" s="2">
        <v>43972</v>
      </c>
      <c r="B90" s="3">
        <v>88</v>
      </c>
      <c r="C90" s="3">
        <f>Dati!L90</f>
        <v>9344</v>
      </c>
      <c r="D90" s="3">
        <f>Dati!G90</f>
        <v>2075</v>
      </c>
      <c r="E90" s="3">
        <f>Dati!K90</f>
        <v>1397</v>
      </c>
      <c r="F90" s="3">
        <f>Dati!J90</f>
        <v>5872</v>
      </c>
      <c r="G90" s="29">
        <f t="shared" ref="G90:G91" si="106">C90/(E90+F90)</f>
        <v>1.2854587976337872</v>
      </c>
      <c r="H90" s="22">
        <f t="shared" ref="H90:H91" si="107">$N$3*EXP($N$4*B90)</f>
        <v>0.74806054954687284</v>
      </c>
      <c r="I90" s="22">
        <f t="shared" ref="I90:I91" si="108">G90-H90</f>
        <v>0.53739824808691439</v>
      </c>
      <c r="J90" s="31">
        <f t="shared" ref="J90:J91" si="109">(C90-C89)/(E90-E89+F90-F89)</f>
        <v>0.34810126582278483</v>
      </c>
      <c r="K90" s="22">
        <f t="shared" si="54"/>
        <v>0.23828892864514545</v>
      </c>
      <c r="L90" s="22">
        <f t="shared" si="55"/>
        <v>0.10981233717763939</v>
      </c>
    </row>
    <row r="91" spans="1:12">
      <c r="A91" s="2">
        <v>43973</v>
      </c>
      <c r="B91" s="3">
        <v>89</v>
      </c>
      <c r="C91" s="3">
        <f>Dati!L91</f>
        <v>9389</v>
      </c>
      <c r="D91" s="3">
        <f>Dati!G91</f>
        <v>1908</v>
      </c>
      <c r="E91" s="3">
        <f>Dati!K91</f>
        <v>1407</v>
      </c>
      <c r="F91" s="3">
        <f>Dati!J91</f>
        <v>6074</v>
      </c>
      <c r="G91" s="29">
        <f t="shared" si="106"/>
        <v>1.255046116829301</v>
      </c>
      <c r="H91" s="22">
        <f t="shared" si="107"/>
        <v>0.72450156602992788</v>
      </c>
      <c r="I91" s="22">
        <f t="shared" si="108"/>
        <v>0.53054455079937313</v>
      </c>
      <c r="J91" s="31">
        <f t="shared" si="109"/>
        <v>0.21226415094339623</v>
      </c>
      <c r="K91" s="22">
        <f t="shared" si="54"/>
        <v>0.22780361573346627</v>
      </c>
      <c r="L91" s="22">
        <f t="shared" si="55"/>
        <v>-1.553946479007004E-2</v>
      </c>
    </row>
    <row r="92" spans="1:12">
      <c r="A92" s="2">
        <v>43974</v>
      </c>
      <c r="B92" s="3">
        <v>90</v>
      </c>
      <c r="C92" s="3">
        <f>Dati!L92</f>
        <v>9427</v>
      </c>
      <c r="D92" s="3">
        <f>Dati!G92</f>
        <v>1734</v>
      </c>
      <c r="E92" s="3">
        <f>Dati!K92</f>
        <v>1414</v>
      </c>
      <c r="F92" s="3">
        <f>Dati!J92</f>
        <v>6279</v>
      </c>
      <c r="G92" s="29">
        <f t="shared" ref="G92:G94" si="110">C92/(E92+F92)</f>
        <v>1.2253997140257378</v>
      </c>
      <c r="H92" s="22">
        <f t="shared" ref="H92:H94" si="111">$N$3*EXP($N$4*B92)</f>
        <v>0.70168453542667153</v>
      </c>
      <c r="I92" s="22">
        <f t="shared" ref="I92:I94" si="112">G92-H92</f>
        <v>0.52371517859906624</v>
      </c>
      <c r="J92" s="31">
        <f t="shared" ref="J92:J94" si="113">(C92-C91)/(E92-E91+F92-F91)</f>
        <v>0.17924528301886791</v>
      </c>
      <c r="K92" s="22">
        <f t="shared" ref="K92:K94" si="114">$O$3*EXP($O$4*B92)</f>
        <v>0.21777968299366893</v>
      </c>
      <c r="L92" s="22">
        <f t="shared" ref="L92:L94" si="115">J92-K92</f>
        <v>-3.8534399974801015E-2</v>
      </c>
    </row>
    <row r="93" spans="1:12">
      <c r="A93" s="2">
        <v>43975</v>
      </c>
      <c r="B93" s="3">
        <v>91</v>
      </c>
      <c r="C93" s="3">
        <f>Dati!L93</f>
        <v>9480</v>
      </c>
      <c r="D93" s="3">
        <f>Dati!G93</f>
        <v>1624</v>
      </c>
      <c r="E93" s="3">
        <f>Dati!K93</f>
        <v>1419</v>
      </c>
      <c r="F93" s="3">
        <f>Dati!J93</f>
        <v>6437</v>
      </c>
      <c r="G93" s="29">
        <f t="shared" si="110"/>
        <v>1.2067209775967414</v>
      </c>
      <c r="H93" s="22">
        <f t="shared" si="111"/>
        <v>0.67958609110391532</v>
      </c>
      <c r="I93" s="22">
        <f t="shared" si="112"/>
        <v>0.52713488649282603</v>
      </c>
      <c r="J93" s="31">
        <f t="shared" si="113"/>
        <v>0.32515337423312884</v>
      </c>
      <c r="K93" s="22">
        <f t="shared" si="114"/>
        <v>0.20819682853635829</v>
      </c>
      <c r="L93" s="22">
        <f t="shared" si="115"/>
        <v>0.11695654569677055</v>
      </c>
    </row>
    <row r="94" spans="1:12">
      <c r="A94" s="2">
        <v>43976</v>
      </c>
      <c r="B94" s="3">
        <v>92</v>
      </c>
      <c r="C94" s="3">
        <f>Dati!L94</f>
        <v>9497</v>
      </c>
      <c r="D94" s="3">
        <f>Dati!G94</f>
        <v>1556</v>
      </c>
      <c r="E94" s="3">
        <f>Dati!K94</f>
        <v>1425</v>
      </c>
      <c r="F94" s="3">
        <f>Dati!J94</f>
        <v>6516</v>
      </c>
      <c r="G94" s="29">
        <f t="shared" si="110"/>
        <v>1.195945095076187</v>
      </c>
      <c r="H94" s="22">
        <f t="shared" si="111"/>
        <v>0.65818360232361517</v>
      </c>
      <c r="I94" s="22">
        <f t="shared" si="112"/>
        <v>0.53776149275257179</v>
      </c>
      <c r="J94" s="31">
        <f t="shared" si="113"/>
        <v>0.2</v>
      </c>
      <c r="K94" s="22">
        <f t="shared" si="114"/>
        <v>0.19903564380639621</v>
      </c>
      <c r="L94" s="22">
        <f t="shared" si="115"/>
        <v>9.6435619360379921E-4</v>
      </c>
    </row>
    <row r="95" spans="1:12">
      <c r="A95" s="2">
        <v>43977</v>
      </c>
      <c r="B95" s="3">
        <v>93</v>
      </c>
      <c r="H95" s="22">
        <f t="shared" ref="H95:H108" si="116">$N$3*EXP($N$4*B95)</f>
        <v>0.63745515106701833</v>
      </c>
      <c r="I95" s="21"/>
      <c r="J95" s="31"/>
      <c r="K95" s="22">
        <f t="shared" ref="K95:K108" si="117">$O$3*EXP($O$4*B95)</f>
        <v>0.19027757427394462</v>
      </c>
      <c r="L95" s="22">
        <f t="shared" ref="L95:L108" si="118">J95-K95</f>
        <v>-0.19027757427394462</v>
      </c>
    </row>
    <row r="96" spans="1:12">
      <c r="A96" s="2">
        <v>43978</v>
      </c>
      <c r="B96" s="3">
        <v>94</v>
      </c>
      <c r="H96" s="22">
        <f t="shared" si="116"/>
        <v>0.61737950958869647</v>
      </c>
      <c r="I96" s="21"/>
      <c r="J96" s="31"/>
      <c r="K96" s="22">
        <f t="shared" si="117"/>
        <v>0.18190488185520171</v>
      </c>
      <c r="L96" s="22">
        <f t="shared" si="118"/>
        <v>-0.18190488185520171</v>
      </c>
    </row>
    <row r="97" spans="1:12">
      <c r="A97" s="2">
        <v>43979</v>
      </c>
      <c r="B97" s="3">
        <v>95</v>
      </c>
      <c r="H97" s="22">
        <f t="shared" si="116"/>
        <v>0.59793611867747964</v>
      </c>
      <c r="I97" s="21"/>
      <c r="J97" s="31"/>
      <c r="K97" s="22">
        <f t="shared" si="117"/>
        <v>0.17390060898672038</v>
      </c>
      <c r="L97" s="22">
        <f t="shared" si="118"/>
        <v>-0.17390060898672038</v>
      </c>
    </row>
    <row r="98" spans="1:12">
      <c r="A98" s="2">
        <v>43980</v>
      </c>
      <c r="B98" s="3">
        <v>96</v>
      </c>
      <c r="H98" s="22">
        <f t="shared" si="116"/>
        <v>0.57910506660202721</v>
      </c>
      <c r="I98" s="21"/>
      <c r="J98" s="31"/>
      <c r="K98" s="22">
        <f t="shared" si="117"/>
        <v>0.16624854428054708</v>
      </c>
      <c r="L98" s="22">
        <f t="shared" si="118"/>
        <v>-0.16624854428054708</v>
      </c>
    </row>
    <row r="99" spans="1:12">
      <c r="A99" s="2">
        <v>43981</v>
      </c>
      <c r="B99" s="3">
        <v>97</v>
      </c>
      <c r="H99" s="22">
        <f t="shared" si="116"/>
        <v>0.56086706871947534</v>
      </c>
      <c r="I99" s="21"/>
      <c r="J99" s="31"/>
      <c r="K99" s="22">
        <f t="shared" si="117"/>
        <v>0.15893318969062165</v>
      </c>
      <c r="L99" s="22">
        <f t="shared" si="118"/>
        <v>-0.15893318969062165</v>
      </c>
    </row>
    <row r="100" spans="1:12">
      <c r="A100" s="2">
        <v>43982</v>
      </c>
      <c r="B100" s="3">
        <v>98</v>
      </c>
      <c r="H100" s="22">
        <f t="shared" si="116"/>
        <v>0.5432034477262776</v>
      </c>
      <c r="I100" s="21"/>
      <c r="J100" s="31"/>
      <c r="K100" s="22">
        <f t="shared" si="117"/>
        <v>0.15193972912393669</v>
      </c>
      <c r="L100" s="22">
        <f t="shared" si="118"/>
        <v>-0.15193972912393669</v>
      </c>
    </row>
    <row r="101" spans="1:12">
      <c r="A101" s="2">
        <v>43983</v>
      </c>
      <c r="B101" s="3">
        <v>99</v>
      </c>
      <c r="H101" s="22">
        <f t="shared" si="116"/>
        <v>0.52609611453101313</v>
      </c>
      <c r="I101" s="21"/>
      <c r="J101" s="31"/>
      <c r="K101" s="22">
        <f t="shared" si="117"/>
        <v>0.14525399843288681</v>
      </c>
      <c r="L101" s="22">
        <f t="shared" si="118"/>
        <v>-0.14525399843288681</v>
      </c>
    </row>
    <row r="102" spans="1:12">
      <c r="A102" s="2">
        <v>43984</v>
      </c>
      <c r="B102" s="3">
        <v>100</v>
      </c>
      <c r="H102" s="22">
        <f t="shared" si="116"/>
        <v>0.50952754972957759</v>
      </c>
      <c r="I102" s="21"/>
      <c r="J102" s="31"/>
      <c r="K102" s="22">
        <f t="shared" si="117"/>
        <v>0.13886245672802883</v>
      </c>
      <c r="L102" s="22">
        <f t="shared" si="118"/>
        <v>-0.13886245672802883</v>
      </c>
    </row>
    <row r="103" spans="1:12">
      <c r="A103" s="2">
        <v>43985</v>
      </c>
      <c r="B103" s="3">
        <v>101</v>
      </c>
      <c r="H103" s="22">
        <f t="shared" si="116"/>
        <v>0.49348078566378156</v>
      </c>
      <c r="I103" s="21"/>
      <c r="J103" s="31"/>
      <c r="K103" s="22">
        <f t="shared" si="117"/>
        <v>0.13275215895315337</v>
      </c>
      <c r="L103" s="22">
        <f t="shared" si="118"/>
        <v>-0.13275215895315337</v>
      </c>
    </row>
    <row r="104" spans="1:12">
      <c r="A104" s="2">
        <v>43986</v>
      </c>
      <c r="B104" s="3">
        <v>102</v>
      </c>
      <c r="H104" s="22">
        <f t="shared" si="116"/>
        <v>0.47793938904498612</v>
      </c>
      <c r="I104" s="21"/>
      <c r="J104" s="31"/>
      <c r="K104" s="22">
        <f t="shared" si="117"/>
        <v>0.12691072966712202</v>
      </c>
      <c r="L104" s="22">
        <f t="shared" si="118"/>
        <v>-0.12691072966712202</v>
      </c>
    </row>
    <row r="105" spans="1:12">
      <c r="A105" s="2">
        <v>43987</v>
      </c>
      <c r="B105" s="3">
        <v>103</v>
      </c>
      <c r="H105" s="22">
        <f t="shared" si="116"/>
        <v>0.46288744412497945</v>
      </c>
      <c r="I105" s="21"/>
      <c r="J105" s="31"/>
      <c r="K105" s="22">
        <f t="shared" si="117"/>
        <v>0.12132633797936998</v>
      </c>
      <c r="L105" s="22">
        <f t="shared" si="118"/>
        <v>-0.12132633797936998</v>
      </c>
    </row>
    <row r="106" spans="1:12">
      <c r="A106" s="2">
        <v>43988</v>
      </c>
      <c r="B106" s="3">
        <v>104</v>
      </c>
      <c r="H106" s="22">
        <f t="shared" si="116"/>
        <v>0.44830953639685933</v>
      </c>
      <c r="I106" s="21"/>
      <c r="J106" s="31"/>
      <c r="K106" s="22">
        <f t="shared" si="117"/>
        <v>0.1159876735883093</v>
      </c>
      <c r="L106" s="22">
        <f t="shared" si="118"/>
        <v>-0.1159876735883093</v>
      </c>
    </row>
    <row r="107" spans="1:12">
      <c r="A107" s="2">
        <v>43989</v>
      </c>
      <c r="B107" s="3">
        <v>105</v>
      </c>
      <c r="H107" s="22">
        <f t="shared" si="116"/>
        <v>0.43419073680923204</v>
      </c>
      <c r="I107" s="21"/>
      <c r="J107" s="31"/>
      <c r="K107" s="22">
        <f t="shared" si="117"/>
        <v>0.11088392387410323</v>
      </c>
      <c r="L107" s="22">
        <f t="shared" si="118"/>
        <v>-0.11088392387410323</v>
      </c>
    </row>
    <row r="108" spans="1:12">
      <c r="A108" s="2">
        <v>43990</v>
      </c>
      <c r="B108" s="3">
        <v>106</v>
      </c>
      <c r="H108" s="22">
        <f t="shared" si="116"/>
        <v>0.4205165864775578</v>
      </c>
      <c r="I108" s="21"/>
      <c r="J108" s="31"/>
      <c r="K108" s="22">
        <f t="shared" si="117"/>
        <v>0.10600475199941586</v>
      </c>
      <c r="L108" s="22">
        <f t="shared" si="118"/>
        <v>-0.10600475199941586</v>
      </c>
    </row>
    <row r="109" spans="1:12">
      <c r="A109" s="2">
        <v>43991</v>
      </c>
      <c r="B109" s="3">
        <v>107</v>
      </c>
      <c r="H109" s="22">
        <f t="shared" ref="H109:H124" si="119">$N$3*EXP($N$4*B109)</f>
        <v>0.40727308187699079</v>
      </c>
      <c r="I109" s="21"/>
      <c r="J109" s="31"/>
      <c r="K109" s="22">
        <f t="shared" ref="K109:K124" si="120">$O$3*EXP($O$4*B109)</f>
        <v>0.10134027597378382</v>
      </c>
      <c r="L109" s="22">
        <f t="shared" ref="L109:L124" si="121">J109-K109</f>
        <v>-0.10134027597378382</v>
      </c>
    </row>
    <row r="110" spans="1:12">
      <c r="A110" s="2">
        <v>43992</v>
      </c>
      <c r="B110" s="3">
        <v>108</v>
      </c>
      <c r="H110" s="22">
        <f t="shared" si="119"/>
        <v>0.39444666050154553</v>
      </c>
      <c r="I110" s="21"/>
      <c r="J110" s="31"/>
      <c r="K110" s="22">
        <f t="shared" si="120"/>
        <v>9.6881048639208739E-2</v>
      </c>
      <c r="L110" s="22">
        <f t="shared" si="121"/>
        <v>-9.6881048639208739E-2</v>
      </c>
    </row>
    <row r="111" spans="1:12">
      <c r="A111" s="2">
        <v>43993</v>
      </c>
      <c r="B111" s="3">
        <v>109</v>
      </c>
      <c r="H111" s="22">
        <f t="shared" si="119"/>
        <v>0.38202418697490548</v>
      </c>
      <c r="I111" s="21"/>
      <c r="J111" s="31"/>
      <c r="K111" s="22">
        <f t="shared" si="120"/>
        <v>9.261803853643355E-2</v>
      </c>
      <c r="L111" s="22">
        <f t="shared" si="121"/>
        <v>-9.261803853643355E-2</v>
      </c>
    </row>
    <row r="112" spans="1:12">
      <c r="A112" s="2">
        <v>43994</v>
      </c>
      <c r="B112" s="3">
        <v>110</v>
      </c>
      <c r="H112" s="22">
        <f t="shared" si="119"/>
        <v>0.36999293959864998</v>
      </c>
      <c r="I112" s="21"/>
      <c r="J112" s="31"/>
      <c r="K112" s="22">
        <f t="shared" si="120"/>
        <v>8.8542611613151481E-2</v>
      </c>
      <c r="L112" s="22">
        <f t="shared" si="121"/>
        <v>-8.8542611613151481E-2</v>
      </c>
    </row>
    <row r="113" spans="1:12">
      <c r="A113" s="2">
        <v>43995</v>
      </c>
      <c r="B113" s="3">
        <v>111</v>
      </c>
      <c r="H113" s="22">
        <f t="shared" si="119"/>
        <v>0.35834059732412349</v>
      </c>
      <c r="I113" s="21"/>
      <c r="J113" s="31"/>
      <c r="K113" s="22">
        <f t="shared" si="120"/>
        <v>8.4646513737099013E-2</v>
      </c>
      <c r="L113" s="22">
        <f t="shared" si="121"/>
        <v>-8.4646513737099013E-2</v>
      </c>
    </row>
    <row r="114" spans="1:12">
      <c r="A114" s="2">
        <v>43996</v>
      </c>
      <c r="B114" s="3">
        <v>112</v>
      </c>
      <c r="H114" s="22">
        <f t="shared" si="119"/>
        <v>0.3470552271346049</v>
      </c>
      <c r="I114" s="21"/>
      <c r="J114" s="31"/>
      <c r="K114" s="22">
        <f t="shared" si="120"/>
        <v>8.0921853978617564E-2</v>
      </c>
      <c r="L114" s="22">
        <f t="shared" si="121"/>
        <v>-8.0921853978617564E-2</v>
      </c>
    </row>
    <row r="115" spans="1:12">
      <c r="A115" s="2">
        <v>43997</v>
      </c>
      <c r="B115" s="3">
        <v>113</v>
      </c>
      <c r="H115" s="22">
        <f t="shared" si="119"/>
        <v>0.3361252718248558</v>
      </c>
      <c r="I115" s="21"/>
      <c r="J115" s="31"/>
      <c r="K115" s="22">
        <f t="shared" si="120"/>
        <v>7.7361088628824209E-2</v>
      </c>
      <c r="L115" s="22">
        <f t="shared" si="121"/>
        <v>-7.7361088628824209E-2</v>
      </c>
    </row>
    <row r="116" spans="1:12">
      <c r="A116" s="2">
        <v>43998</v>
      </c>
      <c r="B116" s="3">
        <v>114</v>
      </c>
      <c r="H116" s="22">
        <f t="shared" si="119"/>
        <v>0.32553953816553227</v>
      </c>
      <c r="I116" s="21"/>
      <c r="J116" s="31"/>
      <c r="K116" s="22">
        <f t="shared" si="120"/>
        <v>7.3957005921023208E-2</v>
      </c>
      <c r="L116" s="22">
        <f t="shared" si="121"/>
        <v>-7.3957005921023208E-2</v>
      </c>
    </row>
    <row r="117" spans="1:12">
      <c r="A117" s="2">
        <v>43999</v>
      </c>
      <c r="B117" s="3">
        <v>115</v>
      </c>
      <c r="H117" s="22">
        <f t="shared" si="119"/>
        <v>0.31528718544034018</v>
      </c>
      <c r="I117" s="21"/>
      <c r="J117" s="31"/>
      <c r="K117" s="22">
        <f t="shared" si="120"/>
        <v>7.0702711424413853E-2</v>
      </c>
      <c r="L117" s="22">
        <f t="shared" si="121"/>
        <v>-7.0702711424413853E-2</v>
      </c>
    </row>
    <row r="118" spans="1:12">
      <c r="A118" s="2">
        <v>44000</v>
      </c>
      <c r="B118" s="3">
        <v>116</v>
      </c>
      <c r="H118" s="22">
        <f t="shared" si="119"/>
        <v>0.30535771434419395</v>
      </c>
      <c r="I118" s="21"/>
      <c r="J118" s="31"/>
      <c r="K118" s="22">
        <f t="shared" si="120"/>
        <v>6.7591614080511994E-2</v>
      </c>
      <c r="L118" s="22">
        <f t="shared" si="121"/>
        <v>-6.7591614080511994E-2</v>
      </c>
    </row>
    <row r="119" spans="1:12">
      <c r="A119" s="2">
        <v>44001</v>
      </c>
      <c r="B119" s="3">
        <v>117</v>
      </c>
      <c r="H119" s="22">
        <f t="shared" si="119"/>
        <v>0.29574095623101121</v>
      </c>
      <c r="I119" s="21"/>
      <c r="J119" s="31"/>
      <c r="K119" s="22">
        <f t="shared" si="120"/>
        <v>6.4617412854004172E-2</v>
      </c>
      <c r="L119" s="22">
        <f t="shared" si="121"/>
        <v>-6.4617412854004172E-2</v>
      </c>
    </row>
    <row r="120" spans="1:12">
      <c r="A120" s="2">
        <v>44002</v>
      </c>
      <c r="B120" s="3">
        <v>118</v>
      </c>
      <c r="H120" s="22">
        <f t="shared" si="119"/>
        <v>0.2864270627001303</v>
      </c>
      <c r="I120" s="21"/>
      <c r="J120" s="31"/>
      <c r="K120" s="22">
        <f t="shared" si="120"/>
        <v>6.1774083970997776E-2</v>
      </c>
      <c r="L120" s="22">
        <f t="shared" si="121"/>
        <v>-6.1774083970997776E-2</v>
      </c>
    </row>
    <row r="121" spans="1:12">
      <c r="A121" s="2">
        <v>44003</v>
      </c>
      <c r="B121" s="3">
        <v>119</v>
      </c>
      <c r="H121" s="22">
        <f t="shared" si="119"/>
        <v>0.27740649551068719</v>
      </c>
      <c r="I121" s="21"/>
      <c r="J121" s="31"/>
      <c r="K121" s="22">
        <f t="shared" si="120"/>
        <v>5.9055868718820327E-2</v>
      </c>
      <c r="L121" s="22">
        <f t="shared" si="121"/>
        <v>-5.9055868718820327E-2</v>
      </c>
    </row>
    <row r="122" spans="1:12">
      <c r="A122" s="2">
        <v>44004</v>
      </c>
      <c r="B122" s="3">
        <v>120</v>
      </c>
      <c r="H122" s="22">
        <f t="shared" si="119"/>
        <v>0.26867001681362401</v>
      </c>
      <c r="I122" s="21"/>
      <c r="J122" s="31"/>
      <c r="K122" s="22">
        <f t="shared" si="120"/>
        <v>5.6457261782658377E-2</v>
      </c>
      <c r="L122" s="22">
        <f t="shared" si="121"/>
        <v>-5.6457261782658377E-2</v>
      </c>
    </row>
    <row r="123" spans="1:12">
      <c r="A123" s="2">
        <v>44005</v>
      </c>
      <c r="B123" s="3">
        <v>121</v>
      </c>
      <c r="H123" s="22">
        <f t="shared" si="119"/>
        <v>0.26020867969132355</v>
      </c>
      <c r="I123" s="21"/>
      <c r="J123" s="31"/>
      <c r="K123" s="22">
        <f t="shared" si="120"/>
        <v>5.3973000095413518E-2</v>
      </c>
      <c r="L123" s="22">
        <f t="shared" si="121"/>
        <v>-5.3973000095413518E-2</v>
      </c>
    </row>
    <row r="124" spans="1:12">
      <c r="A124" s="2">
        <v>44006</v>
      </c>
      <c r="B124" s="3">
        <v>122</v>
      </c>
      <c r="H124" s="22">
        <f t="shared" si="119"/>
        <v>0.25201381899518449</v>
      </c>
      <c r="I124" s="21"/>
      <c r="J124" s="31"/>
      <c r="K124" s="22">
        <f t="shared" si="120"/>
        <v>5.1598052178192952E-2</v>
      </c>
      <c r="L124" s="22">
        <f t="shared" si="121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K20"/>
  <sheetViews>
    <sheetView workbookViewId="0">
      <selection activeCell="K18" sqref="K18:K20"/>
    </sheetView>
  </sheetViews>
  <sheetFormatPr defaultRowHeight="13.8"/>
  <cols>
    <col min="2" max="2" width="9.8984375" customWidth="1"/>
    <col min="3" max="6" width="9.8984375" bestFit="1" customWidth="1"/>
    <col min="11" max="11" width="9.8984375" bestFit="1" customWidth="1"/>
  </cols>
  <sheetData>
    <row r="1" spans="1:11">
      <c r="A1" s="32" t="s">
        <v>36</v>
      </c>
      <c r="B1" s="32"/>
    </row>
    <row r="6" spans="1:11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  <c r="K6" s="19">
        <v>43962</v>
      </c>
    </row>
    <row r="7" spans="1:11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  <c r="K7" s="20">
        <f>0.0000018</f>
        <v>1.7999999999999999E-6</v>
      </c>
    </row>
    <row r="8" spans="1:11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  <c r="K8" s="9">
        <v>7</v>
      </c>
    </row>
    <row r="9" spans="1:11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  <c r="K9" s="9">
        <v>5.7</v>
      </c>
    </row>
    <row r="12" spans="1:11">
      <c r="A12" s="32" t="s">
        <v>37</v>
      </c>
      <c r="B12" s="32"/>
    </row>
    <row r="17" spans="1:11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  <c r="K17" s="19">
        <v>43972</v>
      </c>
    </row>
    <row r="18" spans="1:11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  <c r="K18" s="20">
        <f>0.0000002</f>
        <v>1.9999999999999999E-7</v>
      </c>
    </row>
    <row r="19" spans="1:11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  <c r="K19" s="9">
        <v>7</v>
      </c>
    </row>
    <row r="20" spans="1:11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  <c r="K20" s="9">
        <v>5.9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4"/>
  <sheetViews>
    <sheetView workbookViewId="0">
      <pane ySplit="1" topLeftCell="A83" activePane="bottomLeft" state="frozen"/>
      <selection pane="bottomLeft" activeCell="A94" sqref="A94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  <row r="74" spans="1:5">
      <c r="A74" s="2">
        <v>43956</v>
      </c>
      <c r="B74" s="3">
        <f>Dati!L74</f>
        <v>8475</v>
      </c>
      <c r="C74">
        <f t="shared" ref="C74" si="37">B74-B73</f>
        <v>63</v>
      </c>
      <c r="D74">
        <f t="shared" ref="D74" si="38">C74-C73</f>
        <v>10</v>
      </c>
      <c r="E74">
        <f t="shared" ref="E74" si="39">D74-D73</f>
        <v>4</v>
      </c>
    </row>
    <row r="75" spans="1:5">
      <c r="A75" s="2">
        <v>43957</v>
      </c>
      <c r="B75" s="3">
        <f>Dati!L75</f>
        <v>8551</v>
      </c>
      <c r="C75">
        <f t="shared" ref="C75:C76" si="40">B75-B74</f>
        <v>76</v>
      </c>
      <c r="D75">
        <f t="shared" ref="D75:D76" si="41">C75-C74</f>
        <v>13</v>
      </c>
      <c r="E75">
        <f t="shared" ref="E75:E76" si="42">D75-D74</f>
        <v>3</v>
      </c>
    </row>
    <row r="76" spans="1:5">
      <c r="A76" s="2">
        <v>43958</v>
      </c>
      <c r="B76" s="3">
        <f>Dati!L76</f>
        <v>8645</v>
      </c>
      <c r="C76">
        <f t="shared" si="40"/>
        <v>94</v>
      </c>
      <c r="D76">
        <f t="shared" si="41"/>
        <v>18</v>
      </c>
      <c r="E76">
        <f t="shared" si="42"/>
        <v>5</v>
      </c>
    </row>
    <row r="77" spans="1:5">
      <c r="A77" s="2">
        <v>43959</v>
      </c>
      <c r="B77" s="3">
        <f>Dati!L77</f>
        <v>8723</v>
      </c>
      <c r="C77">
        <f t="shared" ref="C77:C78" si="43">B77-B76</f>
        <v>78</v>
      </c>
      <c r="D77">
        <f t="shared" ref="D77:D78" si="44">C77-C76</f>
        <v>-16</v>
      </c>
      <c r="E77">
        <f t="shared" ref="E77:E78" si="45">D77-D76</f>
        <v>-34</v>
      </c>
    </row>
    <row r="78" spans="1:5">
      <c r="A78" s="2">
        <v>43960</v>
      </c>
      <c r="B78" s="3">
        <f>Dati!L78</f>
        <v>8738</v>
      </c>
      <c r="C78">
        <f t="shared" si="43"/>
        <v>15</v>
      </c>
      <c r="D78">
        <f t="shared" si="44"/>
        <v>-63</v>
      </c>
      <c r="E78">
        <f t="shared" si="45"/>
        <v>-47</v>
      </c>
    </row>
    <row r="79" spans="1:5">
      <c r="A79" s="2">
        <v>43961</v>
      </c>
      <c r="B79" s="3">
        <f>Dati!L79</f>
        <v>8788</v>
      </c>
      <c r="C79">
        <f t="shared" ref="C79" si="46">B79-B78</f>
        <v>50</v>
      </c>
      <c r="D79">
        <f t="shared" ref="D79" si="47">C79-C78</f>
        <v>35</v>
      </c>
      <c r="E79">
        <f t="shared" ref="E79" si="48">D79-D78</f>
        <v>98</v>
      </c>
    </row>
    <row r="80" spans="1:5">
      <c r="A80" s="2">
        <v>43962</v>
      </c>
      <c r="B80" s="3">
        <f>Dati!L80</f>
        <v>8832</v>
      </c>
      <c r="C80">
        <f t="shared" ref="C80" si="49">B80-B79</f>
        <v>44</v>
      </c>
      <c r="D80">
        <f t="shared" ref="D80" si="50">C80-C79</f>
        <v>-6</v>
      </c>
      <c r="E80">
        <f t="shared" ref="E80" si="51">D80-D79</f>
        <v>-41</v>
      </c>
    </row>
    <row r="81" spans="1:5">
      <c r="A81" s="2">
        <v>43963</v>
      </c>
      <c r="B81" s="3">
        <f>Dati!L81</f>
        <v>8863</v>
      </c>
      <c r="C81">
        <f t="shared" ref="C81" si="52">B81-B80</f>
        <v>31</v>
      </c>
      <c r="D81">
        <f t="shared" ref="D81" si="53">C81-C80</f>
        <v>-13</v>
      </c>
      <c r="E81">
        <f t="shared" ref="E81" si="54">D81-D80</f>
        <v>-7</v>
      </c>
    </row>
    <row r="82" spans="1:5">
      <c r="A82" s="2">
        <v>43964</v>
      </c>
      <c r="B82" s="3">
        <f>Dati!L82</f>
        <v>8930</v>
      </c>
      <c r="C82">
        <f t="shared" ref="C82" si="55">B82-B81</f>
        <v>67</v>
      </c>
      <c r="D82">
        <f t="shared" ref="D82" si="56">C82-C81</f>
        <v>36</v>
      </c>
      <c r="E82">
        <f t="shared" ref="E82" si="57">D82-D81</f>
        <v>49</v>
      </c>
    </row>
    <row r="83" spans="1:5">
      <c r="A83" s="2">
        <v>43965</v>
      </c>
      <c r="B83" s="3">
        <f>Dati!L83</f>
        <v>8995</v>
      </c>
      <c r="C83">
        <f t="shared" ref="C83:C84" si="58">B83-B82</f>
        <v>65</v>
      </c>
      <c r="D83">
        <f t="shared" ref="D83:D84" si="59">C83-C82</f>
        <v>-2</v>
      </c>
      <c r="E83">
        <f t="shared" ref="E83:E84" si="60">D83-D82</f>
        <v>-38</v>
      </c>
    </row>
    <row r="84" spans="1:5">
      <c r="A84" s="2">
        <v>43966</v>
      </c>
      <c r="B84" s="3">
        <f>Dati!L84</f>
        <v>9060</v>
      </c>
      <c r="C84">
        <f t="shared" si="58"/>
        <v>65</v>
      </c>
      <c r="D84">
        <f t="shared" si="59"/>
        <v>0</v>
      </c>
      <c r="E84">
        <f t="shared" si="60"/>
        <v>2</v>
      </c>
    </row>
    <row r="85" spans="1:5">
      <c r="A85" s="2">
        <v>43967</v>
      </c>
      <c r="B85" s="3">
        <f>Dati!L85</f>
        <v>9111</v>
      </c>
      <c r="C85">
        <f t="shared" ref="C85" si="61">B85-B84</f>
        <v>51</v>
      </c>
      <c r="D85">
        <f t="shared" ref="D85" si="62">C85-C84</f>
        <v>-14</v>
      </c>
      <c r="E85">
        <f t="shared" ref="E85" si="63">D85-D84</f>
        <v>-14</v>
      </c>
    </row>
    <row r="86" spans="1:5">
      <c r="A86" s="2">
        <v>43968</v>
      </c>
      <c r="B86" s="3">
        <f>Dati!L86</f>
        <v>9159</v>
      </c>
      <c r="C86">
        <f t="shared" ref="C86" si="64">B86-B85</f>
        <v>48</v>
      </c>
      <c r="D86">
        <f t="shared" ref="D86" si="65">C86-C85</f>
        <v>-3</v>
      </c>
      <c r="E86">
        <f t="shared" ref="E86" si="66">D86-D85</f>
        <v>11</v>
      </c>
    </row>
    <row r="87" spans="1:5">
      <c r="A87" s="2">
        <v>43969</v>
      </c>
      <c r="B87" s="3">
        <f>Dati!L87</f>
        <v>9191</v>
      </c>
      <c r="C87">
        <f>B87-B86</f>
        <v>32</v>
      </c>
      <c r="D87">
        <f>C87-C86</f>
        <v>-16</v>
      </c>
      <c r="E87">
        <f>D87-D86</f>
        <v>-13</v>
      </c>
    </row>
    <row r="88" spans="1:5">
      <c r="A88" s="2">
        <v>43970</v>
      </c>
      <c r="B88" s="3">
        <f>Dati!L88</f>
        <v>9257</v>
      </c>
      <c r="C88">
        <f t="shared" ref="C88:E88" si="67">B88-B87</f>
        <v>66</v>
      </c>
      <c r="D88">
        <f t="shared" si="67"/>
        <v>34</v>
      </c>
      <c r="E88">
        <f t="shared" si="67"/>
        <v>50</v>
      </c>
    </row>
    <row r="89" spans="1:5">
      <c r="A89" s="2">
        <v>43971</v>
      </c>
      <c r="B89" s="3">
        <f>Dati!L89</f>
        <v>9289</v>
      </c>
      <c r="C89">
        <f t="shared" ref="C89:E89" si="68">B89-B88</f>
        <v>32</v>
      </c>
      <c r="D89">
        <f t="shared" si="68"/>
        <v>-34</v>
      </c>
      <c r="E89">
        <f t="shared" si="68"/>
        <v>-68</v>
      </c>
    </row>
    <row r="90" spans="1:5">
      <c r="A90" s="2">
        <v>43972</v>
      </c>
      <c r="B90" s="3">
        <f>Dati!L90</f>
        <v>9344</v>
      </c>
      <c r="C90">
        <f t="shared" ref="C90" si="69">B90-B89</f>
        <v>55</v>
      </c>
      <c r="D90">
        <f t="shared" ref="D90" si="70">C90-C89</f>
        <v>23</v>
      </c>
      <c r="E90">
        <f t="shared" ref="E90" si="71">D90-D89</f>
        <v>57</v>
      </c>
    </row>
    <row r="91" spans="1:5">
      <c r="A91" s="2">
        <v>43973</v>
      </c>
      <c r="B91" s="3">
        <f>Dati!L91</f>
        <v>9389</v>
      </c>
      <c r="C91">
        <f t="shared" ref="C91:C92" si="72">B91-B90</f>
        <v>45</v>
      </c>
      <c r="D91">
        <f t="shared" ref="D91:D92" si="73">C91-C90</f>
        <v>-10</v>
      </c>
      <c r="E91">
        <f t="shared" ref="E91:E92" si="74">D91-D90</f>
        <v>-33</v>
      </c>
    </row>
    <row r="92" spans="1:5">
      <c r="A92" s="2">
        <v>43974</v>
      </c>
      <c r="B92" s="3">
        <f>Dati!L92</f>
        <v>9427</v>
      </c>
      <c r="C92">
        <f t="shared" si="72"/>
        <v>38</v>
      </c>
      <c r="D92">
        <f t="shared" si="73"/>
        <v>-7</v>
      </c>
      <c r="E92">
        <f t="shared" si="74"/>
        <v>3</v>
      </c>
    </row>
    <row r="93" spans="1:5">
      <c r="A93" s="2">
        <v>43975</v>
      </c>
      <c r="B93" s="3">
        <f>Dati!L93</f>
        <v>9480</v>
      </c>
      <c r="C93">
        <f t="shared" ref="C93:C94" si="75">B93-B92</f>
        <v>53</v>
      </c>
      <c r="D93">
        <f t="shared" ref="D93:D94" si="76">C93-C92</f>
        <v>15</v>
      </c>
      <c r="E93">
        <f t="shared" ref="E93:E94" si="77">D93-D92</f>
        <v>22</v>
      </c>
    </row>
    <row r="94" spans="1:5">
      <c r="A94" s="2">
        <v>43976</v>
      </c>
      <c r="B94" s="3">
        <f>Dati!L94</f>
        <v>9497</v>
      </c>
      <c r="C94">
        <f t="shared" si="75"/>
        <v>17</v>
      </c>
      <c r="D94">
        <f t="shared" si="76"/>
        <v>-36</v>
      </c>
      <c r="E94">
        <f t="shared" si="77"/>
        <v>-51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4"/>
  <sheetViews>
    <sheetView workbookViewId="0">
      <pane ySplit="1" topLeftCell="A80" activePane="bottomLeft" state="frozen"/>
      <selection pane="bottomLeft" activeCell="A94" sqref="A94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  <row r="74" spans="1:5">
      <c r="A74" s="2">
        <v>43956</v>
      </c>
      <c r="B74" s="3">
        <f>Dati!D74</f>
        <v>68</v>
      </c>
      <c r="C74">
        <f t="shared" ref="C74" si="37">B74-B73</f>
        <v>-4</v>
      </c>
      <c r="D74">
        <f t="shared" ref="D74" si="38">C74-C73</f>
        <v>-8</v>
      </c>
      <c r="E74">
        <f t="shared" ref="E74" si="39">D74-D73</f>
        <v>-12</v>
      </c>
    </row>
    <row r="75" spans="1:5">
      <c r="A75" s="2">
        <v>43957</v>
      </c>
      <c r="B75" s="3">
        <f>Dati!D75</f>
        <v>59</v>
      </c>
      <c r="C75">
        <f t="shared" ref="C75:C76" si="40">B75-B74</f>
        <v>-9</v>
      </c>
      <c r="D75">
        <f t="shared" ref="D75:D76" si="41">C75-C74</f>
        <v>-5</v>
      </c>
      <c r="E75">
        <f t="shared" ref="E75:E76" si="42">D75-D74</f>
        <v>3</v>
      </c>
    </row>
    <row r="76" spans="1:5">
      <c r="A76" s="2">
        <v>43958</v>
      </c>
      <c r="B76" s="3">
        <f>Dati!D76</f>
        <v>57</v>
      </c>
      <c r="C76">
        <f t="shared" si="40"/>
        <v>-2</v>
      </c>
      <c r="D76">
        <f t="shared" si="41"/>
        <v>7</v>
      </c>
      <c r="E76">
        <f t="shared" si="42"/>
        <v>12</v>
      </c>
    </row>
    <row r="77" spans="1:5">
      <c r="A77" s="2">
        <v>43959</v>
      </c>
      <c r="B77" s="3">
        <f>Dati!D77</f>
        <v>46</v>
      </c>
      <c r="C77">
        <f t="shared" ref="C77:C78" si="43">B77-B76</f>
        <v>-11</v>
      </c>
      <c r="D77">
        <f t="shared" ref="D77:D78" si="44">C77-C76</f>
        <v>-9</v>
      </c>
      <c r="E77">
        <f t="shared" ref="E77:E78" si="45">D77-D76</f>
        <v>-16</v>
      </c>
    </row>
    <row r="78" spans="1:5">
      <c r="A78" s="2">
        <v>43960</v>
      </c>
      <c r="B78" s="3">
        <f>Dati!D78</f>
        <v>42</v>
      </c>
      <c r="C78">
        <f t="shared" si="43"/>
        <v>-4</v>
      </c>
      <c r="D78">
        <f t="shared" si="44"/>
        <v>7</v>
      </c>
      <c r="E78">
        <f t="shared" si="45"/>
        <v>16</v>
      </c>
    </row>
    <row r="79" spans="1:5">
      <c r="A79" s="2">
        <v>43961</v>
      </c>
      <c r="B79" s="3">
        <f>Dati!D79</f>
        <v>41</v>
      </c>
      <c r="C79">
        <f t="shared" ref="C79" si="46">B79-B78</f>
        <v>-1</v>
      </c>
      <c r="D79">
        <f t="shared" ref="D79" si="47">C79-C78</f>
        <v>3</v>
      </c>
      <c r="E79">
        <f t="shared" ref="E79" si="48">D79-D78</f>
        <v>-4</v>
      </c>
    </row>
    <row r="80" spans="1:5">
      <c r="A80" s="2">
        <v>43962</v>
      </c>
      <c r="B80" s="3">
        <f>Dati!D80</f>
        <v>38</v>
      </c>
      <c r="C80">
        <f t="shared" ref="C80" si="49">B80-B79</f>
        <v>-3</v>
      </c>
      <c r="D80">
        <f t="shared" ref="D80" si="50">C80-C79</f>
        <v>-2</v>
      </c>
      <c r="E80">
        <f t="shared" ref="E80" si="51">D80-D79</f>
        <v>-5</v>
      </c>
    </row>
    <row r="81" spans="1:5">
      <c r="A81" s="2">
        <v>43963</v>
      </c>
      <c r="B81" s="3">
        <f>Dati!D81</f>
        <v>35</v>
      </c>
      <c r="C81">
        <f t="shared" ref="C81" si="52">B81-B80</f>
        <v>-3</v>
      </c>
      <c r="D81">
        <f t="shared" ref="D81" si="53">C81-C80</f>
        <v>0</v>
      </c>
      <c r="E81">
        <f t="shared" ref="E81" si="54">D81-D80</f>
        <v>2</v>
      </c>
    </row>
    <row r="82" spans="1:5">
      <c r="A82" s="2">
        <v>43964</v>
      </c>
      <c r="B82" s="3">
        <f>Dati!D82</f>
        <v>35</v>
      </c>
      <c r="C82">
        <f t="shared" ref="C82" si="55">B82-B81</f>
        <v>0</v>
      </c>
      <c r="D82">
        <f t="shared" ref="D82" si="56">C82-C81</f>
        <v>3</v>
      </c>
      <c r="E82">
        <f t="shared" ref="E82" si="57">D82-D81</f>
        <v>3</v>
      </c>
    </row>
    <row r="83" spans="1:5">
      <c r="A83" s="2">
        <v>43965</v>
      </c>
      <c r="B83" s="3">
        <f>Dati!D83</f>
        <v>35</v>
      </c>
      <c r="C83">
        <f t="shared" ref="C83:C84" si="58">B83-B82</f>
        <v>0</v>
      </c>
      <c r="D83">
        <f t="shared" ref="D83:D84" si="59">C83-C82</f>
        <v>0</v>
      </c>
      <c r="E83">
        <f t="shared" ref="E83:E84" si="60">D83-D82</f>
        <v>-3</v>
      </c>
    </row>
    <row r="84" spans="1:5">
      <c r="A84" s="2">
        <v>43966</v>
      </c>
      <c r="B84" s="3">
        <f>Dati!D84</f>
        <v>31</v>
      </c>
      <c r="C84">
        <f t="shared" si="58"/>
        <v>-4</v>
      </c>
      <c r="D84">
        <f t="shared" si="59"/>
        <v>-4</v>
      </c>
      <c r="E84">
        <f t="shared" si="60"/>
        <v>-4</v>
      </c>
    </row>
    <row r="85" spans="1:5">
      <c r="A85" s="2">
        <v>43967</v>
      </c>
      <c r="B85" s="3">
        <f>Dati!D85</f>
        <v>26</v>
      </c>
      <c r="C85">
        <f t="shared" ref="C85" si="61">B85-B84</f>
        <v>-5</v>
      </c>
      <c r="D85">
        <f t="shared" ref="D85" si="62">C85-C84</f>
        <v>-1</v>
      </c>
      <c r="E85">
        <f t="shared" ref="E85" si="63">D85-D84</f>
        <v>3</v>
      </c>
    </row>
    <row r="86" spans="1:5">
      <c r="A86" s="2">
        <v>43968</v>
      </c>
      <c r="B86" s="3">
        <f>Dati!D86</f>
        <v>24</v>
      </c>
      <c r="C86">
        <f t="shared" ref="C86:C87" si="64">B86-B85</f>
        <v>-2</v>
      </c>
      <c r="D86">
        <f t="shared" ref="D86:D87" si="65">C86-C85</f>
        <v>3</v>
      </c>
      <c r="E86">
        <f t="shared" ref="E86:E87" si="66">D86-D85</f>
        <v>4</v>
      </c>
    </row>
    <row r="87" spans="1:5">
      <c r="A87" s="2">
        <v>43969</v>
      </c>
      <c r="B87" s="3">
        <f>Dati!D87</f>
        <v>23</v>
      </c>
      <c r="C87">
        <f t="shared" si="64"/>
        <v>-1</v>
      </c>
      <c r="D87">
        <f t="shared" si="65"/>
        <v>1</v>
      </c>
      <c r="E87">
        <f t="shared" si="66"/>
        <v>-2</v>
      </c>
    </row>
    <row r="88" spans="1:5">
      <c r="A88" s="2">
        <v>43970</v>
      </c>
      <c r="B88" s="3">
        <f>Dati!D88</f>
        <v>22</v>
      </c>
      <c r="C88">
        <f t="shared" ref="C88:C89" si="67">B88-B87</f>
        <v>-1</v>
      </c>
      <c r="D88">
        <f t="shared" ref="D88:D89" si="68">C88-C87</f>
        <v>0</v>
      </c>
      <c r="E88">
        <f t="shared" ref="E88:E89" si="69">D88-D87</f>
        <v>-1</v>
      </c>
    </row>
    <row r="89" spans="1:5">
      <c r="A89" s="2">
        <v>43971</v>
      </c>
      <c r="B89" s="3">
        <f>Dati!D89</f>
        <v>22</v>
      </c>
      <c r="C89">
        <f t="shared" si="67"/>
        <v>0</v>
      </c>
      <c r="D89">
        <f t="shared" si="68"/>
        <v>1</v>
      </c>
      <c r="E89">
        <f t="shared" si="69"/>
        <v>1</v>
      </c>
    </row>
    <row r="90" spans="1:5">
      <c r="A90" s="2">
        <v>43972</v>
      </c>
      <c r="B90" s="3">
        <f>Dati!D90</f>
        <v>22</v>
      </c>
      <c r="C90">
        <f t="shared" ref="C90" si="70">B90-B89</f>
        <v>0</v>
      </c>
      <c r="D90">
        <f t="shared" ref="D90" si="71">C90-C89</f>
        <v>0</v>
      </c>
      <c r="E90">
        <f t="shared" ref="E90" si="72">D90-D89</f>
        <v>-1</v>
      </c>
    </row>
    <row r="91" spans="1:5">
      <c r="A91" s="2">
        <v>43973</v>
      </c>
      <c r="B91" s="3">
        <f>Dati!D91</f>
        <v>19</v>
      </c>
      <c r="C91">
        <f t="shared" ref="C91:C92" si="73">B91-B90</f>
        <v>-3</v>
      </c>
      <c r="D91">
        <f t="shared" ref="D91:D92" si="74">C91-C90</f>
        <v>-3</v>
      </c>
      <c r="E91">
        <f t="shared" ref="E91:E92" si="75">D91-D90</f>
        <v>-3</v>
      </c>
    </row>
    <row r="92" spans="1:5">
      <c r="A92" s="2">
        <v>43974</v>
      </c>
      <c r="B92" s="3">
        <f>Dati!D92</f>
        <v>20</v>
      </c>
      <c r="C92">
        <f t="shared" si="73"/>
        <v>1</v>
      </c>
      <c r="D92">
        <f t="shared" si="74"/>
        <v>4</v>
      </c>
      <c r="E92">
        <f t="shared" si="75"/>
        <v>7</v>
      </c>
    </row>
    <row r="93" spans="1:5">
      <c r="A93" s="2">
        <v>43975</v>
      </c>
      <c r="B93" s="3">
        <f>Dati!D93</f>
        <v>18</v>
      </c>
      <c r="C93">
        <f t="shared" ref="C93:C94" si="76">B93-B92</f>
        <v>-2</v>
      </c>
      <c r="D93">
        <f t="shared" ref="D93:D94" si="77">C93-C92</f>
        <v>-3</v>
      </c>
      <c r="E93">
        <f t="shared" ref="E93:E94" si="78">D93-D92</f>
        <v>-7</v>
      </c>
    </row>
    <row r="94" spans="1:5">
      <c r="A94" s="2">
        <v>43976</v>
      </c>
      <c r="B94" s="3">
        <f>Dati!D94</f>
        <v>18</v>
      </c>
      <c r="C94">
        <f t="shared" si="76"/>
        <v>0</v>
      </c>
      <c r="D94">
        <f t="shared" si="77"/>
        <v>2</v>
      </c>
      <c r="E94">
        <f t="shared" si="78"/>
        <v>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4"/>
  <sheetViews>
    <sheetView workbookViewId="0">
      <pane ySplit="1" topLeftCell="A87" activePane="bottomLeft" state="frozen"/>
      <selection pane="bottomLeft" activeCell="A94" sqref="A9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0</v>
      </c>
    </row>
    <row r="4" spans="1:28">
      <c r="A4" s="2">
        <v>43886</v>
      </c>
      <c r="B4" s="3">
        <f>Dati!J4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0</v>
      </c>
      <c r="C5">
        <f t="shared" si="1"/>
        <v>0</v>
      </c>
      <c r="D5">
        <f t="shared" ref="D5:D36" si="3">C5-C4</f>
        <v>0</v>
      </c>
      <c r="R5">
        <f t="shared" ref="R5:R21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4</v>
      </c>
      <c r="C8">
        <f t="shared" si="1"/>
        <v>4</v>
      </c>
      <c r="D8">
        <f t="shared" si="3"/>
        <v>4</v>
      </c>
      <c r="E8">
        <f t="shared" si="5"/>
        <v>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4</v>
      </c>
      <c r="C9">
        <f t="shared" si="1"/>
        <v>0</v>
      </c>
      <c r="D9">
        <f t="shared" si="3"/>
        <v>-4</v>
      </c>
      <c r="E9">
        <f t="shared" si="5"/>
        <v>-8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4</v>
      </c>
      <c r="C10">
        <f t="shared" si="1"/>
        <v>0</v>
      </c>
      <c r="D10">
        <f t="shared" si="3"/>
        <v>0</v>
      </c>
      <c r="E10">
        <f t="shared" si="5"/>
        <v>4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4</v>
      </c>
      <c r="C11">
        <f t="shared" si="1"/>
        <v>0</v>
      </c>
      <c r="D11">
        <f t="shared" si="3"/>
        <v>0</v>
      </c>
      <c r="E11">
        <f t="shared" si="5"/>
        <v>0</v>
      </c>
      <c r="R11">
        <f t="shared" si="4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4</v>
      </c>
      <c r="C12">
        <f t="shared" si="1"/>
        <v>0</v>
      </c>
      <c r="D12">
        <f t="shared" si="3"/>
        <v>0</v>
      </c>
      <c r="E12">
        <f t="shared" si="5"/>
        <v>0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</v>
      </c>
      <c r="C13">
        <f t="shared" si="1"/>
        <v>0</v>
      </c>
      <c r="D13">
        <f t="shared" si="3"/>
        <v>0</v>
      </c>
      <c r="E13">
        <f t="shared" si="5"/>
        <v>0</v>
      </c>
      <c r="R13">
        <f t="shared" si="4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</v>
      </c>
      <c r="C14">
        <f t="shared" si="1"/>
        <v>1</v>
      </c>
      <c r="D14">
        <f t="shared" si="3"/>
        <v>1</v>
      </c>
      <c r="E14">
        <f t="shared" si="5"/>
        <v>1</v>
      </c>
      <c r="R14">
        <f t="shared" si="4"/>
        <v>1</v>
      </c>
      <c r="T14">
        <f t="shared" si="2"/>
        <v>1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Dati!J15</f>
        <v>5</v>
      </c>
      <c r="C15">
        <f t="shared" si="1"/>
        <v>0</v>
      </c>
      <c r="D15">
        <f t="shared" si="3"/>
        <v>-1</v>
      </c>
      <c r="E15">
        <f t="shared" si="5"/>
        <v>-2</v>
      </c>
      <c r="R15">
        <f t="shared" si="4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Dati!J16</f>
        <v>5</v>
      </c>
      <c r="C16">
        <f t="shared" si="1"/>
        <v>0</v>
      </c>
      <c r="D16">
        <f t="shared" si="3"/>
        <v>0</v>
      </c>
      <c r="E16">
        <f t="shared" si="5"/>
        <v>1</v>
      </c>
      <c r="R16">
        <f>INT(C16/1)</f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Dati!J17</f>
        <v>5</v>
      </c>
      <c r="C17">
        <f t="shared" si="1"/>
        <v>0</v>
      </c>
      <c r="D17">
        <f t="shared" si="3"/>
        <v>0</v>
      </c>
      <c r="E17">
        <f t="shared" si="5"/>
        <v>0</v>
      </c>
      <c r="R17">
        <f t="shared" si="4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Dati!J18</f>
        <v>5</v>
      </c>
      <c r="C18">
        <f t="shared" si="1"/>
        <v>0</v>
      </c>
      <c r="D18">
        <f t="shared" si="3"/>
        <v>0</v>
      </c>
      <c r="E18">
        <f t="shared" si="5"/>
        <v>0</v>
      </c>
      <c r="R18">
        <f t="shared" si="4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Dati!J19</f>
        <v>5</v>
      </c>
      <c r="C19">
        <f t="shared" si="1"/>
        <v>0</v>
      </c>
      <c r="D19">
        <f t="shared" si="3"/>
        <v>0</v>
      </c>
      <c r="E19">
        <f t="shared" si="5"/>
        <v>0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Dati!J20</f>
        <v>20</v>
      </c>
      <c r="C20">
        <f t="shared" si="1"/>
        <v>15</v>
      </c>
      <c r="D20">
        <f t="shared" si="3"/>
        <v>15</v>
      </c>
      <c r="E20">
        <f t="shared" si="5"/>
        <v>15</v>
      </c>
      <c r="R20">
        <f>INT(C20/10)</f>
        <v>1</v>
      </c>
      <c r="T20">
        <f t="shared" ref="T20:AB35" si="6">IF($R20=T$2,1,0)</f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Dati!J21</f>
        <v>24</v>
      </c>
      <c r="C21">
        <f t="shared" si="1"/>
        <v>4</v>
      </c>
      <c r="D21">
        <f t="shared" si="3"/>
        <v>-11</v>
      </c>
      <c r="E21">
        <f t="shared" si="5"/>
        <v>-26</v>
      </c>
      <c r="R21">
        <f t="shared" si="4"/>
        <v>4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1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Dati!J22</f>
        <v>52</v>
      </c>
      <c r="C22">
        <f t="shared" si="1"/>
        <v>28</v>
      </c>
      <c r="D22">
        <f t="shared" si="3"/>
        <v>24</v>
      </c>
      <c r="E22">
        <f t="shared" si="5"/>
        <v>35</v>
      </c>
      <c r="R22">
        <f>INT(C22/10)</f>
        <v>2</v>
      </c>
      <c r="T22">
        <f t="shared" si="6"/>
        <v>0</v>
      </c>
      <c r="U22">
        <f t="shared" si="6"/>
        <v>1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Dati!J23</f>
        <v>33</v>
      </c>
      <c r="C23">
        <f t="shared" si="1"/>
        <v>-19</v>
      </c>
      <c r="D23">
        <f t="shared" si="3"/>
        <v>-47</v>
      </c>
      <c r="E23">
        <f t="shared" si="5"/>
        <v>-71</v>
      </c>
      <c r="R23">
        <f>INT(C23/10)</f>
        <v>-2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Dati!J24</f>
        <v>42</v>
      </c>
      <c r="C24">
        <f t="shared" si="1"/>
        <v>9</v>
      </c>
      <c r="D24">
        <f t="shared" si="3"/>
        <v>28</v>
      </c>
      <c r="E24">
        <f t="shared" si="5"/>
        <v>75</v>
      </c>
      <c r="R24">
        <f>INT(C24/10)</f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Dati!J25</f>
        <v>57</v>
      </c>
      <c r="C25">
        <f t="shared" si="1"/>
        <v>15</v>
      </c>
      <c r="D25">
        <f t="shared" si="3"/>
        <v>6</v>
      </c>
      <c r="E25">
        <f t="shared" si="5"/>
        <v>-22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Dati!J26</f>
        <v>70</v>
      </c>
      <c r="C26">
        <f t="shared" si="1"/>
        <v>13</v>
      </c>
      <c r="D26">
        <f t="shared" si="3"/>
        <v>-2</v>
      </c>
      <c r="E26">
        <f t="shared" si="5"/>
        <v>-8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Dati!J27</f>
        <v>85</v>
      </c>
      <c r="C27">
        <f t="shared" si="1"/>
        <v>15</v>
      </c>
      <c r="D27">
        <f t="shared" si="3"/>
        <v>2</v>
      </c>
      <c r="E27">
        <f t="shared" si="5"/>
        <v>4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Dati!J28</f>
        <v>101</v>
      </c>
      <c r="C28">
        <f t="shared" si="1"/>
        <v>16</v>
      </c>
      <c r="D28">
        <f t="shared" si="3"/>
        <v>1</v>
      </c>
      <c r="E28">
        <f t="shared" si="5"/>
        <v>-1</v>
      </c>
      <c r="R28">
        <f t="shared" si="7"/>
        <v>1</v>
      </c>
      <c r="T28">
        <f t="shared" si="6"/>
        <v>1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Dati!J29</f>
        <v>125</v>
      </c>
      <c r="C29">
        <f t="shared" si="1"/>
        <v>24</v>
      </c>
      <c r="D29">
        <f t="shared" si="3"/>
        <v>8</v>
      </c>
      <c r="E29">
        <f t="shared" si="5"/>
        <v>7</v>
      </c>
      <c r="R29">
        <f t="shared" si="7"/>
        <v>2</v>
      </c>
      <c r="T29">
        <f t="shared" si="6"/>
        <v>0</v>
      </c>
      <c r="U29">
        <f t="shared" si="6"/>
        <v>1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Dati!J30</f>
        <v>143</v>
      </c>
      <c r="C30">
        <f t="shared" si="1"/>
        <v>18</v>
      </c>
      <c r="D30">
        <f t="shared" si="3"/>
        <v>-6</v>
      </c>
      <c r="E30">
        <f t="shared" si="5"/>
        <v>-14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Dati!J31</f>
        <v>159</v>
      </c>
      <c r="C31">
        <f t="shared" si="1"/>
        <v>16</v>
      </c>
      <c r="D31">
        <f t="shared" si="3"/>
        <v>-2</v>
      </c>
      <c r="E31">
        <f t="shared" si="5"/>
        <v>4</v>
      </c>
      <c r="R31">
        <f t="shared" si="7"/>
        <v>1</v>
      </c>
      <c r="T31">
        <f t="shared" si="6"/>
        <v>1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Dati!J32</f>
        <v>193</v>
      </c>
      <c r="C32">
        <f t="shared" si="1"/>
        <v>34</v>
      </c>
      <c r="D32">
        <f t="shared" si="3"/>
        <v>18</v>
      </c>
      <c r="E32">
        <f t="shared" si="5"/>
        <v>20</v>
      </c>
      <c r="R32">
        <f t="shared" si="7"/>
        <v>3</v>
      </c>
      <c r="T32">
        <f t="shared" si="6"/>
        <v>0</v>
      </c>
      <c r="U32">
        <f t="shared" si="6"/>
        <v>0</v>
      </c>
      <c r="V32">
        <f t="shared" si="6"/>
        <v>1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Dati!J33</f>
        <v>225</v>
      </c>
      <c r="C33">
        <f t="shared" si="1"/>
        <v>32</v>
      </c>
      <c r="D33">
        <f t="shared" si="3"/>
        <v>-2</v>
      </c>
      <c r="E33">
        <f t="shared" si="5"/>
        <v>-20</v>
      </c>
      <c r="R33">
        <f t="shared" si="7"/>
        <v>3</v>
      </c>
      <c r="T33">
        <f t="shared" si="6"/>
        <v>0</v>
      </c>
      <c r="U33">
        <f t="shared" si="6"/>
        <v>0</v>
      </c>
      <c r="V33">
        <f t="shared" si="6"/>
        <v>1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Dati!J34</f>
        <v>260</v>
      </c>
      <c r="C34">
        <f t="shared" si="1"/>
        <v>35</v>
      </c>
      <c r="D34">
        <f t="shared" si="3"/>
        <v>3</v>
      </c>
      <c r="E34">
        <f t="shared" si="5"/>
        <v>5</v>
      </c>
      <c r="R34">
        <f t="shared" si="7"/>
        <v>3</v>
      </c>
      <c r="T34">
        <f t="shared" si="6"/>
        <v>0</v>
      </c>
      <c r="U34">
        <f t="shared" si="6"/>
        <v>0</v>
      </c>
      <c r="V34">
        <f t="shared" si="6"/>
        <v>1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Dati!J35</f>
        <v>305</v>
      </c>
      <c r="C35">
        <f t="shared" si="1"/>
        <v>45</v>
      </c>
      <c r="D35">
        <f t="shared" si="3"/>
        <v>10</v>
      </c>
      <c r="E35">
        <f t="shared" si="5"/>
        <v>7</v>
      </c>
      <c r="R35">
        <f t="shared" si="7"/>
        <v>4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1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Dati!J36</f>
        <v>378</v>
      </c>
      <c r="C36">
        <f t="shared" si="1"/>
        <v>73</v>
      </c>
      <c r="D36">
        <f t="shared" si="3"/>
        <v>28</v>
      </c>
      <c r="E36">
        <f t="shared" si="5"/>
        <v>18</v>
      </c>
      <c r="R36">
        <f t="shared" si="7"/>
        <v>7</v>
      </c>
      <c r="T36">
        <f t="shared" ref="T36:AB51" si="8">IF($R36=T$2,1,0)</f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1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Dati!J37</f>
        <v>420</v>
      </c>
      <c r="C37">
        <f t="shared" ref="C37:E62" si="9">B37-B36</f>
        <v>42</v>
      </c>
      <c r="D37">
        <f t="shared" si="9"/>
        <v>-31</v>
      </c>
      <c r="E37">
        <f t="shared" si="9"/>
        <v>-59</v>
      </c>
      <c r="R37">
        <f t="shared" si="7"/>
        <v>4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1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Dati!J38</f>
        <v>437</v>
      </c>
      <c r="C38">
        <f t="shared" si="9"/>
        <v>17</v>
      </c>
      <c r="D38">
        <f t="shared" si="9"/>
        <v>-25</v>
      </c>
      <c r="E38">
        <f t="shared" si="9"/>
        <v>6</v>
      </c>
      <c r="R38">
        <f t="shared" si="7"/>
        <v>1</v>
      </c>
      <c r="T38">
        <f t="shared" si="8"/>
        <v>1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Dati!J39</f>
        <v>480</v>
      </c>
      <c r="C39">
        <f t="shared" si="9"/>
        <v>43</v>
      </c>
      <c r="D39">
        <f t="shared" si="9"/>
        <v>26</v>
      </c>
      <c r="E39">
        <f t="shared" si="9"/>
        <v>51</v>
      </c>
      <c r="R39">
        <f t="shared" si="7"/>
        <v>4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1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Dati!J40</f>
        <v>555</v>
      </c>
      <c r="C40">
        <f t="shared" si="9"/>
        <v>75</v>
      </c>
      <c r="D40">
        <f t="shared" si="9"/>
        <v>32</v>
      </c>
      <c r="E40">
        <f t="shared" si="9"/>
        <v>6</v>
      </c>
      <c r="R40">
        <f t="shared" si="7"/>
        <v>7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1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Dati!J41</f>
        <v>634</v>
      </c>
      <c r="C41">
        <f t="shared" si="9"/>
        <v>79</v>
      </c>
      <c r="D41">
        <f t="shared" si="9"/>
        <v>4</v>
      </c>
      <c r="E41">
        <f t="shared" si="9"/>
        <v>-28</v>
      </c>
      <c r="R41">
        <f t="shared" si="7"/>
        <v>7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1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Dati!J42</f>
        <v>700</v>
      </c>
      <c r="C42">
        <f t="shared" si="9"/>
        <v>66</v>
      </c>
      <c r="D42">
        <f t="shared" si="9"/>
        <v>-13</v>
      </c>
      <c r="E42">
        <f t="shared" si="9"/>
        <v>-17</v>
      </c>
      <c r="R42">
        <f t="shared" si="7"/>
        <v>6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8"/>
        <v>0</v>
      </c>
      <c r="Y42">
        <f t="shared" si="8"/>
        <v>1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Dati!J43</f>
        <v>767</v>
      </c>
      <c r="C43">
        <f t="shared" si="9"/>
        <v>67</v>
      </c>
      <c r="D43">
        <f t="shared" si="9"/>
        <v>1</v>
      </c>
      <c r="E43">
        <f t="shared" si="9"/>
        <v>14</v>
      </c>
      <c r="R43">
        <f t="shared" si="7"/>
        <v>6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1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Dati!J44</f>
        <v>800</v>
      </c>
      <c r="C44">
        <f t="shared" si="9"/>
        <v>33</v>
      </c>
      <c r="D44">
        <f t="shared" si="9"/>
        <v>-34</v>
      </c>
      <c r="E44">
        <f t="shared" si="9"/>
        <v>-35</v>
      </c>
      <c r="R44">
        <f t="shared" si="7"/>
        <v>3</v>
      </c>
      <c r="T44">
        <f t="shared" si="8"/>
        <v>0</v>
      </c>
      <c r="U44">
        <f t="shared" si="8"/>
        <v>0</v>
      </c>
      <c r="V44">
        <f t="shared" si="8"/>
        <v>1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Dati!J45</f>
        <v>837</v>
      </c>
      <c r="C45">
        <f t="shared" si="9"/>
        <v>37</v>
      </c>
      <c r="D45">
        <f t="shared" si="9"/>
        <v>4</v>
      </c>
      <c r="E45">
        <f t="shared" si="9"/>
        <v>38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Dati!J46</f>
        <v>925</v>
      </c>
      <c r="C46">
        <f t="shared" si="9"/>
        <v>88</v>
      </c>
      <c r="D46">
        <f t="shared" si="9"/>
        <v>51</v>
      </c>
      <c r="E46">
        <f t="shared" si="9"/>
        <v>47</v>
      </c>
      <c r="R46">
        <f t="shared" si="7"/>
        <v>8</v>
      </c>
      <c r="T46">
        <f t="shared" si="8"/>
        <v>0</v>
      </c>
      <c r="U46">
        <f t="shared" si="8"/>
        <v>0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1</v>
      </c>
      <c r="AB46">
        <f t="shared" si="8"/>
        <v>0</v>
      </c>
    </row>
    <row r="47" spans="1:28">
      <c r="A47" s="2">
        <v>43929</v>
      </c>
      <c r="B47" s="3">
        <f>Dati!J47</f>
        <v>1007</v>
      </c>
      <c r="C47">
        <f t="shared" si="9"/>
        <v>82</v>
      </c>
      <c r="D47">
        <f t="shared" si="9"/>
        <v>-6</v>
      </c>
      <c r="E47">
        <f t="shared" si="9"/>
        <v>-57</v>
      </c>
      <c r="R47">
        <f t="shared" si="7"/>
        <v>8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1</v>
      </c>
      <c r="AB47">
        <f t="shared" si="8"/>
        <v>0</v>
      </c>
    </row>
    <row r="48" spans="1:28">
      <c r="A48" s="2">
        <v>43930</v>
      </c>
      <c r="B48" s="3">
        <f>Dati!J48</f>
        <v>1085</v>
      </c>
      <c r="C48">
        <f t="shared" si="9"/>
        <v>78</v>
      </c>
      <c r="D48">
        <f t="shared" si="9"/>
        <v>-4</v>
      </c>
      <c r="E48">
        <f t="shared" si="9"/>
        <v>2</v>
      </c>
      <c r="R48">
        <f t="shared" si="7"/>
        <v>7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1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Dati!J49</f>
        <v>1181</v>
      </c>
      <c r="C49">
        <f t="shared" si="9"/>
        <v>96</v>
      </c>
      <c r="D49">
        <f t="shared" si="9"/>
        <v>18</v>
      </c>
      <c r="E49">
        <f t="shared" si="9"/>
        <v>22</v>
      </c>
      <c r="R49">
        <f t="shared" si="7"/>
        <v>9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1</v>
      </c>
    </row>
    <row r="50" spans="1:28">
      <c r="A50" s="2">
        <v>43932</v>
      </c>
      <c r="B50" s="3">
        <f>Dati!J50</f>
        <v>1309</v>
      </c>
      <c r="C50">
        <f t="shared" si="9"/>
        <v>128</v>
      </c>
      <c r="D50">
        <f t="shared" si="9"/>
        <v>32</v>
      </c>
      <c r="E50">
        <f t="shared" si="9"/>
        <v>14</v>
      </c>
      <c r="R50">
        <f>INT(C50/100)</f>
        <v>1</v>
      </c>
      <c r="T50">
        <f t="shared" si="8"/>
        <v>1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Dati!J51</f>
        <v>1412</v>
      </c>
      <c r="C51">
        <f t="shared" si="9"/>
        <v>103</v>
      </c>
      <c r="D51">
        <f t="shared" si="9"/>
        <v>-25</v>
      </c>
      <c r="E51">
        <f t="shared" si="9"/>
        <v>-57</v>
      </c>
      <c r="R51">
        <f>INT(C51/100)</f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Dati!J52</f>
        <v>1471</v>
      </c>
      <c r="C52">
        <f t="shared" si="9"/>
        <v>59</v>
      </c>
      <c r="D52">
        <f t="shared" si="9"/>
        <v>-44</v>
      </c>
      <c r="E52">
        <f t="shared" si="9"/>
        <v>-19</v>
      </c>
      <c r="R52">
        <f t="shared" si="7"/>
        <v>5</v>
      </c>
      <c r="T52">
        <f t="shared" ref="T52:AB67" si="10">IF($R52=T$2,1,0)</f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1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Dati!J53</f>
        <v>1549</v>
      </c>
      <c r="C53">
        <f t="shared" si="9"/>
        <v>78</v>
      </c>
      <c r="D53">
        <f t="shared" si="9"/>
        <v>19</v>
      </c>
      <c r="E53">
        <f t="shared" si="9"/>
        <v>63</v>
      </c>
      <c r="R53">
        <f t="shared" si="7"/>
        <v>7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1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Dati!J54</f>
        <v>1665</v>
      </c>
      <c r="C54">
        <f t="shared" si="9"/>
        <v>116</v>
      </c>
      <c r="D54">
        <f t="shared" si="9"/>
        <v>38</v>
      </c>
      <c r="E54">
        <f t="shared" si="9"/>
        <v>19</v>
      </c>
      <c r="R54">
        <f>INT(C54/100)</f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Dati!J55</f>
        <v>1774</v>
      </c>
      <c r="C55">
        <f t="shared" si="9"/>
        <v>109</v>
      </c>
      <c r="D55">
        <f t="shared" si="9"/>
        <v>-7</v>
      </c>
      <c r="E55">
        <f t="shared" si="9"/>
        <v>-45</v>
      </c>
      <c r="R55">
        <f>INT(C55/100)</f>
        <v>1</v>
      </c>
      <c r="T55">
        <f t="shared" si="10"/>
        <v>1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Dati!J56</f>
        <v>1863</v>
      </c>
      <c r="C56">
        <f t="shared" si="9"/>
        <v>89</v>
      </c>
      <c r="D56">
        <f t="shared" si="9"/>
        <v>-20</v>
      </c>
      <c r="E56">
        <f t="shared" si="9"/>
        <v>-13</v>
      </c>
      <c r="R56">
        <f t="shared" si="7"/>
        <v>8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1</v>
      </c>
      <c r="AB56">
        <f t="shared" si="10"/>
        <v>0</v>
      </c>
    </row>
    <row r="57" spans="1:28">
      <c r="A57" s="2">
        <v>43939</v>
      </c>
      <c r="B57" s="3">
        <f>Dati!J57</f>
        <v>1992</v>
      </c>
      <c r="C57">
        <f t="shared" si="9"/>
        <v>129</v>
      </c>
      <c r="D57">
        <f t="shared" si="9"/>
        <v>40</v>
      </c>
      <c r="E57">
        <f t="shared" si="9"/>
        <v>60</v>
      </c>
      <c r="R57">
        <f>INT(C57/100)</f>
        <v>1</v>
      </c>
      <c r="T57">
        <f t="shared" si="10"/>
        <v>1</v>
      </c>
      <c r="U57">
        <f t="shared" si="10"/>
        <v>0</v>
      </c>
      <c r="V57">
        <f t="shared" si="10"/>
        <v>0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Dati!J58</f>
        <v>2110</v>
      </c>
      <c r="C58">
        <f t="shared" si="9"/>
        <v>118</v>
      </c>
      <c r="D58">
        <f t="shared" si="9"/>
        <v>-11</v>
      </c>
      <c r="E58">
        <f t="shared" si="9"/>
        <v>-51</v>
      </c>
      <c r="R58">
        <f t="shared" ref="R58:R59" si="11">INT(C58/100)</f>
        <v>1</v>
      </c>
      <c r="T58">
        <f t="shared" si="10"/>
        <v>1</v>
      </c>
      <c r="U58">
        <f t="shared" si="10"/>
        <v>0</v>
      </c>
      <c r="V58">
        <f t="shared" si="10"/>
        <v>0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Dati!J59</f>
        <v>2216</v>
      </c>
      <c r="C59">
        <f t="shared" si="9"/>
        <v>106</v>
      </c>
      <c r="D59">
        <f t="shared" si="9"/>
        <v>-12</v>
      </c>
      <c r="E59">
        <f t="shared" si="9"/>
        <v>-1</v>
      </c>
      <c r="R59">
        <f t="shared" si="11"/>
        <v>1</v>
      </c>
      <c r="T59">
        <f t="shared" si="10"/>
        <v>1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Dati!J60</f>
        <v>2311</v>
      </c>
      <c r="C60">
        <f t="shared" si="9"/>
        <v>95</v>
      </c>
      <c r="D60">
        <f t="shared" si="9"/>
        <v>-11</v>
      </c>
      <c r="E60">
        <f t="shared" si="9"/>
        <v>1</v>
      </c>
      <c r="R60">
        <f t="shared" si="7"/>
        <v>9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1</v>
      </c>
    </row>
    <row r="61" spans="1:28">
      <c r="A61" s="2">
        <v>43943</v>
      </c>
      <c r="B61" s="3">
        <f>Dati!J61</f>
        <v>2420</v>
      </c>
      <c r="C61">
        <f t="shared" si="9"/>
        <v>109</v>
      </c>
      <c r="D61">
        <f t="shared" si="9"/>
        <v>14</v>
      </c>
      <c r="E61">
        <f t="shared" si="9"/>
        <v>25</v>
      </c>
      <c r="R61">
        <f>INT(C61/100)</f>
        <v>1</v>
      </c>
      <c r="T61">
        <f t="shared" si="10"/>
        <v>1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Dati!J62</f>
        <v>2536</v>
      </c>
      <c r="C62">
        <f t="shared" si="9"/>
        <v>116</v>
      </c>
      <c r="D62">
        <f t="shared" si="9"/>
        <v>7</v>
      </c>
      <c r="E62">
        <f t="shared" si="9"/>
        <v>-7</v>
      </c>
      <c r="R62">
        <f t="shared" ref="R62:R65" si="12">INT(C62/100)</f>
        <v>1</v>
      </c>
      <c r="T62">
        <f t="shared" si="10"/>
        <v>1</v>
      </c>
      <c r="U62">
        <f t="shared" si="10"/>
        <v>0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Dati!J63</f>
        <v>2660</v>
      </c>
      <c r="C63">
        <f t="shared" ref="C63" si="13">B63-B62</f>
        <v>124</v>
      </c>
      <c r="D63">
        <f t="shared" ref="D63" si="14">C63-C62</f>
        <v>8</v>
      </c>
      <c r="E63">
        <f t="shared" ref="E63" si="15">D63-D62</f>
        <v>1</v>
      </c>
      <c r="R63">
        <f t="shared" si="12"/>
        <v>1</v>
      </c>
      <c r="T63">
        <f t="shared" si="10"/>
        <v>1</v>
      </c>
      <c r="U63">
        <f t="shared" si="10"/>
        <v>0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Dati!J64</f>
        <v>2775</v>
      </c>
      <c r="C64">
        <f t="shared" ref="C64" si="16">B64-B63</f>
        <v>115</v>
      </c>
      <c r="D64">
        <f t="shared" ref="D64" si="17">C64-C63</f>
        <v>-9</v>
      </c>
      <c r="E64">
        <f t="shared" ref="E64" si="18">D64-D63</f>
        <v>-17</v>
      </c>
      <c r="R64">
        <f t="shared" si="12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Dati!J65</f>
        <v>2894</v>
      </c>
      <c r="C65">
        <f t="shared" ref="C65" si="19">B65-B64</f>
        <v>119</v>
      </c>
      <c r="D65">
        <f t="shared" ref="D65" si="20">C65-C64</f>
        <v>4</v>
      </c>
      <c r="E65">
        <f t="shared" ref="E65" si="21">D65-D64</f>
        <v>13</v>
      </c>
      <c r="R65">
        <f t="shared" si="12"/>
        <v>1</v>
      </c>
      <c r="T65">
        <f t="shared" si="10"/>
        <v>1</v>
      </c>
      <c r="U65">
        <f t="shared" si="10"/>
        <v>0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Dati!J66</f>
        <v>2934</v>
      </c>
      <c r="C66">
        <f t="shared" ref="C66" si="22">B66-B65</f>
        <v>40</v>
      </c>
      <c r="D66">
        <f t="shared" ref="D66" si="23">C66-C65</f>
        <v>-79</v>
      </c>
      <c r="E66">
        <f t="shared" ref="E66" si="24">D66-D65</f>
        <v>-83</v>
      </c>
      <c r="R66">
        <f t="shared" si="7"/>
        <v>4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10"/>
        <v>1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Dati!J67</f>
        <v>3060</v>
      </c>
      <c r="C67">
        <f t="shared" ref="C67" si="25">B67-B66</f>
        <v>126</v>
      </c>
      <c r="D67">
        <f t="shared" ref="D67" si="26">C67-C66</f>
        <v>86</v>
      </c>
      <c r="E67">
        <f t="shared" ref="E67" si="27">D67-D66</f>
        <v>165</v>
      </c>
      <c r="R67">
        <f>INT(C67/100)</f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Dati!J68</f>
        <v>3161</v>
      </c>
      <c r="C68">
        <f t="shared" ref="C68" si="28">B68-B67</f>
        <v>101</v>
      </c>
      <c r="D68">
        <f t="shared" ref="D68" si="29">C68-C67</f>
        <v>-25</v>
      </c>
      <c r="E68">
        <f t="shared" ref="E68" si="30">D68-D67</f>
        <v>-111</v>
      </c>
      <c r="R68">
        <f t="shared" ref="R68:R70" si="31">INT(C68/100)</f>
        <v>1</v>
      </c>
      <c r="T68">
        <f t="shared" ref="T68:AB83" si="32">IF($R68=T$2,1,0)</f>
        <v>1</v>
      </c>
      <c r="U68">
        <f t="shared" si="32"/>
        <v>0</v>
      </c>
      <c r="V68">
        <f t="shared" si="32"/>
        <v>0</v>
      </c>
      <c r="W68">
        <f t="shared" si="32"/>
        <v>0</v>
      </c>
      <c r="X68">
        <f t="shared" si="32"/>
        <v>0</v>
      </c>
      <c r="Y68">
        <f t="shared" si="32"/>
        <v>0</v>
      </c>
      <c r="Z68">
        <f t="shared" si="32"/>
        <v>0</v>
      </c>
      <c r="AA68">
        <f t="shared" si="32"/>
        <v>0</v>
      </c>
      <c r="AB68">
        <f t="shared" si="32"/>
        <v>0</v>
      </c>
    </row>
    <row r="69" spans="1:28">
      <c r="A69" s="2">
        <v>43951</v>
      </c>
      <c r="B69" s="3">
        <f>Dati!J69</f>
        <v>3275</v>
      </c>
      <c r="C69">
        <f t="shared" ref="C69" si="33">B69-B68</f>
        <v>114</v>
      </c>
      <c r="D69">
        <f t="shared" ref="D69" si="34">C69-C68</f>
        <v>13</v>
      </c>
      <c r="E69">
        <f t="shared" ref="E69" si="35">D69-D68</f>
        <v>38</v>
      </c>
      <c r="R69">
        <f t="shared" si="31"/>
        <v>1</v>
      </c>
      <c r="T69">
        <f t="shared" si="32"/>
        <v>1</v>
      </c>
      <c r="U69">
        <f t="shared" si="32"/>
        <v>0</v>
      </c>
      <c r="V69">
        <f t="shared" si="32"/>
        <v>0</v>
      </c>
      <c r="W69">
        <f t="shared" si="32"/>
        <v>0</v>
      </c>
      <c r="X69">
        <f t="shared" si="32"/>
        <v>0</v>
      </c>
      <c r="Y69">
        <f t="shared" si="32"/>
        <v>0</v>
      </c>
      <c r="Z69">
        <f t="shared" si="32"/>
        <v>0</v>
      </c>
      <c r="AA69">
        <f t="shared" si="32"/>
        <v>0</v>
      </c>
      <c r="AB69">
        <f t="shared" si="32"/>
        <v>0</v>
      </c>
    </row>
    <row r="70" spans="1:28">
      <c r="A70" s="2">
        <v>43952</v>
      </c>
      <c r="B70" s="3">
        <f>Dati!J70</f>
        <v>3424</v>
      </c>
      <c r="C70">
        <f t="shared" ref="C70" si="36">B70-B69</f>
        <v>149</v>
      </c>
      <c r="D70">
        <f t="shared" ref="D70" si="37">C70-C69</f>
        <v>35</v>
      </c>
      <c r="E70">
        <f t="shared" ref="E70" si="38">D70-D69</f>
        <v>22</v>
      </c>
      <c r="R70">
        <f t="shared" si="31"/>
        <v>1</v>
      </c>
      <c r="T70">
        <f t="shared" si="32"/>
        <v>1</v>
      </c>
      <c r="U70">
        <f t="shared" si="32"/>
        <v>0</v>
      </c>
      <c r="V70">
        <f t="shared" si="32"/>
        <v>0</v>
      </c>
      <c r="W70">
        <f t="shared" si="32"/>
        <v>0</v>
      </c>
      <c r="X70">
        <f t="shared" si="32"/>
        <v>0</v>
      </c>
      <c r="Y70">
        <f t="shared" si="32"/>
        <v>0</v>
      </c>
      <c r="Z70">
        <f t="shared" si="32"/>
        <v>0</v>
      </c>
      <c r="AA70">
        <f t="shared" si="32"/>
        <v>0</v>
      </c>
      <c r="AB70">
        <f t="shared" si="32"/>
        <v>0</v>
      </c>
    </row>
    <row r="71" spans="1:28">
      <c r="A71" s="2">
        <v>43953</v>
      </c>
      <c r="B71" s="3">
        <f>Dati!J71</f>
        <v>3519</v>
      </c>
      <c r="C71">
        <f t="shared" ref="C71" si="39">B71-B70</f>
        <v>95</v>
      </c>
      <c r="D71">
        <f t="shared" ref="D71" si="40">C71-C70</f>
        <v>-54</v>
      </c>
      <c r="E71">
        <f t="shared" ref="E71" si="41">D71-D70</f>
        <v>-89</v>
      </c>
      <c r="R71">
        <f t="shared" si="7"/>
        <v>9</v>
      </c>
      <c r="T71">
        <f t="shared" si="32"/>
        <v>0</v>
      </c>
      <c r="U71">
        <f t="shared" si="32"/>
        <v>0</v>
      </c>
      <c r="V71">
        <f t="shared" si="32"/>
        <v>0</v>
      </c>
      <c r="W71">
        <f t="shared" si="32"/>
        <v>0</v>
      </c>
      <c r="X71">
        <f t="shared" si="32"/>
        <v>0</v>
      </c>
      <c r="Y71">
        <f t="shared" si="32"/>
        <v>0</v>
      </c>
      <c r="Z71">
        <f t="shared" si="32"/>
        <v>0</v>
      </c>
      <c r="AA71">
        <f t="shared" si="32"/>
        <v>0</v>
      </c>
      <c r="AB71">
        <f t="shared" si="32"/>
        <v>1</v>
      </c>
    </row>
    <row r="72" spans="1:28">
      <c r="A72" s="2">
        <v>43954</v>
      </c>
      <c r="B72" s="3">
        <f>Dati!J72</f>
        <v>3599</v>
      </c>
      <c r="C72">
        <f t="shared" ref="C72" si="42">B72-B71</f>
        <v>80</v>
      </c>
      <c r="D72">
        <f t="shared" ref="D72" si="43">C72-C71</f>
        <v>-15</v>
      </c>
      <c r="E72">
        <f t="shared" ref="E72" si="44">D72-D71</f>
        <v>39</v>
      </c>
      <c r="R72">
        <f t="shared" si="7"/>
        <v>8</v>
      </c>
      <c r="T72">
        <f t="shared" si="32"/>
        <v>0</v>
      </c>
      <c r="U72">
        <f t="shared" si="32"/>
        <v>0</v>
      </c>
      <c r="V72">
        <f t="shared" si="32"/>
        <v>0</v>
      </c>
      <c r="W72">
        <f t="shared" si="32"/>
        <v>0</v>
      </c>
      <c r="X72">
        <f t="shared" si="32"/>
        <v>0</v>
      </c>
      <c r="Y72">
        <f t="shared" si="32"/>
        <v>0</v>
      </c>
      <c r="Z72">
        <f t="shared" si="32"/>
        <v>0</v>
      </c>
      <c r="AA72">
        <f t="shared" si="32"/>
        <v>1</v>
      </c>
      <c r="AB72">
        <f t="shared" si="32"/>
        <v>0</v>
      </c>
    </row>
    <row r="73" spans="1:28">
      <c r="A73" s="2">
        <v>43955</v>
      </c>
      <c r="B73" s="3">
        <f>Dati!J73</f>
        <v>3683</v>
      </c>
      <c r="C73">
        <f t="shared" ref="C73" si="45">B73-B72</f>
        <v>84</v>
      </c>
      <c r="D73">
        <f t="shared" ref="D73" si="46">C73-C72</f>
        <v>4</v>
      </c>
      <c r="E73">
        <f t="shared" ref="E73" si="47">D73-D72</f>
        <v>19</v>
      </c>
      <c r="R73">
        <f t="shared" si="7"/>
        <v>8</v>
      </c>
      <c r="T73">
        <f t="shared" si="32"/>
        <v>0</v>
      </c>
      <c r="U73">
        <f t="shared" si="32"/>
        <v>0</v>
      </c>
      <c r="V73">
        <f t="shared" si="32"/>
        <v>0</v>
      </c>
      <c r="W73">
        <f t="shared" si="32"/>
        <v>0</v>
      </c>
      <c r="X73">
        <f t="shared" si="32"/>
        <v>0</v>
      </c>
      <c r="Y73">
        <f t="shared" si="32"/>
        <v>0</v>
      </c>
      <c r="Z73">
        <f t="shared" si="32"/>
        <v>0</v>
      </c>
      <c r="AA73">
        <f t="shared" si="32"/>
        <v>1</v>
      </c>
      <c r="AB73">
        <f t="shared" si="32"/>
        <v>0</v>
      </c>
    </row>
    <row r="74" spans="1:28">
      <c r="A74" s="2">
        <v>43956</v>
      </c>
      <c r="B74" s="3">
        <f>Dati!J74</f>
        <v>3816</v>
      </c>
      <c r="C74">
        <f t="shared" ref="C74" si="48">B74-B73</f>
        <v>133</v>
      </c>
      <c r="D74">
        <f t="shared" ref="D74" si="49">C74-C73</f>
        <v>49</v>
      </c>
      <c r="E74">
        <f t="shared" ref="E74" si="50">D74-D73</f>
        <v>45</v>
      </c>
      <c r="R74">
        <f>INT(C74/100)</f>
        <v>1</v>
      </c>
      <c r="T74">
        <f t="shared" si="32"/>
        <v>1</v>
      </c>
      <c r="U74">
        <f t="shared" si="32"/>
        <v>0</v>
      </c>
      <c r="V74">
        <f t="shared" si="32"/>
        <v>0</v>
      </c>
      <c r="W74">
        <f t="shared" si="32"/>
        <v>0</v>
      </c>
      <c r="X74">
        <f t="shared" si="32"/>
        <v>0</v>
      </c>
      <c r="Y74">
        <f t="shared" si="32"/>
        <v>0</v>
      </c>
      <c r="Z74">
        <f t="shared" si="32"/>
        <v>0</v>
      </c>
      <c r="AA74">
        <f t="shared" si="32"/>
        <v>0</v>
      </c>
      <c r="AB74">
        <f t="shared" si="32"/>
        <v>0</v>
      </c>
    </row>
    <row r="75" spans="1:28">
      <c r="A75" s="2">
        <v>43957</v>
      </c>
      <c r="B75" s="3">
        <f>Dati!J75</f>
        <v>4002</v>
      </c>
      <c r="C75">
        <f t="shared" ref="C75:C76" si="51">B75-B74</f>
        <v>186</v>
      </c>
      <c r="D75">
        <f t="shared" ref="D75:D76" si="52">C75-C74</f>
        <v>53</v>
      </c>
      <c r="E75">
        <f t="shared" ref="E75:E76" si="53">D75-D74</f>
        <v>4</v>
      </c>
      <c r="R75">
        <f t="shared" ref="R75:R79" si="54">INT(C75/100)</f>
        <v>1</v>
      </c>
      <c r="T75">
        <f t="shared" si="32"/>
        <v>1</v>
      </c>
      <c r="U75">
        <f t="shared" si="32"/>
        <v>0</v>
      </c>
      <c r="V75">
        <f t="shared" si="32"/>
        <v>0</v>
      </c>
      <c r="W75">
        <f t="shared" si="32"/>
        <v>0</v>
      </c>
      <c r="X75">
        <f t="shared" si="32"/>
        <v>0</v>
      </c>
      <c r="Y75">
        <f t="shared" si="32"/>
        <v>0</v>
      </c>
      <c r="Z75">
        <f t="shared" si="32"/>
        <v>0</v>
      </c>
      <c r="AA75">
        <f t="shared" si="32"/>
        <v>0</v>
      </c>
      <c r="AB75">
        <f t="shared" si="32"/>
        <v>0</v>
      </c>
    </row>
    <row r="76" spans="1:28">
      <c r="A76" s="2">
        <v>43958</v>
      </c>
      <c r="B76" s="3">
        <f>Dati!J76</f>
        <v>4143</v>
      </c>
      <c r="C76">
        <f t="shared" si="51"/>
        <v>141</v>
      </c>
      <c r="D76">
        <f t="shared" si="52"/>
        <v>-45</v>
      </c>
      <c r="E76">
        <f t="shared" si="53"/>
        <v>-98</v>
      </c>
      <c r="R76">
        <f t="shared" si="54"/>
        <v>1</v>
      </c>
      <c r="T76">
        <f t="shared" si="32"/>
        <v>1</v>
      </c>
      <c r="U76">
        <f t="shared" si="32"/>
        <v>0</v>
      </c>
      <c r="V76">
        <f t="shared" si="32"/>
        <v>0</v>
      </c>
      <c r="W76">
        <f t="shared" si="32"/>
        <v>0</v>
      </c>
      <c r="X76">
        <f t="shared" si="32"/>
        <v>0</v>
      </c>
      <c r="Y76">
        <f t="shared" si="32"/>
        <v>0</v>
      </c>
      <c r="Z76">
        <f t="shared" si="32"/>
        <v>0</v>
      </c>
      <c r="AA76">
        <f t="shared" si="32"/>
        <v>0</v>
      </c>
      <c r="AB76">
        <f t="shared" si="32"/>
        <v>0</v>
      </c>
    </row>
    <row r="77" spans="1:28">
      <c r="A77" s="2">
        <v>43959</v>
      </c>
      <c r="B77" s="3">
        <f>Dati!J77</f>
        <v>4282</v>
      </c>
      <c r="C77">
        <f t="shared" ref="C77" si="55">B77-B76</f>
        <v>139</v>
      </c>
      <c r="D77">
        <f t="shared" ref="D77" si="56">C77-C76</f>
        <v>-2</v>
      </c>
      <c r="E77">
        <f t="shared" ref="E77" si="57">D77-D76</f>
        <v>43</v>
      </c>
      <c r="R77">
        <f t="shared" si="54"/>
        <v>1</v>
      </c>
      <c r="T77">
        <f t="shared" si="32"/>
        <v>1</v>
      </c>
      <c r="U77">
        <f t="shared" si="32"/>
        <v>0</v>
      </c>
      <c r="V77">
        <f t="shared" si="32"/>
        <v>0</v>
      </c>
      <c r="W77">
        <f t="shared" si="32"/>
        <v>0</v>
      </c>
      <c r="X77">
        <f t="shared" si="32"/>
        <v>0</v>
      </c>
      <c r="Y77">
        <f t="shared" si="32"/>
        <v>0</v>
      </c>
      <c r="Z77">
        <f t="shared" si="32"/>
        <v>0</v>
      </c>
      <c r="AA77">
        <f t="shared" si="32"/>
        <v>0</v>
      </c>
      <c r="AB77">
        <f t="shared" si="32"/>
        <v>0</v>
      </c>
    </row>
    <row r="78" spans="1:28">
      <c r="A78" s="2">
        <v>43960</v>
      </c>
      <c r="B78" s="3">
        <f>Dati!J78</f>
        <v>4480</v>
      </c>
      <c r="C78">
        <f t="shared" ref="C78" si="58">B78-B77</f>
        <v>198</v>
      </c>
      <c r="D78">
        <f t="shared" ref="D78" si="59">C78-C77</f>
        <v>59</v>
      </c>
      <c r="E78">
        <f t="shared" ref="E78" si="60">D78-D77</f>
        <v>61</v>
      </c>
      <c r="R78">
        <f t="shared" si="54"/>
        <v>1</v>
      </c>
      <c r="T78">
        <f t="shared" si="32"/>
        <v>1</v>
      </c>
      <c r="U78">
        <f t="shared" si="32"/>
        <v>0</v>
      </c>
      <c r="V78">
        <f t="shared" si="32"/>
        <v>0</v>
      </c>
      <c r="W78">
        <f t="shared" si="32"/>
        <v>0</v>
      </c>
      <c r="X78">
        <f t="shared" si="32"/>
        <v>0</v>
      </c>
      <c r="Y78">
        <f t="shared" si="32"/>
        <v>0</v>
      </c>
      <c r="Z78">
        <f t="shared" si="32"/>
        <v>0</v>
      </c>
      <c r="AA78">
        <f t="shared" si="32"/>
        <v>0</v>
      </c>
      <c r="AB78">
        <f t="shared" si="32"/>
        <v>0</v>
      </c>
    </row>
    <row r="79" spans="1:28">
      <c r="A79" s="2">
        <v>43961</v>
      </c>
      <c r="B79" s="3">
        <f>Dati!J79</f>
        <v>4607</v>
      </c>
      <c r="C79">
        <f t="shared" ref="C79" si="61">B79-B78</f>
        <v>127</v>
      </c>
      <c r="D79">
        <f t="shared" ref="D79" si="62">C79-C78</f>
        <v>-71</v>
      </c>
      <c r="E79">
        <f t="shared" ref="E79" si="63">D79-D78</f>
        <v>-130</v>
      </c>
      <c r="R79">
        <f t="shared" si="54"/>
        <v>1</v>
      </c>
      <c r="T79">
        <f t="shared" si="32"/>
        <v>1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</row>
    <row r="80" spans="1:28">
      <c r="A80" s="2">
        <v>43962</v>
      </c>
      <c r="B80" s="3">
        <f>Dati!J80</f>
        <v>4695</v>
      </c>
      <c r="C80">
        <f t="shared" ref="C80" si="64">B80-B79</f>
        <v>88</v>
      </c>
      <c r="D80">
        <f t="shared" ref="D80" si="65">C80-C79</f>
        <v>-39</v>
      </c>
      <c r="E80">
        <f t="shared" ref="E80" si="66">D80-D79</f>
        <v>32</v>
      </c>
      <c r="R80">
        <f>INT(C80/10)</f>
        <v>8</v>
      </c>
      <c r="T80">
        <f t="shared" si="32"/>
        <v>0</v>
      </c>
      <c r="U80">
        <f t="shared" si="32"/>
        <v>0</v>
      </c>
      <c r="V80">
        <f t="shared" si="32"/>
        <v>0</v>
      </c>
      <c r="W80">
        <f t="shared" si="32"/>
        <v>0</v>
      </c>
      <c r="X80">
        <f t="shared" si="32"/>
        <v>0</v>
      </c>
      <c r="Y80">
        <f t="shared" si="32"/>
        <v>0</v>
      </c>
      <c r="Z80">
        <f t="shared" si="32"/>
        <v>0</v>
      </c>
      <c r="AA80">
        <f t="shared" si="32"/>
        <v>1</v>
      </c>
      <c r="AB80">
        <f t="shared" si="32"/>
        <v>0</v>
      </c>
    </row>
    <row r="81" spans="1:28">
      <c r="A81" s="2">
        <v>43963</v>
      </c>
      <c r="B81" s="3">
        <f>Dati!J81</f>
        <v>4783</v>
      </c>
      <c r="C81">
        <f t="shared" ref="C81" si="67">B81-B80</f>
        <v>88</v>
      </c>
      <c r="D81">
        <f t="shared" ref="D81" si="68">C81-C80</f>
        <v>0</v>
      </c>
      <c r="E81">
        <f t="shared" ref="E81" si="69">D81-D80</f>
        <v>39</v>
      </c>
      <c r="R81">
        <f>INT(C81/10)</f>
        <v>8</v>
      </c>
      <c r="T81">
        <f t="shared" si="32"/>
        <v>0</v>
      </c>
      <c r="U81">
        <f t="shared" si="32"/>
        <v>0</v>
      </c>
      <c r="V81">
        <f t="shared" si="32"/>
        <v>0</v>
      </c>
      <c r="W81">
        <f t="shared" si="32"/>
        <v>0</v>
      </c>
      <c r="X81">
        <f t="shared" si="32"/>
        <v>0</v>
      </c>
      <c r="Y81">
        <f t="shared" si="32"/>
        <v>0</v>
      </c>
      <c r="Z81">
        <f t="shared" si="32"/>
        <v>0</v>
      </c>
      <c r="AA81">
        <f t="shared" si="32"/>
        <v>1</v>
      </c>
      <c r="AB81">
        <f t="shared" si="32"/>
        <v>0</v>
      </c>
    </row>
    <row r="82" spans="1:28">
      <c r="A82" s="2">
        <v>43964</v>
      </c>
      <c r="B82" s="3">
        <f>Dati!J82</f>
        <v>4898</v>
      </c>
      <c r="C82">
        <f t="shared" ref="C82" si="70">B82-B81</f>
        <v>115</v>
      </c>
      <c r="D82">
        <f t="shared" ref="D82" si="71">C82-C81</f>
        <v>27</v>
      </c>
      <c r="E82">
        <f t="shared" ref="E82" si="72">D82-D81</f>
        <v>27</v>
      </c>
      <c r="R82">
        <f>INT(C82/100)</f>
        <v>1</v>
      </c>
      <c r="T82">
        <f t="shared" si="32"/>
        <v>1</v>
      </c>
      <c r="U82">
        <f t="shared" si="32"/>
        <v>0</v>
      </c>
      <c r="V82">
        <f t="shared" si="32"/>
        <v>0</v>
      </c>
      <c r="W82">
        <f t="shared" si="32"/>
        <v>0</v>
      </c>
      <c r="X82">
        <f t="shared" si="32"/>
        <v>0</v>
      </c>
      <c r="Y82">
        <f t="shared" si="32"/>
        <v>0</v>
      </c>
      <c r="Z82">
        <f t="shared" si="32"/>
        <v>0</v>
      </c>
      <c r="AA82">
        <f t="shared" si="32"/>
        <v>0</v>
      </c>
      <c r="AB82">
        <f t="shared" si="32"/>
        <v>0</v>
      </c>
    </row>
    <row r="83" spans="1:28">
      <c r="A83" s="2">
        <v>43965</v>
      </c>
      <c r="B83" s="3">
        <f>Dati!J83</f>
        <v>5006</v>
      </c>
      <c r="C83">
        <f t="shared" ref="C83:C84" si="73">B83-B82</f>
        <v>108</v>
      </c>
      <c r="D83">
        <f t="shared" ref="D83:D84" si="74">C83-C82</f>
        <v>-7</v>
      </c>
      <c r="E83">
        <f t="shared" ref="E83:E84" si="75">D83-D82</f>
        <v>-34</v>
      </c>
      <c r="R83">
        <f t="shared" ref="R83:R84" si="76">INT(C83/100)</f>
        <v>1</v>
      </c>
      <c r="T83">
        <f t="shared" si="32"/>
        <v>1</v>
      </c>
      <c r="U83">
        <f t="shared" si="32"/>
        <v>0</v>
      </c>
      <c r="V83">
        <f t="shared" si="32"/>
        <v>0</v>
      </c>
      <c r="W83">
        <f t="shared" si="32"/>
        <v>0</v>
      </c>
      <c r="X83">
        <f t="shared" si="32"/>
        <v>0</v>
      </c>
      <c r="Y83">
        <f t="shared" si="32"/>
        <v>0</v>
      </c>
      <c r="Z83">
        <f t="shared" si="32"/>
        <v>0</v>
      </c>
      <c r="AA83">
        <f t="shared" si="32"/>
        <v>0</v>
      </c>
      <c r="AB83">
        <f t="shared" si="32"/>
        <v>0</v>
      </c>
    </row>
    <row r="84" spans="1:28">
      <c r="A84" s="2">
        <v>43966</v>
      </c>
      <c r="B84" s="3">
        <f>Dati!J84</f>
        <v>5121</v>
      </c>
      <c r="C84">
        <f t="shared" si="73"/>
        <v>115</v>
      </c>
      <c r="D84">
        <f t="shared" si="74"/>
        <v>7</v>
      </c>
      <c r="E84">
        <f t="shared" si="75"/>
        <v>14</v>
      </c>
      <c r="R84">
        <f t="shared" si="76"/>
        <v>1</v>
      </c>
      <c r="T84">
        <f t="shared" ref="T84:AB94" si="77">IF($R84=T$2,1,0)</f>
        <v>1</v>
      </c>
      <c r="U84">
        <f t="shared" si="77"/>
        <v>0</v>
      </c>
      <c r="V84">
        <f t="shared" si="77"/>
        <v>0</v>
      </c>
      <c r="W84">
        <f t="shared" si="77"/>
        <v>0</v>
      </c>
      <c r="X84">
        <f t="shared" si="77"/>
        <v>0</v>
      </c>
      <c r="Y84">
        <f t="shared" si="77"/>
        <v>0</v>
      </c>
      <c r="Z84">
        <f t="shared" si="77"/>
        <v>0</v>
      </c>
      <c r="AA84">
        <f t="shared" si="77"/>
        <v>0</v>
      </c>
      <c r="AB84">
        <f t="shared" si="77"/>
        <v>0</v>
      </c>
    </row>
    <row r="85" spans="1:28">
      <c r="A85" s="2">
        <v>43967</v>
      </c>
      <c r="B85" s="3">
        <f>Dati!J85</f>
        <v>5232</v>
      </c>
      <c r="C85">
        <f t="shared" ref="C85" si="78">B85-B84</f>
        <v>111</v>
      </c>
      <c r="D85">
        <f t="shared" ref="D85" si="79">C85-C84</f>
        <v>-4</v>
      </c>
      <c r="E85">
        <f t="shared" ref="E85" si="80">D85-D84</f>
        <v>-11</v>
      </c>
      <c r="R85">
        <f t="shared" ref="R85" si="81">INT(C85/100)</f>
        <v>1</v>
      </c>
      <c r="T85">
        <f t="shared" si="77"/>
        <v>1</v>
      </c>
      <c r="U85">
        <f t="shared" si="77"/>
        <v>0</v>
      </c>
      <c r="V85">
        <f t="shared" si="77"/>
        <v>0</v>
      </c>
      <c r="W85">
        <f t="shared" si="77"/>
        <v>0</v>
      </c>
      <c r="X85">
        <f t="shared" si="77"/>
        <v>0</v>
      </c>
      <c r="Y85">
        <f t="shared" si="77"/>
        <v>0</v>
      </c>
      <c r="Z85">
        <f t="shared" si="77"/>
        <v>0</v>
      </c>
      <c r="AA85">
        <f t="shared" si="77"/>
        <v>0</v>
      </c>
      <c r="AB85">
        <f t="shared" si="77"/>
        <v>0</v>
      </c>
    </row>
    <row r="86" spans="1:28">
      <c r="A86" s="2">
        <v>43968</v>
      </c>
      <c r="B86" s="3">
        <f>Dati!J86</f>
        <v>5348</v>
      </c>
      <c r="C86">
        <f t="shared" ref="C86:C87" si="82">B86-B85</f>
        <v>116</v>
      </c>
      <c r="D86">
        <f t="shared" ref="D86:D87" si="83">C86-C85</f>
        <v>5</v>
      </c>
      <c r="E86">
        <f t="shared" ref="E86:E87" si="84">D86-D85</f>
        <v>9</v>
      </c>
      <c r="R86">
        <f t="shared" ref="R86:R87" si="85">INT(C86/100)</f>
        <v>1</v>
      </c>
      <c r="T86">
        <f t="shared" si="77"/>
        <v>1</v>
      </c>
      <c r="U86">
        <f t="shared" si="77"/>
        <v>0</v>
      </c>
      <c r="V86">
        <f t="shared" si="77"/>
        <v>0</v>
      </c>
      <c r="W86">
        <f t="shared" si="77"/>
        <v>0</v>
      </c>
      <c r="X86">
        <f t="shared" si="77"/>
        <v>0</v>
      </c>
      <c r="Y86">
        <f t="shared" si="77"/>
        <v>0</v>
      </c>
      <c r="Z86">
        <f t="shared" si="77"/>
        <v>0</v>
      </c>
      <c r="AA86">
        <f t="shared" si="77"/>
        <v>0</v>
      </c>
      <c r="AB86">
        <f t="shared" si="77"/>
        <v>0</v>
      </c>
    </row>
    <row r="87" spans="1:28">
      <c r="A87" s="2">
        <v>43969</v>
      </c>
      <c r="B87" s="3">
        <f>Dati!J87</f>
        <v>5485</v>
      </c>
      <c r="C87">
        <f t="shared" si="82"/>
        <v>137</v>
      </c>
      <c r="D87">
        <f t="shared" si="83"/>
        <v>21</v>
      </c>
      <c r="E87">
        <f t="shared" si="84"/>
        <v>16</v>
      </c>
      <c r="R87">
        <f t="shared" si="85"/>
        <v>1</v>
      </c>
      <c r="T87">
        <f t="shared" si="77"/>
        <v>1</v>
      </c>
      <c r="U87">
        <f t="shared" si="77"/>
        <v>0</v>
      </c>
      <c r="V87">
        <f t="shared" si="77"/>
        <v>0</v>
      </c>
      <c r="W87">
        <f t="shared" si="77"/>
        <v>0</v>
      </c>
      <c r="X87">
        <f t="shared" si="77"/>
        <v>0</v>
      </c>
      <c r="Y87">
        <f t="shared" si="77"/>
        <v>0</v>
      </c>
      <c r="Z87">
        <f t="shared" si="77"/>
        <v>0</v>
      </c>
      <c r="AA87">
        <f t="shared" si="77"/>
        <v>0</v>
      </c>
      <c r="AB87">
        <f t="shared" si="77"/>
        <v>0</v>
      </c>
    </row>
    <row r="88" spans="1:28">
      <c r="A88" s="2">
        <v>43970</v>
      </c>
      <c r="B88" s="3">
        <f>Dati!J88</f>
        <v>5617</v>
      </c>
      <c r="C88">
        <f t="shared" ref="C88:C89" si="86">B88-B87</f>
        <v>132</v>
      </c>
      <c r="D88">
        <f t="shared" ref="D88:D89" si="87">C88-C87</f>
        <v>-5</v>
      </c>
      <c r="E88">
        <f t="shared" ref="E88:E89" si="88">D88-D87</f>
        <v>-26</v>
      </c>
      <c r="R88">
        <f t="shared" ref="R88:R89" si="89">INT(C88/100)</f>
        <v>1</v>
      </c>
      <c r="T88">
        <f t="shared" si="77"/>
        <v>1</v>
      </c>
      <c r="U88">
        <f t="shared" si="77"/>
        <v>0</v>
      </c>
      <c r="V88">
        <f t="shared" si="77"/>
        <v>0</v>
      </c>
      <c r="W88">
        <f t="shared" si="77"/>
        <v>0</v>
      </c>
      <c r="X88">
        <f t="shared" si="77"/>
        <v>0</v>
      </c>
      <c r="Y88">
        <f t="shared" si="77"/>
        <v>0</v>
      </c>
      <c r="Z88">
        <f t="shared" si="77"/>
        <v>0</v>
      </c>
      <c r="AA88">
        <f t="shared" si="77"/>
        <v>0</v>
      </c>
      <c r="AB88">
        <f t="shared" si="77"/>
        <v>0</v>
      </c>
    </row>
    <row r="89" spans="1:28">
      <c r="A89" s="2">
        <v>43971</v>
      </c>
      <c r="B89" s="3">
        <f>Dati!J89</f>
        <v>5725</v>
      </c>
      <c r="C89">
        <f t="shared" si="86"/>
        <v>108</v>
      </c>
      <c r="D89">
        <f t="shared" si="87"/>
        <v>-24</v>
      </c>
      <c r="E89">
        <f t="shared" si="88"/>
        <v>-19</v>
      </c>
      <c r="R89">
        <f t="shared" si="89"/>
        <v>1</v>
      </c>
      <c r="T89">
        <f t="shared" si="77"/>
        <v>1</v>
      </c>
      <c r="U89">
        <f t="shared" si="77"/>
        <v>0</v>
      </c>
      <c r="V89">
        <f t="shared" si="77"/>
        <v>0</v>
      </c>
      <c r="W89">
        <f t="shared" si="77"/>
        <v>0</v>
      </c>
      <c r="X89">
        <f t="shared" si="77"/>
        <v>0</v>
      </c>
      <c r="Y89">
        <f t="shared" si="77"/>
        <v>0</v>
      </c>
      <c r="Z89">
        <f t="shared" si="77"/>
        <v>0</v>
      </c>
      <c r="AA89">
        <f t="shared" si="77"/>
        <v>0</v>
      </c>
      <c r="AB89">
        <f t="shared" si="77"/>
        <v>0</v>
      </c>
    </row>
    <row r="90" spans="1:28">
      <c r="A90" s="2">
        <v>43972</v>
      </c>
      <c r="B90" s="3">
        <f>Dati!J90</f>
        <v>5872</v>
      </c>
      <c r="C90">
        <f t="shared" ref="C90" si="90">B90-B89</f>
        <v>147</v>
      </c>
      <c r="D90">
        <f t="shared" ref="D90" si="91">C90-C89</f>
        <v>39</v>
      </c>
      <c r="E90">
        <f t="shared" ref="E90" si="92">D90-D89</f>
        <v>63</v>
      </c>
      <c r="R90">
        <f t="shared" ref="R90" si="93">INT(C90/100)</f>
        <v>1</v>
      </c>
      <c r="T90">
        <f t="shared" si="77"/>
        <v>1</v>
      </c>
      <c r="U90">
        <f t="shared" si="77"/>
        <v>0</v>
      </c>
      <c r="V90">
        <f t="shared" si="77"/>
        <v>0</v>
      </c>
      <c r="W90">
        <f t="shared" si="77"/>
        <v>0</v>
      </c>
      <c r="X90">
        <f t="shared" si="77"/>
        <v>0</v>
      </c>
      <c r="Y90">
        <f t="shared" si="77"/>
        <v>0</v>
      </c>
      <c r="Z90">
        <f t="shared" si="77"/>
        <v>0</v>
      </c>
      <c r="AA90">
        <f t="shared" si="77"/>
        <v>0</v>
      </c>
      <c r="AB90">
        <f t="shared" si="77"/>
        <v>0</v>
      </c>
    </row>
    <row r="91" spans="1:28">
      <c r="A91" s="2">
        <v>43973</v>
      </c>
      <c r="B91" s="3">
        <f>Dati!J91</f>
        <v>6074</v>
      </c>
      <c r="C91">
        <f t="shared" ref="C91:C92" si="94">B91-B90</f>
        <v>202</v>
      </c>
      <c r="D91">
        <f t="shared" ref="D91:D92" si="95">C91-C90</f>
        <v>55</v>
      </c>
      <c r="E91">
        <f t="shared" ref="E91:E92" si="96">D91-D90</f>
        <v>16</v>
      </c>
      <c r="R91">
        <f t="shared" ref="R91:R92" si="97">INT(C91/100)</f>
        <v>2</v>
      </c>
      <c r="T91">
        <f t="shared" si="77"/>
        <v>0</v>
      </c>
      <c r="U91">
        <f t="shared" si="77"/>
        <v>1</v>
      </c>
      <c r="V91">
        <f t="shared" si="77"/>
        <v>0</v>
      </c>
      <c r="W91">
        <f t="shared" si="77"/>
        <v>0</v>
      </c>
      <c r="X91">
        <f t="shared" si="77"/>
        <v>0</v>
      </c>
      <c r="Y91">
        <f t="shared" si="77"/>
        <v>0</v>
      </c>
      <c r="Z91">
        <f t="shared" si="77"/>
        <v>0</v>
      </c>
      <c r="AA91">
        <f t="shared" si="77"/>
        <v>0</v>
      </c>
      <c r="AB91">
        <f t="shared" si="77"/>
        <v>0</v>
      </c>
    </row>
    <row r="92" spans="1:28">
      <c r="A92" s="2">
        <v>43974</v>
      </c>
      <c r="B92" s="3">
        <f>Dati!J92</f>
        <v>6279</v>
      </c>
      <c r="C92">
        <f t="shared" si="94"/>
        <v>205</v>
      </c>
      <c r="D92">
        <f t="shared" si="95"/>
        <v>3</v>
      </c>
      <c r="E92">
        <f t="shared" si="96"/>
        <v>-52</v>
      </c>
      <c r="R92">
        <f t="shared" si="97"/>
        <v>2</v>
      </c>
      <c r="T92">
        <f t="shared" si="77"/>
        <v>0</v>
      </c>
      <c r="U92">
        <f t="shared" si="77"/>
        <v>1</v>
      </c>
      <c r="V92">
        <f t="shared" si="77"/>
        <v>0</v>
      </c>
      <c r="W92">
        <f t="shared" si="77"/>
        <v>0</v>
      </c>
      <c r="X92">
        <f t="shared" si="77"/>
        <v>0</v>
      </c>
      <c r="Y92">
        <f t="shared" si="77"/>
        <v>0</v>
      </c>
      <c r="Z92">
        <f t="shared" si="77"/>
        <v>0</v>
      </c>
      <c r="AA92">
        <f t="shared" si="77"/>
        <v>0</v>
      </c>
      <c r="AB92">
        <f t="shared" si="77"/>
        <v>0</v>
      </c>
    </row>
    <row r="93" spans="1:28">
      <c r="A93" s="2">
        <v>43975</v>
      </c>
      <c r="B93" s="3">
        <f>Dati!J93</f>
        <v>6437</v>
      </c>
      <c r="C93">
        <f t="shared" ref="C93:C94" si="98">B93-B92</f>
        <v>158</v>
      </c>
      <c r="D93">
        <f t="shared" ref="D93:D94" si="99">C93-C92</f>
        <v>-47</v>
      </c>
      <c r="E93">
        <f t="shared" ref="E93:E94" si="100">D93-D92</f>
        <v>-50</v>
      </c>
      <c r="R93">
        <f t="shared" ref="R93" si="101">INT(C93/100)</f>
        <v>1</v>
      </c>
      <c r="T93">
        <f t="shared" si="77"/>
        <v>1</v>
      </c>
      <c r="U93">
        <f t="shared" si="77"/>
        <v>0</v>
      </c>
      <c r="V93">
        <f t="shared" si="77"/>
        <v>0</v>
      </c>
      <c r="W93">
        <f t="shared" si="77"/>
        <v>0</v>
      </c>
      <c r="X93">
        <f t="shared" si="77"/>
        <v>0</v>
      </c>
      <c r="Y93">
        <f t="shared" si="77"/>
        <v>0</v>
      </c>
      <c r="Z93">
        <f t="shared" si="77"/>
        <v>0</v>
      </c>
      <c r="AA93">
        <f t="shared" si="77"/>
        <v>0</v>
      </c>
      <c r="AB93">
        <f t="shared" si="77"/>
        <v>0</v>
      </c>
    </row>
    <row r="94" spans="1:28">
      <c r="A94" s="2">
        <v>43976</v>
      </c>
      <c r="B94" s="3">
        <f>Dati!J94</f>
        <v>6516</v>
      </c>
      <c r="C94">
        <f t="shared" si="98"/>
        <v>79</v>
      </c>
      <c r="D94">
        <f t="shared" si="99"/>
        <v>-79</v>
      </c>
      <c r="E94">
        <f t="shared" si="100"/>
        <v>-32</v>
      </c>
      <c r="R94">
        <f>INT(C94/10)</f>
        <v>7</v>
      </c>
      <c r="T94">
        <f t="shared" si="77"/>
        <v>0</v>
      </c>
      <c r="U94">
        <f t="shared" si="77"/>
        <v>0</v>
      </c>
      <c r="V94">
        <f t="shared" si="77"/>
        <v>0</v>
      </c>
      <c r="W94">
        <f t="shared" si="77"/>
        <v>0</v>
      </c>
      <c r="X94">
        <f t="shared" si="77"/>
        <v>0</v>
      </c>
      <c r="Y94">
        <f t="shared" si="77"/>
        <v>0</v>
      </c>
      <c r="Z94">
        <f t="shared" si="77"/>
        <v>1</v>
      </c>
      <c r="AA94">
        <f t="shared" si="77"/>
        <v>0</v>
      </c>
      <c r="AB94">
        <f t="shared" si="77"/>
        <v>0</v>
      </c>
    </row>
    <row r="104" spans="20:28">
      <c r="T104">
        <f>SUM(T4:T102)</f>
        <v>41</v>
      </c>
      <c r="U104">
        <f t="shared" ref="U104:AB104" si="102">SUM(U4:U102)</f>
        <v>4</v>
      </c>
      <c r="V104">
        <f t="shared" si="102"/>
        <v>5</v>
      </c>
      <c r="W104">
        <f t="shared" si="102"/>
        <v>6</v>
      </c>
      <c r="X104">
        <f t="shared" si="102"/>
        <v>1</v>
      </c>
      <c r="Y104">
        <f t="shared" si="102"/>
        <v>2</v>
      </c>
      <c r="Z104">
        <f t="shared" si="102"/>
        <v>6</v>
      </c>
      <c r="AA104">
        <f t="shared" si="102"/>
        <v>7</v>
      </c>
      <c r="AB104">
        <f t="shared" si="102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8"/>
  <sheetViews>
    <sheetView workbookViewId="0">
      <pane ySplit="1" topLeftCell="A89" activePane="bottomLeft" state="frozen"/>
      <selection pane="bottomLeft" activeCell="A95" sqref="A9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83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4" spans="1:28">
      <c r="A74" s="2">
        <v>43956</v>
      </c>
      <c r="B74" s="3">
        <f>Dati!K74</f>
        <v>1232</v>
      </c>
      <c r="C74">
        <f t="shared" ref="C74" si="45">B74-B73</f>
        <v>11</v>
      </c>
      <c r="D74">
        <f t="shared" ref="D74" si="46">C74-C73</f>
        <v>-1</v>
      </c>
      <c r="E74">
        <f t="shared" ref="E74" si="47">D74-D73</f>
        <v>1</v>
      </c>
      <c r="R74">
        <f t="shared" ref="R74" si="48">INT(C74/10)</f>
        <v>1</v>
      </c>
      <c r="T74">
        <f t="shared" si="29"/>
        <v>1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</row>
    <row r="75" spans="1:28">
      <c r="A75" s="2">
        <v>43957</v>
      </c>
      <c r="B75" s="3">
        <f>Dati!K75</f>
        <v>1243</v>
      </c>
      <c r="C75">
        <f t="shared" ref="C75:C76" si="49">B75-B74</f>
        <v>11</v>
      </c>
      <c r="D75">
        <f t="shared" ref="D75:D76" si="50">C75-C74</f>
        <v>0</v>
      </c>
      <c r="E75">
        <f t="shared" ref="E75:E76" si="51">D75-D74</f>
        <v>1</v>
      </c>
      <c r="R75">
        <f t="shared" ref="R75:R76" si="52">INT(C75/10)</f>
        <v>1</v>
      </c>
      <c r="T75">
        <f t="shared" si="29"/>
        <v>1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</row>
    <row r="76" spans="1:28">
      <c r="A76" s="2">
        <v>43958</v>
      </c>
      <c r="B76" s="3">
        <f>Dati!K76</f>
        <v>1254</v>
      </c>
      <c r="C76">
        <f t="shared" si="49"/>
        <v>11</v>
      </c>
      <c r="D76">
        <f t="shared" si="50"/>
        <v>0</v>
      </c>
      <c r="E76">
        <f t="shared" si="51"/>
        <v>0</v>
      </c>
      <c r="R76">
        <f t="shared" si="52"/>
        <v>1</v>
      </c>
      <c r="T76">
        <f t="shared" si="29"/>
        <v>1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</row>
    <row r="77" spans="1:28">
      <c r="A77" s="2">
        <v>43959</v>
      </c>
      <c r="B77" s="3">
        <f>Dati!K77</f>
        <v>1265</v>
      </c>
      <c r="C77">
        <f t="shared" ref="C77:C78" si="53">B77-B76</f>
        <v>11</v>
      </c>
      <c r="D77">
        <f t="shared" ref="D77:D78" si="54">C77-C76</f>
        <v>0</v>
      </c>
      <c r="E77">
        <f t="shared" ref="E77:E78" si="55">D77-D76</f>
        <v>0</v>
      </c>
      <c r="R77">
        <f t="shared" ref="R77:R78" si="56">INT(C77/10)</f>
        <v>1</v>
      </c>
      <c r="T77">
        <f t="shared" si="29"/>
        <v>1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29"/>
        <v>0</v>
      </c>
      <c r="AB77">
        <f t="shared" si="29"/>
        <v>0</v>
      </c>
    </row>
    <row r="78" spans="1:28">
      <c r="A78" s="2">
        <v>43960</v>
      </c>
      <c r="B78" s="3">
        <f>Dati!K78</f>
        <v>1276</v>
      </c>
      <c r="C78">
        <f t="shared" si="53"/>
        <v>11</v>
      </c>
      <c r="D78">
        <f t="shared" si="54"/>
        <v>0</v>
      </c>
      <c r="E78">
        <f t="shared" si="55"/>
        <v>0</v>
      </c>
      <c r="R78">
        <f t="shared" si="56"/>
        <v>1</v>
      </c>
      <c r="T78">
        <f t="shared" si="29"/>
        <v>1</v>
      </c>
      <c r="U78">
        <f t="shared" si="29"/>
        <v>0</v>
      </c>
      <c r="V78">
        <f t="shared" si="29"/>
        <v>0</v>
      </c>
      <c r="W78">
        <f t="shared" si="29"/>
        <v>0</v>
      </c>
      <c r="X78">
        <f t="shared" si="29"/>
        <v>0</v>
      </c>
      <c r="Y78">
        <f t="shared" si="29"/>
        <v>0</v>
      </c>
      <c r="Z78">
        <f t="shared" si="29"/>
        <v>0</v>
      </c>
      <c r="AA78">
        <f t="shared" si="29"/>
        <v>0</v>
      </c>
      <c r="AB78">
        <f t="shared" si="29"/>
        <v>0</v>
      </c>
    </row>
    <row r="79" spans="1:28">
      <c r="A79" s="2">
        <v>43961</v>
      </c>
      <c r="B79" s="3">
        <f>Dati!K79</f>
        <v>1281</v>
      </c>
      <c r="C79">
        <f t="shared" ref="C79" si="57">B79-B78</f>
        <v>5</v>
      </c>
      <c r="D79">
        <f t="shared" ref="D79" si="58">C79-C78</f>
        <v>-6</v>
      </c>
      <c r="E79">
        <f t="shared" ref="E79" si="59">D79-D78</f>
        <v>-6</v>
      </c>
      <c r="R79">
        <f>INT(C79/1)</f>
        <v>5</v>
      </c>
      <c r="T79">
        <f t="shared" si="29"/>
        <v>0</v>
      </c>
      <c r="U79">
        <f t="shared" si="29"/>
        <v>0</v>
      </c>
      <c r="V79">
        <f t="shared" si="29"/>
        <v>0</v>
      </c>
      <c r="W79">
        <f t="shared" si="29"/>
        <v>0</v>
      </c>
      <c r="X79">
        <f t="shared" si="29"/>
        <v>1</v>
      </c>
      <c r="Y79">
        <f t="shared" si="29"/>
        <v>0</v>
      </c>
      <c r="Z79">
        <f t="shared" si="29"/>
        <v>0</v>
      </c>
      <c r="AA79">
        <f t="shared" si="29"/>
        <v>0</v>
      </c>
      <c r="AB79">
        <f t="shared" si="29"/>
        <v>0</v>
      </c>
    </row>
    <row r="80" spans="1:28">
      <c r="A80" s="2">
        <v>43962</v>
      </c>
      <c r="B80" s="3">
        <f>Dati!K80</f>
        <v>1293</v>
      </c>
      <c r="C80">
        <f t="shared" ref="C80" si="60">B80-B79</f>
        <v>12</v>
      </c>
      <c r="D80">
        <f t="shared" ref="D80" si="61">C80-C79</f>
        <v>7</v>
      </c>
      <c r="E80">
        <f t="shared" ref="E80" si="62">D80-D79</f>
        <v>13</v>
      </c>
      <c r="R80">
        <f>INT(C80/10)</f>
        <v>1</v>
      </c>
      <c r="T80">
        <f t="shared" si="29"/>
        <v>1</v>
      </c>
      <c r="U80">
        <f t="shared" si="29"/>
        <v>0</v>
      </c>
      <c r="V80">
        <f t="shared" si="29"/>
        <v>0</v>
      </c>
      <c r="W80">
        <f t="shared" si="29"/>
        <v>0</v>
      </c>
      <c r="X80">
        <f t="shared" si="29"/>
        <v>0</v>
      </c>
      <c r="Y80">
        <f t="shared" si="29"/>
        <v>0</v>
      </c>
      <c r="Z80">
        <f t="shared" si="29"/>
        <v>0</v>
      </c>
      <c r="AA80">
        <f t="shared" si="29"/>
        <v>0</v>
      </c>
      <c r="AB80">
        <f t="shared" si="29"/>
        <v>0</v>
      </c>
    </row>
    <row r="81" spans="1:28">
      <c r="A81" s="2">
        <v>43963</v>
      </c>
      <c r="B81" s="3">
        <f>Dati!K81</f>
        <v>1301</v>
      </c>
      <c r="C81">
        <f t="shared" ref="C81:C82" si="63">B81-B80</f>
        <v>8</v>
      </c>
      <c r="D81">
        <f t="shared" ref="D81:D82" si="64">C81-C80</f>
        <v>-4</v>
      </c>
      <c r="E81">
        <f t="shared" ref="E81:E82" si="65">D81-D80</f>
        <v>-11</v>
      </c>
      <c r="R81">
        <f>INT(C81/1)</f>
        <v>8</v>
      </c>
      <c r="T81">
        <f t="shared" si="29"/>
        <v>0</v>
      </c>
      <c r="U81">
        <f t="shared" si="29"/>
        <v>0</v>
      </c>
      <c r="V81">
        <f t="shared" si="29"/>
        <v>0</v>
      </c>
      <c r="W81">
        <f t="shared" si="29"/>
        <v>0</v>
      </c>
      <c r="X81">
        <f t="shared" si="29"/>
        <v>0</v>
      </c>
      <c r="Y81">
        <f t="shared" si="29"/>
        <v>0</v>
      </c>
      <c r="Z81">
        <f t="shared" si="29"/>
        <v>0</v>
      </c>
      <c r="AA81">
        <f t="shared" si="29"/>
        <v>1</v>
      </c>
      <c r="AB81">
        <f t="shared" si="29"/>
        <v>0</v>
      </c>
    </row>
    <row r="82" spans="1:28">
      <c r="A82" s="2">
        <v>43964</v>
      </c>
      <c r="B82" s="3">
        <f>Dati!K82</f>
        <v>1314</v>
      </c>
      <c r="C82">
        <f t="shared" si="63"/>
        <v>13</v>
      </c>
      <c r="D82">
        <f t="shared" si="64"/>
        <v>5</v>
      </c>
      <c r="E82">
        <f t="shared" si="65"/>
        <v>9</v>
      </c>
      <c r="R82">
        <f>INT(C82/10)</f>
        <v>1</v>
      </c>
      <c r="T82">
        <f t="shared" si="29"/>
        <v>1</v>
      </c>
      <c r="U82">
        <f t="shared" si="29"/>
        <v>0</v>
      </c>
      <c r="V82">
        <f t="shared" si="29"/>
        <v>0</v>
      </c>
      <c r="W82">
        <f t="shared" si="29"/>
        <v>0</v>
      </c>
      <c r="X82">
        <f t="shared" si="29"/>
        <v>0</v>
      </c>
      <c r="Y82">
        <f t="shared" si="29"/>
        <v>0</v>
      </c>
      <c r="Z82">
        <f t="shared" si="29"/>
        <v>0</v>
      </c>
      <c r="AA82">
        <f t="shared" si="29"/>
        <v>0</v>
      </c>
      <c r="AB82">
        <f t="shared" si="29"/>
        <v>0</v>
      </c>
    </row>
    <row r="83" spans="1:28">
      <c r="A83" s="2">
        <v>43965</v>
      </c>
      <c r="B83" s="3">
        <f>Dati!K83</f>
        <v>1329</v>
      </c>
      <c r="C83">
        <f t="shared" ref="C83:C84" si="66">B83-B82</f>
        <v>15</v>
      </c>
      <c r="D83">
        <f t="shared" ref="D83:D84" si="67">C83-C82</f>
        <v>2</v>
      </c>
      <c r="E83">
        <f t="shared" ref="E83:E84" si="68">D83-D82</f>
        <v>-3</v>
      </c>
      <c r="R83">
        <f t="shared" ref="R83" si="69">INT(C83/10)</f>
        <v>1</v>
      </c>
      <c r="T83">
        <f t="shared" si="29"/>
        <v>1</v>
      </c>
      <c r="U83">
        <f t="shared" si="29"/>
        <v>0</v>
      </c>
      <c r="V83">
        <f t="shared" si="29"/>
        <v>0</v>
      </c>
      <c r="W83">
        <f t="shared" si="29"/>
        <v>0</v>
      </c>
      <c r="X83">
        <f t="shared" si="29"/>
        <v>0</v>
      </c>
      <c r="Y83">
        <f t="shared" si="29"/>
        <v>0</v>
      </c>
      <c r="Z83">
        <f t="shared" si="29"/>
        <v>0</v>
      </c>
      <c r="AA83">
        <f t="shared" si="29"/>
        <v>0</v>
      </c>
      <c r="AB83">
        <f t="shared" si="29"/>
        <v>0</v>
      </c>
    </row>
    <row r="84" spans="1:28">
      <c r="A84" s="2">
        <v>43966</v>
      </c>
      <c r="B84" s="3">
        <f>Dati!K84</f>
        <v>1336</v>
      </c>
      <c r="C84">
        <f t="shared" si="66"/>
        <v>7</v>
      </c>
      <c r="D84">
        <f t="shared" si="67"/>
        <v>-8</v>
      </c>
      <c r="E84">
        <f t="shared" si="68"/>
        <v>-10</v>
      </c>
      <c r="R84">
        <f>INT(C84/1)</f>
        <v>7</v>
      </c>
      <c r="T84">
        <f t="shared" ref="T84:AB94" si="70">IF($R84=T$2,1,0)</f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 s="3">
        <f>Dati!K85</f>
        <v>1346</v>
      </c>
      <c r="C85">
        <f t="shared" ref="C85" si="71">B85-B84</f>
        <v>10</v>
      </c>
      <c r="D85">
        <f t="shared" ref="D85" si="72">C85-C84</f>
        <v>3</v>
      </c>
      <c r="E85">
        <f t="shared" ref="E85" si="73">D85-D84</f>
        <v>11</v>
      </c>
      <c r="R85">
        <f>INT(C85/10)</f>
        <v>1</v>
      </c>
      <c r="T85">
        <f t="shared" si="70"/>
        <v>1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0</v>
      </c>
      <c r="AB85">
        <f t="shared" si="70"/>
        <v>0</v>
      </c>
    </row>
    <row r="86" spans="1:28">
      <c r="A86" s="2">
        <v>43968</v>
      </c>
      <c r="B86" s="3">
        <f>Dati!K86</f>
        <v>1355</v>
      </c>
      <c r="C86">
        <f t="shared" ref="C86:C87" si="74">B86-B85</f>
        <v>9</v>
      </c>
      <c r="D86">
        <f t="shared" ref="D86:D87" si="75">C86-C85</f>
        <v>-1</v>
      </c>
      <c r="E86">
        <f t="shared" ref="E86:E87" si="76">D86-D85</f>
        <v>-4</v>
      </c>
      <c r="R86">
        <f>INT(C86/1)</f>
        <v>9</v>
      </c>
      <c r="T86">
        <f t="shared" si="70"/>
        <v>0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0</v>
      </c>
      <c r="Z86">
        <f t="shared" si="70"/>
        <v>0</v>
      </c>
      <c r="AA86">
        <f t="shared" si="70"/>
        <v>0</v>
      </c>
      <c r="AB86">
        <f t="shared" si="70"/>
        <v>1</v>
      </c>
    </row>
    <row r="87" spans="1:28">
      <c r="A87" s="2">
        <v>43969</v>
      </c>
      <c r="B87" s="3">
        <f>Dati!K87</f>
        <v>1367</v>
      </c>
      <c r="C87">
        <f t="shared" si="74"/>
        <v>12</v>
      </c>
      <c r="D87">
        <f t="shared" si="75"/>
        <v>3</v>
      </c>
      <c r="E87">
        <f t="shared" si="76"/>
        <v>4</v>
      </c>
      <c r="R87">
        <f t="shared" ref="R87" si="77">INT(C87/10)</f>
        <v>1</v>
      </c>
      <c r="T87">
        <f t="shared" si="70"/>
        <v>1</v>
      </c>
      <c r="U87">
        <f t="shared" si="70"/>
        <v>0</v>
      </c>
      <c r="V87">
        <f t="shared" si="70"/>
        <v>0</v>
      </c>
      <c r="W87">
        <f t="shared" si="70"/>
        <v>0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88" spans="1:28">
      <c r="A88" s="2">
        <v>43970</v>
      </c>
      <c r="B88" s="3">
        <f>Dati!K88</f>
        <v>1376</v>
      </c>
      <c r="C88">
        <f t="shared" ref="C88:C89" si="78">B88-B87</f>
        <v>9</v>
      </c>
      <c r="D88">
        <f t="shared" ref="D88:D89" si="79">C88-C87</f>
        <v>-3</v>
      </c>
      <c r="E88">
        <f t="shared" ref="E88:E89" si="80">D88-D87</f>
        <v>-6</v>
      </c>
      <c r="R88">
        <f>INT(C88/1)</f>
        <v>9</v>
      </c>
      <c r="T88">
        <f t="shared" si="70"/>
        <v>0</v>
      </c>
      <c r="U88">
        <f t="shared" si="70"/>
        <v>0</v>
      </c>
      <c r="V88">
        <f t="shared" si="70"/>
        <v>0</v>
      </c>
      <c r="W88">
        <f t="shared" si="70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0</v>
      </c>
      <c r="AB88">
        <f t="shared" si="70"/>
        <v>1</v>
      </c>
    </row>
    <row r="89" spans="1:28">
      <c r="A89" s="2">
        <v>43971</v>
      </c>
      <c r="B89" s="3">
        <f>Dati!K89</f>
        <v>1386</v>
      </c>
      <c r="C89">
        <f t="shared" si="78"/>
        <v>10</v>
      </c>
      <c r="D89">
        <f t="shared" si="79"/>
        <v>1</v>
      </c>
      <c r="E89">
        <f t="shared" si="80"/>
        <v>4</v>
      </c>
      <c r="R89">
        <f t="shared" ref="R89" si="81">INT(C89/10)</f>
        <v>1</v>
      </c>
      <c r="T89">
        <f t="shared" si="70"/>
        <v>1</v>
      </c>
      <c r="U89">
        <f t="shared" si="70"/>
        <v>0</v>
      </c>
      <c r="V89">
        <f t="shared" si="70"/>
        <v>0</v>
      </c>
      <c r="W89">
        <f t="shared" si="70"/>
        <v>0</v>
      </c>
      <c r="X89">
        <f t="shared" si="70"/>
        <v>0</v>
      </c>
      <c r="Y89">
        <f t="shared" si="70"/>
        <v>0</v>
      </c>
      <c r="Z89">
        <f t="shared" si="70"/>
        <v>0</v>
      </c>
      <c r="AA89">
        <f t="shared" si="70"/>
        <v>0</v>
      </c>
      <c r="AB89">
        <f t="shared" si="70"/>
        <v>0</v>
      </c>
    </row>
    <row r="90" spans="1:28">
      <c r="A90" s="2">
        <v>43972</v>
      </c>
      <c r="B90" s="3">
        <f>Dati!K90</f>
        <v>1397</v>
      </c>
      <c r="C90">
        <f t="shared" ref="C90" si="82">B90-B89</f>
        <v>11</v>
      </c>
      <c r="D90">
        <f t="shared" ref="D90" si="83">C90-C89</f>
        <v>1</v>
      </c>
      <c r="E90">
        <f t="shared" ref="E90" si="84">D90-D89</f>
        <v>0</v>
      </c>
      <c r="R90">
        <f t="shared" ref="R90" si="85">INT(C90/10)</f>
        <v>1</v>
      </c>
      <c r="T90">
        <f t="shared" si="70"/>
        <v>1</v>
      </c>
      <c r="U90">
        <f t="shared" si="70"/>
        <v>0</v>
      </c>
      <c r="V90">
        <f t="shared" si="70"/>
        <v>0</v>
      </c>
      <c r="W90">
        <f t="shared" si="70"/>
        <v>0</v>
      </c>
      <c r="X90">
        <f t="shared" si="70"/>
        <v>0</v>
      </c>
      <c r="Y90">
        <f t="shared" si="70"/>
        <v>0</v>
      </c>
      <c r="Z90">
        <f t="shared" si="70"/>
        <v>0</v>
      </c>
      <c r="AA90">
        <f t="shared" si="70"/>
        <v>0</v>
      </c>
      <c r="AB90">
        <f t="shared" si="70"/>
        <v>0</v>
      </c>
    </row>
    <row r="91" spans="1:28">
      <c r="A91" s="2">
        <v>43973</v>
      </c>
      <c r="B91" s="3">
        <f>Dati!K91</f>
        <v>1407</v>
      </c>
      <c r="C91">
        <f t="shared" ref="C91:C92" si="86">B91-B90</f>
        <v>10</v>
      </c>
      <c r="D91">
        <f t="shared" ref="D91:D92" si="87">C91-C90</f>
        <v>-1</v>
      </c>
      <c r="E91">
        <f t="shared" ref="E91:E92" si="88">D91-D90</f>
        <v>-2</v>
      </c>
      <c r="R91">
        <f t="shared" ref="R91" si="89">INT(C91/10)</f>
        <v>1</v>
      </c>
      <c r="T91">
        <f t="shared" si="70"/>
        <v>1</v>
      </c>
      <c r="U91">
        <f t="shared" si="70"/>
        <v>0</v>
      </c>
      <c r="V91">
        <f t="shared" si="70"/>
        <v>0</v>
      </c>
      <c r="W91">
        <f t="shared" si="70"/>
        <v>0</v>
      </c>
      <c r="X91">
        <f t="shared" si="70"/>
        <v>0</v>
      </c>
      <c r="Y91">
        <f t="shared" si="70"/>
        <v>0</v>
      </c>
      <c r="Z91">
        <f t="shared" si="70"/>
        <v>0</v>
      </c>
      <c r="AA91">
        <f t="shared" si="70"/>
        <v>0</v>
      </c>
      <c r="AB91">
        <f t="shared" si="70"/>
        <v>0</v>
      </c>
    </row>
    <row r="92" spans="1:28">
      <c r="A92" s="2">
        <v>43974</v>
      </c>
      <c r="B92" s="3">
        <f>Dati!K92</f>
        <v>1414</v>
      </c>
      <c r="C92">
        <f t="shared" si="86"/>
        <v>7</v>
      </c>
      <c r="D92">
        <f t="shared" si="87"/>
        <v>-3</v>
      </c>
      <c r="E92">
        <f t="shared" si="88"/>
        <v>-2</v>
      </c>
      <c r="R92">
        <f>INT(C92/1)</f>
        <v>7</v>
      </c>
      <c r="T92">
        <f t="shared" si="70"/>
        <v>0</v>
      </c>
      <c r="U92">
        <f t="shared" si="70"/>
        <v>0</v>
      </c>
      <c r="V92">
        <f t="shared" si="70"/>
        <v>0</v>
      </c>
      <c r="W92">
        <f t="shared" si="70"/>
        <v>0</v>
      </c>
      <c r="X92">
        <f t="shared" si="70"/>
        <v>0</v>
      </c>
      <c r="Y92">
        <f t="shared" si="70"/>
        <v>0</v>
      </c>
      <c r="Z92">
        <f t="shared" si="70"/>
        <v>1</v>
      </c>
      <c r="AA92">
        <f t="shared" si="70"/>
        <v>0</v>
      </c>
      <c r="AB92">
        <f t="shared" si="70"/>
        <v>0</v>
      </c>
    </row>
    <row r="93" spans="1:28">
      <c r="A93" s="2">
        <v>43975</v>
      </c>
      <c r="B93" s="3">
        <f>Dati!K93</f>
        <v>1419</v>
      </c>
      <c r="C93">
        <f t="shared" ref="C93:C94" si="90">B93-B92</f>
        <v>5</v>
      </c>
      <c r="D93">
        <f t="shared" ref="D93:D94" si="91">C93-C92</f>
        <v>-2</v>
      </c>
      <c r="E93">
        <f t="shared" ref="E93:E94" si="92">D93-D92</f>
        <v>1</v>
      </c>
      <c r="R93">
        <f t="shared" ref="R93:R94" si="93">INT(C93/1)</f>
        <v>5</v>
      </c>
      <c r="T93">
        <f t="shared" si="70"/>
        <v>0</v>
      </c>
      <c r="U93">
        <f t="shared" si="70"/>
        <v>0</v>
      </c>
      <c r="V93">
        <f t="shared" si="70"/>
        <v>0</v>
      </c>
      <c r="W93">
        <f t="shared" si="70"/>
        <v>0</v>
      </c>
      <c r="X93">
        <f t="shared" si="70"/>
        <v>1</v>
      </c>
      <c r="Y93">
        <f t="shared" si="70"/>
        <v>0</v>
      </c>
      <c r="Z93">
        <f t="shared" si="70"/>
        <v>0</v>
      </c>
      <c r="AA93">
        <f t="shared" si="70"/>
        <v>0</v>
      </c>
      <c r="AB93">
        <f t="shared" si="70"/>
        <v>0</v>
      </c>
    </row>
    <row r="94" spans="1:28">
      <c r="A94" s="2">
        <v>43976</v>
      </c>
      <c r="B94" s="3">
        <f>Dati!K94</f>
        <v>1425</v>
      </c>
      <c r="C94">
        <f t="shared" si="90"/>
        <v>6</v>
      </c>
      <c r="D94">
        <f t="shared" si="91"/>
        <v>1</v>
      </c>
      <c r="E94">
        <f t="shared" si="92"/>
        <v>3</v>
      </c>
      <c r="R94">
        <f t="shared" si="93"/>
        <v>6</v>
      </c>
      <c r="T94">
        <f t="shared" si="70"/>
        <v>0</v>
      </c>
      <c r="U94">
        <f t="shared" si="70"/>
        <v>0</v>
      </c>
      <c r="V94">
        <f t="shared" si="70"/>
        <v>0</v>
      </c>
      <c r="W94">
        <f t="shared" si="70"/>
        <v>0</v>
      </c>
      <c r="X94">
        <f t="shared" si="70"/>
        <v>0</v>
      </c>
      <c r="Y94">
        <f t="shared" si="70"/>
        <v>1</v>
      </c>
      <c r="Z94">
        <f t="shared" si="70"/>
        <v>0</v>
      </c>
      <c r="AA94">
        <f t="shared" si="70"/>
        <v>0</v>
      </c>
      <c r="AB94">
        <f t="shared" si="70"/>
        <v>0</v>
      </c>
    </row>
    <row r="98" spans="20:28">
      <c r="T98">
        <f>SUM(T4:T96)</f>
        <v>38</v>
      </c>
      <c r="U98">
        <f t="shared" ref="U98:AB98" si="94">SUM(U4:U96)</f>
        <v>18</v>
      </c>
      <c r="V98">
        <f t="shared" si="94"/>
        <v>13</v>
      </c>
      <c r="W98">
        <f t="shared" si="94"/>
        <v>1</v>
      </c>
      <c r="X98">
        <f t="shared" si="94"/>
        <v>3</v>
      </c>
      <c r="Y98">
        <f t="shared" si="94"/>
        <v>3</v>
      </c>
      <c r="Z98">
        <f t="shared" si="94"/>
        <v>2</v>
      </c>
      <c r="AA98">
        <f t="shared" si="94"/>
        <v>1</v>
      </c>
      <c r="AB98">
        <f t="shared" si="94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4"/>
  <sheetViews>
    <sheetView workbookViewId="0">
      <pane ySplit="1" topLeftCell="A86" activePane="bottomLeft" state="frozen"/>
      <selection pane="bottomLeft" activeCell="A94" sqref="A94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  <row r="74" spans="1:5">
      <c r="A74" s="2">
        <v>43956</v>
      </c>
      <c r="B74" s="3">
        <f>Dati!E74</f>
        <v>651</v>
      </c>
      <c r="C74">
        <f t="shared" ref="C74" si="37">B74-B73</f>
        <v>-27</v>
      </c>
      <c r="D74">
        <f t="shared" ref="D74" si="38">C74-C73</f>
        <v>-10</v>
      </c>
      <c r="E74">
        <f t="shared" ref="E74" si="39">D74-D73</f>
        <v>-13</v>
      </c>
    </row>
    <row r="75" spans="1:5">
      <c r="A75" s="2">
        <v>43957</v>
      </c>
      <c r="B75" s="3">
        <f>Dati!E75</f>
        <v>607</v>
      </c>
      <c r="C75">
        <f t="shared" ref="C75:C76" si="40">B75-B74</f>
        <v>-44</v>
      </c>
      <c r="D75">
        <f t="shared" ref="D75:D76" si="41">C75-C74</f>
        <v>-17</v>
      </c>
      <c r="E75">
        <f t="shared" ref="E75:E76" si="42">D75-D74</f>
        <v>-7</v>
      </c>
    </row>
    <row r="76" spans="1:5">
      <c r="A76" s="2">
        <v>43958</v>
      </c>
      <c r="B76" s="3">
        <f>Dati!E76</f>
        <v>582</v>
      </c>
      <c r="C76">
        <f t="shared" si="40"/>
        <v>-25</v>
      </c>
      <c r="D76">
        <f t="shared" si="41"/>
        <v>19</v>
      </c>
      <c r="E76">
        <f t="shared" si="42"/>
        <v>36</v>
      </c>
    </row>
    <row r="77" spans="1:5">
      <c r="A77" s="2">
        <v>43959</v>
      </c>
      <c r="B77" s="3">
        <f>Dati!E77</f>
        <v>563</v>
      </c>
      <c r="C77">
        <f t="shared" ref="C77:C78" si="43">B77-B76</f>
        <v>-19</v>
      </c>
      <c r="D77">
        <f t="shared" ref="D77:D78" si="44">C77-C76</f>
        <v>6</v>
      </c>
      <c r="E77">
        <f t="shared" ref="E77:E78" si="45">D77-D76</f>
        <v>-13</v>
      </c>
    </row>
    <row r="78" spans="1:5">
      <c r="A78" s="2">
        <v>43960</v>
      </c>
      <c r="B78" s="3">
        <f>Dati!E78</f>
        <v>543</v>
      </c>
      <c r="C78">
        <f t="shared" si="43"/>
        <v>-20</v>
      </c>
      <c r="D78">
        <f t="shared" si="44"/>
        <v>-1</v>
      </c>
      <c r="E78">
        <f t="shared" si="45"/>
        <v>-7</v>
      </c>
    </row>
    <row r="79" spans="1:5">
      <c r="A79" s="2">
        <v>43961</v>
      </c>
      <c r="B79" s="3">
        <f>Dati!E79</f>
        <v>522</v>
      </c>
      <c r="C79">
        <f t="shared" ref="C79" si="46">B79-B78</f>
        <v>-21</v>
      </c>
      <c r="D79">
        <f t="shared" ref="D79" si="47">C79-C78</f>
        <v>-1</v>
      </c>
      <c r="E79">
        <f t="shared" ref="E79" si="48">D79-D78</f>
        <v>0</v>
      </c>
    </row>
    <row r="80" spans="1:5">
      <c r="A80" s="2">
        <v>43962</v>
      </c>
      <c r="B80" s="3">
        <f>Dati!E80</f>
        <v>522</v>
      </c>
      <c r="C80">
        <f t="shared" ref="C80" si="49">B80-B79</f>
        <v>0</v>
      </c>
      <c r="D80">
        <f t="shared" ref="D80" si="50">C80-C79</f>
        <v>21</v>
      </c>
      <c r="E80">
        <f t="shared" ref="E80" si="51">D80-D79</f>
        <v>22</v>
      </c>
    </row>
    <row r="81" spans="1:5">
      <c r="A81" s="2">
        <v>43963</v>
      </c>
      <c r="B81" s="3">
        <f>Dati!E81</f>
        <v>482</v>
      </c>
      <c r="C81">
        <f t="shared" ref="C81" si="52">B81-B80</f>
        <v>-40</v>
      </c>
      <c r="D81">
        <f t="shared" ref="D81" si="53">C81-C80</f>
        <v>-40</v>
      </c>
      <c r="E81">
        <f t="shared" ref="E81" si="54">D81-D80</f>
        <v>-61</v>
      </c>
    </row>
    <row r="82" spans="1:5">
      <c r="A82" s="2">
        <v>43964</v>
      </c>
      <c r="B82" s="3">
        <f>Dati!E82</f>
        <v>465</v>
      </c>
      <c r="C82">
        <f t="shared" ref="C82" si="55">B82-B81</f>
        <v>-17</v>
      </c>
      <c r="D82">
        <f t="shared" ref="D82" si="56">C82-C81</f>
        <v>23</v>
      </c>
      <c r="E82">
        <f t="shared" ref="E82" si="57">D82-D81</f>
        <v>63</v>
      </c>
    </row>
    <row r="83" spans="1:5">
      <c r="A83" s="2">
        <v>43965</v>
      </c>
      <c r="B83" s="3">
        <f>Dati!E83</f>
        <v>443</v>
      </c>
      <c r="C83">
        <f t="shared" ref="C83:C84" si="58">B83-B82</f>
        <v>-22</v>
      </c>
      <c r="D83">
        <f t="shared" ref="D83:D84" si="59">C83-C82</f>
        <v>-5</v>
      </c>
      <c r="E83">
        <f t="shared" ref="E83:E84" si="60">D83-D82</f>
        <v>-28</v>
      </c>
    </row>
    <row r="84" spans="1:5">
      <c r="A84" s="2">
        <v>43966</v>
      </c>
      <c r="B84" s="3">
        <f>Dati!E84</f>
        <v>416</v>
      </c>
      <c r="C84">
        <f t="shared" si="58"/>
        <v>-27</v>
      </c>
      <c r="D84">
        <f t="shared" si="59"/>
        <v>-5</v>
      </c>
      <c r="E84">
        <f t="shared" si="60"/>
        <v>0</v>
      </c>
    </row>
    <row r="85" spans="1:5">
      <c r="A85" s="2">
        <v>43967</v>
      </c>
      <c r="B85" s="3">
        <f>Dati!E85</f>
        <v>395</v>
      </c>
      <c r="C85">
        <f t="shared" ref="C85" si="61">B85-B84</f>
        <v>-21</v>
      </c>
      <c r="D85">
        <f t="shared" ref="D85" si="62">C85-C84</f>
        <v>6</v>
      </c>
      <c r="E85">
        <f t="shared" ref="E85" si="63">D85-D84</f>
        <v>11</v>
      </c>
    </row>
    <row r="86" spans="1:5">
      <c r="A86" s="2">
        <v>43968</v>
      </c>
      <c r="B86" s="3">
        <f>Dati!E86</f>
        <v>384</v>
      </c>
      <c r="C86">
        <f t="shared" ref="C86:C87" si="64">B86-B85</f>
        <v>-11</v>
      </c>
      <c r="D86">
        <f t="shared" ref="D86:D87" si="65">C86-C85</f>
        <v>10</v>
      </c>
      <c r="E86">
        <f t="shared" ref="E86:E87" si="66">D86-D85</f>
        <v>4</v>
      </c>
    </row>
    <row r="87" spans="1:5">
      <c r="A87" s="2">
        <v>43969</v>
      </c>
      <c r="B87" s="3">
        <f>Dati!E87</f>
        <v>383</v>
      </c>
      <c r="C87">
        <f t="shared" si="64"/>
        <v>-1</v>
      </c>
      <c r="D87">
        <f t="shared" si="65"/>
        <v>10</v>
      </c>
      <c r="E87">
        <f t="shared" si="66"/>
        <v>0</v>
      </c>
    </row>
    <row r="88" spans="1:5">
      <c r="A88" s="2">
        <v>43970</v>
      </c>
      <c r="B88" s="3">
        <f>Dati!E88</f>
        <v>360</v>
      </c>
      <c r="C88">
        <f t="shared" ref="C88:C89" si="67">B88-B87</f>
        <v>-23</v>
      </c>
      <c r="D88">
        <f t="shared" ref="D88:D89" si="68">C88-C87</f>
        <v>-22</v>
      </c>
      <c r="E88">
        <f t="shared" ref="E88:E89" si="69">D88-D87</f>
        <v>-32</v>
      </c>
    </row>
    <row r="89" spans="1:5">
      <c r="A89" s="2">
        <v>43971</v>
      </c>
      <c r="B89" s="3">
        <f>Dati!E89</f>
        <v>332</v>
      </c>
      <c r="C89">
        <f t="shared" si="67"/>
        <v>-28</v>
      </c>
      <c r="D89">
        <f t="shared" si="68"/>
        <v>-5</v>
      </c>
      <c r="E89">
        <f t="shared" si="69"/>
        <v>17</v>
      </c>
    </row>
    <row r="90" spans="1:5">
      <c r="A90" s="2">
        <v>43972</v>
      </c>
      <c r="B90" s="3">
        <f>Dati!E90</f>
        <v>305</v>
      </c>
      <c r="C90">
        <f t="shared" ref="C90" si="70">B90-B89</f>
        <v>-27</v>
      </c>
      <c r="D90">
        <f t="shared" ref="D90" si="71">C90-C89</f>
        <v>1</v>
      </c>
      <c r="E90">
        <f t="shared" ref="E90" si="72">D90-D89</f>
        <v>6</v>
      </c>
    </row>
    <row r="91" spans="1:5">
      <c r="A91" s="2">
        <v>43973</v>
      </c>
      <c r="B91" s="3">
        <f>Dati!E91</f>
        <v>288</v>
      </c>
      <c r="C91">
        <f t="shared" ref="C91:C92" si="73">B91-B90</f>
        <v>-17</v>
      </c>
      <c r="D91">
        <f t="shared" ref="D91:D92" si="74">C91-C90</f>
        <v>10</v>
      </c>
      <c r="E91">
        <f t="shared" ref="E91:E92" si="75">D91-D90</f>
        <v>9</v>
      </c>
    </row>
    <row r="92" spans="1:5">
      <c r="A92" s="2">
        <v>43974</v>
      </c>
      <c r="B92" s="3">
        <f>Dati!E92</f>
        <v>267</v>
      </c>
      <c r="C92">
        <f t="shared" si="73"/>
        <v>-21</v>
      </c>
      <c r="D92">
        <f t="shared" si="74"/>
        <v>-4</v>
      </c>
      <c r="E92">
        <f t="shared" si="75"/>
        <v>-14</v>
      </c>
    </row>
    <row r="93" spans="1:5">
      <c r="A93" s="2">
        <v>43975</v>
      </c>
      <c r="B93" s="3">
        <f>Dati!E93</f>
        <v>265</v>
      </c>
      <c r="C93">
        <f t="shared" ref="C93:C94" si="76">B93-B92</f>
        <v>-2</v>
      </c>
      <c r="D93">
        <f t="shared" ref="D93:D94" si="77">C93-C92</f>
        <v>19</v>
      </c>
      <c r="E93">
        <f t="shared" ref="E93:E94" si="78">D93-D92</f>
        <v>23</v>
      </c>
    </row>
    <row r="94" spans="1:5">
      <c r="A94" s="2">
        <v>43976</v>
      </c>
      <c r="B94" s="3">
        <f>Dati!E94</f>
        <v>254</v>
      </c>
      <c r="C94">
        <f t="shared" si="76"/>
        <v>-11</v>
      </c>
      <c r="D94">
        <f t="shared" si="77"/>
        <v>-9</v>
      </c>
      <c r="E94">
        <f t="shared" si="78"/>
        <v>-28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4"/>
  <sheetViews>
    <sheetView workbookViewId="0">
      <pane ySplit="1" topLeftCell="A86" activePane="bottomLeft" state="frozen"/>
      <selection pane="bottomLeft" activeCell="A94" sqref="A94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  <row r="74" spans="1:5">
      <c r="A74" s="2">
        <v>43956</v>
      </c>
      <c r="B74" s="3">
        <f>Dati!G74</f>
        <v>3427</v>
      </c>
      <c r="C74">
        <f t="shared" ref="C74" si="39">B74-B73</f>
        <v>-81</v>
      </c>
      <c r="D74">
        <f t="shared" ref="D74" si="40">C74-C73</f>
        <v>-38</v>
      </c>
      <c r="E74">
        <f t="shared" ref="E74" si="41">D74-D73</f>
        <v>-42</v>
      </c>
    </row>
    <row r="75" spans="1:5">
      <c r="A75" s="2">
        <v>43957</v>
      </c>
      <c r="B75" s="3">
        <f>Dati!G75</f>
        <v>3306</v>
      </c>
      <c r="C75">
        <f t="shared" ref="C75:C76" si="42">B75-B74</f>
        <v>-121</v>
      </c>
      <c r="D75">
        <f t="shared" ref="D75:D76" si="43">C75-C74</f>
        <v>-40</v>
      </c>
      <c r="E75">
        <f t="shared" ref="E75:E76" si="44">D75-D74</f>
        <v>-2</v>
      </c>
    </row>
    <row r="76" spans="1:5">
      <c r="A76" s="2">
        <v>43958</v>
      </c>
      <c r="B76" s="3">
        <f>Dati!G76</f>
        <v>3248</v>
      </c>
      <c r="C76">
        <f t="shared" si="42"/>
        <v>-58</v>
      </c>
      <c r="D76">
        <f t="shared" si="43"/>
        <v>63</v>
      </c>
      <c r="E76">
        <f t="shared" si="44"/>
        <v>103</v>
      </c>
    </row>
    <row r="77" spans="1:5">
      <c r="A77" s="2">
        <v>43959</v>
      </c>
      <c r="B77" s="3">
        <f>Dati!G77</f>
        <v>3176</v>
      </c>
      <c r="C77">
        <f t="shared" ref="C77:C78" si="45">B77-B76</f>
        <v>-72</v>
      </c>
      <c r="D77">
        <f t="shared" ref="D77:D78" si="46">C77-C76</f>
        <v>-14</v>
      </c>
      <c r="E77">
        <f t="shared" ref="E77:E78" si="47">D77-D76</f>
        <v>-77</v>
      </c>
    </row>
    <row r="78" spans="1:5">
      <c r="A78" s="2">
        <v>43960</v>
      </c>
      <c r="B78" s="3">
        <f>Dati!G78</f>
        <v>2982</v>
      </c>
      <c r="C78">
        <f t="shared" si="45"/>
        <v>-194</v>
      </c>
      <c r="D78">
        <f t="shared" si="46"/>
        <v>-122</v>
      </c>
      <c r="E78">
        <f t="shared" si="47"/>
        <v>-108</v>
      </c>
    </row>
    <row r="79" spans="1:5">
      <c r="A79" s="2">
        <v>43961</v>
      </c>
      <c r="B79" s="3">
        <f>Dati!G79</f>
        <v>2900</v>
      </c>
      <c r="C79">
        <f t="shared" ref="C79" si="48">B79-B78</f>
        <v>-82</v>
      </c>
      <c r="D79">
        <f t="shared" ref="D79" si="49">C79-C78</f>
        <v>112</v>
      </c>
      <c r="E79">
        <f t="shared" ref="E79" si="50">D79-D78</f>
        <v>234</v>
      </c>
    </row>
    <row r="80" spans="1:5">
      <c r="A80" s="2">
        <v>43962</v>
      </c>
      <c r="B80" s="3">
        <f>Dati!G80</f>
        <v>2844</v>
      </c>
      <c r="C80">
        <f t="shared" ref="C80" si="51">B80-B79</f>
        <v>-56</v>
      </c>
      <c r="D80">
        <f t="shared" ref="D80" si="52">C80-C79</f>
        <v>26</v>
      </c>
      <c r="E80">
        <f t="shared" ref="E80" si="53">D80-D79</f>
        <v>-86</v>
      </c>
    </row>
    <row r="81" spans="1:5">
      <c r="A81" s="2">
        <v>43963</v>
      </c>
      <c r="B81" s="3">
        <f>Dati!G81</f>
        <v>2779</v>
      </c>
      <c r="C81">
        <f t="shared" ref="C81" si="54">B81-B80</f>
        <v>-65</v>
      </c>
      <c r="D81">
        <f t="shared" ref="D81" si="55">C81-C80</f>
        <v>-9</v>
      </c>
      <c r="E81">
        <f t="shared" ref="E81" si="56">D81-D80</f>
        <v>-35</v>
      </c>
    </row>
    <row r="82" spans="1:5">
      <c r="A82" s="2">
        <v>43964</v>
      </c>
      <c r="B82" s="3">
        <f>Dati!G82</f>
        <v>2718</v>
      </c>
      <c r="C82">
        <f t="shared" ref="C82" si="57">B82-B81</f>
        <v>-61</v>
      </c>
      <c r="D82">
        <f t="shared" ref="D82" si="58">C82-C81</f>
        <v>4</v>
      </c>
      <c r="E82">
        <f t="shared" ref="E82" si="59">D82-D81</f>
        <v>13</v>
      </c>
    </row>
    <row r="83" spans="1:5">
      <c r="A83" s="2">
        <v>43965</v>
      </c>
      <c r="B83" s="3">
        <f>Dati!G83</f>
        <v>2660</v>
      </c>
      <c r="C83">
        <f t="shared" ref="C83:C84" si="60">B83-B82</f>
        <v>-58</v>
      </c>
      <c r="D83">
        <f t="shared" ref="D83:D84" si="61">C83-C82</f>
        <v>3</v>
      </c>
      <c r="E83">
        <f t="shared" ref="E83:E84" si="62">D83-D82</f>
        <v>-1</v>
      </c>
    </row>
    <row r="84" spans="1:5">
      <c r="A84" s="2">
        <v>43966</v>
      </c>
      <c r="B84" s="3">
        <f>Dati!G84</f>
        <v>2603</v>
      </c>
      <c r="C84">
        <f t="shared" si="60"/>
        <v>-57</v>
      </c>
      <c r="D84">
        <f t="shared" si="61"/>
        <v>1</v>
      </c>
      <c r="E84">
        <f t="shared" si="62"/>
        <v>-2</v>
      </c>
    </row>
    <row r="85" spans="1:5">
      <c r="A85" s="2">
        <v>43967</v>
      </c>
      <c r="B85" s="3">
        <f>Dati!G85</f>
        <v>2533</v>
      </c>
      <c r="C85">
        <f t="shared" ref="C85" si="63">B85-B84</f>
        <v>-70</v>
      </c>
      <c r="D85">
        <f t="shared" ref="D85" si="64">C85-C84</f>
        <v>-13</v>
      </c>
      <c r="E85">
        <f t="shared" ref="E85" si="65">D85-D84</f>
        <v>-14</v>
      </c>
    </row>
    <row r="86" spans="1:5">
      <c r="A86" s="2">
        <v>43968</v>
      </c>
      <c r="B86" s="3">
        <f>Dati!G86</f>
        <v>2456</v>
      </c>
      <c r="C86">
        <f t="shared" ref="C86:C87" si="66">B86-B85</f>
        <v>-77</v>
      </c>
      <c r="D86">
        <f t="shared" ref="D86:D87" si="67">C86-C85</f>
        <v>-7</v>
      </c>
      <c r="E86">
        <f t="shared" ref="E86:E87" si="68">D86-D85</f>
        <v>6</v>
      </c>
    </row>
    <row r="87" spans="1:5">
      <c r="A87" s="2">
        <v>43969</v>
      </c>
      <c r="B87" s="3">
        <f>Dati!G87</f>
        <v>2339</v>
      </c>
      <c r="C87">
        <f t="shared" si="66"/>
        <v>-117</v>
      </c>
      <c r="D87">
        <f t="shared" si="67"/>
        <v>-40</v>
      </c>
      <c r="E87">
        <f t="shared" si="68"/>
        <v>-33</v>
      </c>
    </row>
    <row r="88" spans="1:5">
      <c r="A88" s="2">
        <v>43970</v>
      </c>
      <c r="B88" s="3">
        <f>Dati!G88</f>
        <v>2264</v>
      </c>
      <c r="C88">
        <f t="shared" ref="C88:C89" si="69">B88-B87</f>
        <v>-75</v>
      </c>
      <c r="D88">
        <f t="shared" ref="D88:D89" si="70">C88-C87</f>
        <v>42</v>
      </c>
      <c r="E88">
        <f t="shared" ref="E88:E89" si="71">D88-D87</f>
        <v>82</v>
      </c>
    </row>
    <row r="89" spans="1:5">
      <c r="A89" s="2">
        <v>43971</v>
      </c>
      <c r="B89" s="3">
        <f>Dati!G89</f>
        <v>2178</v>
      </c>
      <c r="C89">
        <f t="shared" si="69"/>
        <v>-86</v>
      </c>
      <c r="D89">
        <f t="shared" si="70"/>
        <v>-11</v>
      </c>
      <c r="E89">
        <f t="shared" si="71"/>
        <v>-53</v>
      </c>
    </row>
    <row r="90" spans="1:5">
      <c r="A90" s="2">
        <v>43972</v>
      </c>
      <c r="B90" s="3">
        <f>Dati!G90</f>
        <v>2075</v>
      </c>
      <c r="C90">
        <f t="shared" ref="C90" si="72">B90-B89</f>
        <v>-103</v>
      </c>
      <c r="D90">
        <f t="shared" ref="D90" si="73">C90-C89</f>
        <v>-17</v>
      </c>
      <c r="E90">
        <f t="shared" ref="E90" si="74">D90-D89</f>
        <v>-6</v>
      </c>
    </row>
    <row r="91" spans="1:5">
      <c r="A91" s="2">
        <v>43973</v>
      </c>
      <c r="B91" s="3">
        <f>Dati!G91</f>
        <v>1908</v>
      </c>
      <c r="C91">
        <f t="shared" ref="C91:C92" si="75">B91-B90</f>
        <v>-167</v>
      </c>
      <c r="D91">
        <f t="shared" ref="D91:D92" si="76">C91-C90</f>
        <v>-64</v>
      </c>
      <c r="E91">
        <f t="shared" ref="E91:E92" si="77">D91-D90</f>
        <v>-47</v>
      </c>
    </row>
    <row r="92" spans="1:5">
      <c r="A92" s="2">
        <v>43974</v>
      </c>
      <c r="B92" s="3">
        <f>Dati!G92</f>
        <v>1734</v>
      </c>
      <c r="C92">
        <f t="shared" si="75"/>
        <v>-174</v>
      </c>
      <c r="D92">
        <f t="shared" si="76"/>
        <v>-7</v>
      </c>
      <c r="E92">
        <f t="shared" si="77"/>
        <v>57</v>
      </c>
    </row>
    <row r="93" spans="1:5">
      <c r="A93" s="2">
        <v>43975</v>
      </c>
      <c r="B93" s="3">
        <f>Dati!G93</f>
        <v>1624</v>
      </c>
      <c r="C93">
        <f t="shared" ref="C93:C94" si="78">B93-B92</f>
        <v>-110</v>
      </c>
      <c r="D93">
        <f t="shared" ref="D93:D94" si="79">C93-C92</f>
        <v>64</v>
      </c>
      <c r="E93">
        <f t="shared" ref="E93:E94" si="80">D93-D92</f>
        <v>71</v>
      </c>
    </row>
    <row r="94" spans="1:5">
      <c r="A94" s="2">
        <v>43976</v>
      </c>
      <c r="B94" s="3">
        <f>Dati!G94</f>
        <v>1556</v>
      </c>
      <c r="C94">
        <f t="shared" si="78"/>
        <v>-68</v>
      </c>
      <c r="D94">
        <f t="shared" si="79"/>
        <v>42</v>
      </c>
      <c r="E94">
        <f t="shared" si="80"/>
        <v>-22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102"/>
  <sheetViews>
    <sheetView workbookViewId="0">
      <pane ySplit="1" topLeftCell="A89" activePane="bottomLeft" state="frozen"/>
      <selection pane="bottomLeft" activeCell="A94" sqref="A94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83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 t="shared" ref="D72:E74" si="30">C72-C71</f>
        <v>47</v>
      </c>
      <c r="E72">
        <f t="shared" si="30"/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 t="shared" si="30"/>
        <v>53</v>
      </c>
      <c r="E73">
        <f t="shared" si="30"/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4" spans="1:28">
      <c r="A74" s="2">
        <v>43956</v>
      </c>
      <c r="C74">
        <f>Dati!G74+Dati!J74+Dati!K74</f>
        <v>8475</v>
      </c>
      <c r="D74">
        <f t="shared" si="30"/>
        <v>63</v>
      </c>
      <c r="E74">
        <f t="shared" si="30"/>
        <v>10</v>
      </c>
      <c r="R74">
        <f>INT(D74/10)</f>
        <v>6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1</v>
      </c>
      <c r="Z74">
        <f t="shared" si="23"/>
        <v>0</v>
      </c>
      <c r="AA74">
        <f t="shared" si="23"/>
        <v>0</v>
      </c>
      <c r="AB74">
        <f t="shared" si="23"/>
        <v>0</v>
      </c>
    </row>
    <row r="75" spans="1:28">
      <c r="A75" s="2">
        <v>43957</v>
      </c>
      <c r="C75">
        <f>Dati!G75+Dati!J75+Dati!K75</f>
        <v>8551</v>
      </c>
      <c r="D75">
        <f t="shared" ref="D75:E75" si="31">C75-C74</f>
        <v>76</v>
      </c>
      <c r="E75">
        <f t="shared" si="31"/>
        <v>13</v>
      </c>
      <c r="R75">
        <f t="shared" ref="R75:R76" si="32">INT(D75/10)</f>
        <v>7</v>
      </c>
      <c r="T75">
        <f t="shared" si="23"/>
        <v>0</v>
      </c>
      <c r="U75">
        <f t="shared" si="23"/>
        <v>0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Z75">
        <f t="shared" si="23"/>
        <v>1</v>
      </c>
      <c r="AA75">
        <f t="shared" si="23"/>
        <v>0</v>
      </c>
      <c r="AB75">
        <f t="shared" si="23"/>
        <v>0</v>
      </c>
    </row>
    <row r="76" spans="1:28">
      <c r="A76" s="2">
        <v>43958</v>
      </c>
      <c r="C76">
        <f>Dati!G76+Dati!J76+Dati!K76</f>
        <v>8645</v>
      </c>
      <c r="D76">
        <f t="shared" ref="D76:E76" si="33">C76-C75</f>
        <v>94</v>
      </c>
      <c r="E76">
        <f t="shared" si="33"/>
        <v>18</v>
      </c>
      <c r="R76">
        <f t="shared" si="32"/>
        <v>9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0</v>
      </c>
      <c r="AB76">
        <f t="shared" si="23"/>
        <v>1</v>
      </c>
    </row>
    <row r="77" spans="1:28">
      <c r="A77" s="2">
        <v>43959</v>
      </c>
      <c r="C77">
        <f>Dati!G77+Dati!J77+Dati!K77</f>
        <v>8723</v>
      </c>
      <c r="D77">
        <f t="shared" ref="D77:D78" si="34">C77-C76</f>
        <v>78</v>
      </c>
      <c r="E77">
        <f t="shared" ref="E77:E78" si="35">D77-D76</f>
        <v>-16</v>
      </c>
      <c r="R77">
        <f t="shared" ref="R77:R78" si="36">INT(D77/10)</f>
        <v>7</v>
      </c>
      <c r="T77">
        <f t="shared" si="23"/>
        <v>0</v>
      </c>
      <c r="U77">
        <f t="shared" si="23"/>
        <v>0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Z77">
        <f t="shared" si="23"/>
        <v>1</v>
      </c>
      <c r="AA77">
        <f t="shared" si="23"/>
        <v>0</v>
      </c>
      <c r="AB77">
        <f t="shared" si="23"/>
        <v>0</v>
      </c>
    </row>
    <row r="78" spans="1:28">
      <c r="A78" s="2">
        <v>43960</v>
      </c>
      <c r="C78">
        <f>Dati!G78+Dati!J78+Dati!K78</f>
        <v>8738</v>
      </c>
      <c r="D78">
        <f t="shared" si="34"/>
        <v>15</v>
      </c>
      <c r="E78">
        <f t="shared" si="35"/>
        <v>-63</v>
      </c>
      <c r="R78">
        <f t="shared" si="36"/>
        <v>1</v>
      </c>
      <c r="T78">
        <f t="shared" si="23"/>
        <v>1</v>
      </c>
      <c r="U78">
        <f t="shared" si="23"/>
        <v>0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Z78">
        <f t="shared" si="23"/>
        <v>0</v>
      </c>
      <c r="AA78">
        <f t="shared" si="23"/>
        <v>0</v>
      </c>
      <c r="AB78">
        <f t="shared" si="23"/>
        <v>0</v>
      </c>
    </row>
    <row r="79" spans="1:28">
      <c r="A79" s="2">
        <v>43961</v>
      </c>
      <c r="C79">
        <f>Dati!G79+Dati!J79+Dati!K79</f>
        <v>8788</v>
      </c>
      <c r="D79">
        <f t="shared" ref="D79" si="37">C79-C78</f>
        <v>50</v>
      </c>
      <c r="E79">
        <f t="shared" ref="E79" si="38">D79-D78</f>
        <v>35</v>
      </c>
      <c r="R79">
        <f t="shared" ref="R79" si="39">INT(D79/10)</f>
        <v>5</v>
      </c>
      <c r="T79">
        <f t="shared" si="23"/>
        <v>0</v>
      </c>
      <c r="U79">
        <f t="shared" si="23"/>
        <v>0</v>
      </c>
      <c r="V79">
        <f t="shared" si="23"/>
        <v>0</v>
      </c>
      <c r="W79">
        <f t="shared" si="23"/>
        <v>0</v>
      </c>
      <c r="X79">
        <f t="shared" si="23"/>
        <v>1</v>
      </c>
      <c r="Y79">
        <f t="shared" si="23"/>
        <v>0</v>
      </c>
      <c r="Z79">
        <f t="shared" si="23"/>
        <v>0</v>
      </c>
      <c r="AA79">
        <f t="shared" si="23"/>
        <v>0</v>
      </c>
      <c r="AB79">
        <f t="shared" si="23"/>
        <v>0</v>
      </c>
    </row>
    <row r="80" spans="1:28">
      <c r="A80" s="2">
        <v>43962</v>
      </c>
      <c r="C80">
        <f>Dati!G80+Dati!J80+Dati!K80</f>
        <v>8832</v>
      </c>
      <c r="D80">
        <f t="shared" ref="D80" si="40">C80-C79</f>
        <v>44</v>
      </c>
      <c r="E80">
        <f t="shared" ref="E80" si="41">D80-D79</f>
        <v>-6</v>
      </c>
      <c r="R80">
        <f t="shared" ref="R80" si="42">INT(D80/10)</f>
        <v>4</v>
      </c>
      <c r="T80">
        <f t="shared" si="23"/>
        <v>0</v>
      </c>
      <c r="U80">
        <f t="shared" si="23"/>
        <v>0</v>
      </c>
      <c r="V80">
        <f t="shared" si="23"/>
        <v>0</v>
      </c>
      <c r="W80">
        <f t="shared" si="23"/>
        <v>1</v>
      </c>
      <c r="X80">
        <f t="shared" si="23"/>
        <v>0</v>
      </c>
      <c r="Y80">
        <f t="shared" si="23"/>
        <v>0</v>
      </c>
      <c r="Z80">
        <f t="shared" si="23"/>
        <v>0</v>
      </c>
      <c r="AA80">
        <f t="shared" si="23"/>
        <v>0</v>
      </c>
      <c r="AB80">
        <f t="shared" si="23"/>
        <v>0</v>
      </c>
    </row>
    <row r="81" spans="1:28">
      <c r="A81" s="2">
        <v>43963</v>
      </c>
      <c r="C81">
        <f>Dati!G81+Dati!J81+Dati!K81</f>
        <v>8863</v>
      </c>
      <c r="D81">
        <f t="shared" ref="D81" si="43">C81-C80</f>
        <v>31</v>
      </c>
      <c r="E81">
        <f t="shared" ref="E81" si="44">D81-D80</f>
        <v>-13</v>
      </c>
      <c r="R81">
        <f t="shared" ref="R81" si="45">INT(D81/10)</f>
        <v>3</v>
      </c>
      <c r="T81">
        <f t="shared" si="23"/>
        <v>0</v>
      </c>
      <c r="U81">
        <f t="shared" si="23"/>
        <v>0</v>
      </c>
      <c r="V81">
        <f t="shared" si="23"/>
        <v>1</v>
      </c>
      <c r="W81">
        <f t="shared" si="23"/>
        <v>0</v>
      </c>
      <c r="X81">
        <f t="shared" si="23"/>
        <v>0</v>
      </c>
      <c r="Y81">
        <f t="shared" si="23"/>
        <v>0</v>
      </c>
      <c r="Z81">
        <f t="shared" si="23"/>
        <v>0</v>
      </c>
      <c r="AA81">
        <f t="shared" si="23"/>
        <v>0</v>
      </c>
      <c r="AB81">
        <f t="shared" si="23"/>
        <v>0</v>
      </c>
    </row>
    <row r="82" spans="1:28">
      <c r="A82" s="2">
        <v>43964</v>
      </c>
      <c r="C82">
        <f>Dati!G82+Dati!J82+Dati!K82</f>
        <v>8930</v>
      </c>
      <c r="D82">
        <f t="shared" ref="D82" si="46">C82-C81</f>
        <v>67</v>
      </c>
      <c r="E82">
        <f t="shared" ref="E82" si="47">D82-D81</f>
        <v>36</v>
      </c>
      <c r="R82">
        <f t="shared" ref="R82" si="48">INT(D82/10)</f>
        <v>6</v>
      </c>
      <c r="T82">
        <f t="shared" si="23"/>
        <v>0</v>
      </c>
      <c r="U82">
        <f t="shared" si="23"/>
        <v>0</v>
      </c>
      <c r="V82">
        <f t="shared" si="23"/>
        <v>0</v>
      </c>
      <c r="W82">
        <f t="shared" si="23"/>
        <v>0</v>
      </c>
      <c r="X82">
        <f t="shared" si="23"/>
        <v>0</v>
      </c>
      <c r="Y82">
        <f t="shared" si="23"/>
        <v>1</v>
      </c>
      <c r="Z82">
        <f t="shared" si="23"/>
        <v>0</v>
      </c>
      <c r="AA82">
        <f t="shared" si="23"/>
        <v>0</v>
      </c>
      <c r="AB82">
        <f t="shared" si="23"/>
        <v>0</v>
      </c>
    </row>
    <row r="83" spans="1:28">
      <c r="A83" s="2">
        <v>43965</v>
      </c>
      <c r="C83">
        <f>Dati!G83+Dati!J83+Dati!K83</f>
        <v>8995</v>
      </c>
      <c r="D83">
        <f t="shared" ref="D83:D84" si="49">C83-C82</f>
        <v>65</v>
      </c>
      <c r="E83">
        <f t="shared" ref="E83:E84" si="50">D83-D82</f>
        <v>-2</v>
      </c>
      <c r="R83">
        <f t="shared" ref="R83:R84" si="51">INT(D83/10)</f>
        <v>6</v>
      </c>
      <c r="T83">
        <f t="shared" si="23"/>
        <v>0</v>
      </c>
      <c r="U83">
        <f t="shared" si="23"/>
        <v>0</v>
      </c>
      <c r="V83">
        <f t="shared" si="23"/>
        <v>0</v>
      </c>
      <c r="W83">
        <f t="shared" si="23"/>
        <v>0</v>
      </c>
      <c r="X83">
        <f t="shared" si="23"/>
        <v>0</v>
      </c>
      <c r="Y83">
        <f t="shared" si="23"/>
        <v>1</v>
      </c>
      <c r="Z83">
        <f t="shared" si="23"/>
        <v>0</v>
      </c>
      <c r="AA83">
        <f t="shared" si="23"/>
        <v>0</v>
      </c>
      <c r="AB83">
        <f t="shared" si="23"/>
        <v>0</v>
      </c>
    </row>
    <row r="84" spans="1:28">
      <c r="A84" s="2">
        <v>43966</v>
      </c>
      <c r="C84">
        <f>Dati!G84+Dati!J84+Dati!K84</f>
        <v>9060</v>
      </c>
      <c r="D84">
        <f t="shared" si="49"/>
        <v>65</v>
      </c>
      <c r="E84">
        <f t="shared" si="50"/>
        <v>0</v>
      </c>
      <c r="R84">
        <f t="shared" si="51"/>
        <v>6</v>
      </c>
      <c r="T84">
        <f t="shared" ref="T84:AB94" si="52">IF($R84=T$2,1,0)</f>
        <v>0</v>
      </c>
      <c r="U84">
        <f t="shared" si="52"/>
        <v>0</v>
      </c>
      <c r="V84">
        <f t="shared" si="52"/>
        <v>0</v>
      </c>
      <c r="W84">
        <f t="shared" si="52"/>
        <v>0</v>
      </c>
      <c r="X84">
        <f t="shared" si="52"/>
        <v>0</v>
      </c>
      <c r="Y84">
        <f t="shared" si="52"/>
        <v>1</v>
      </c>
      <c r="Z84">
        <f t="shared" si="52"/>
        <v>0</v>
      </c>
      <c r="AA84">
        <f t="shared" si="52"/>
        <v>0</v>
      </c>
      <c r="AB84">
        <f t="shared" si="52"/>
        <v>0</v>
      </c>
    </row>
    <row r="85" spans="1:28">
      <c r="A85" s="2">
        <v>43967</v>
      </c>
      <c r="C85">
        <f>Dati!G85+Dati!J85+Dati!K85</f>
        <v>9111</v>
      </c>
      <c r="D85">
        <f t="shared" ref="D85" si="53">C85-C84</f>
        <v>51</v>
      </c>
      <c r="E85">
        <f t="shared" ref="E85" si="54">D85-D84</f>
        <v>-14</v>
      </c>
      <c r="R85">
        <f t="shared" ref="R85" si="55">INT(D85/10)</f>
        <v>5</v>
      </c>
      <c r="T85">
        <f t="shared" si="52"/>
        <v>0</v>
      </c>
      <c r="U85">
        <f t="shared" si="52"/>
        <v>0</v>
      </c>
      <c r="V85">
        <f t="shared" si="52"/>
        <v>0</v>
      </c>
      <c r="W85">
        <f t="shared" si="52"/>
        <v>0</v>
      </c>
      <c r="X85">
        <f t="shared" si="52"/>
        <v>1</v>
      </c>
      <c r="Y85">
        <f t="shared" si="52"/>
        <v>0</v>
      </c>
      <c r="Z85">
        <f t="shared" si="52"/>
        <v>0</v>
      </c>
      <c r="AA85">
        <f t="shared" si="52"/>
        <v>0</v>
      </c>
      <c r="AB85">
        <f t="shared" si="52"/>
        <v>0</v>
      </c>
    </row>
    <row r="86" spans="1:28">
      <c r="A86" s="2">
        <v>43968</v>
      </c>
      <c r="C86">
        <f>Dati!G86+Dati!J86+Dati!K86</f>
        <v>9159</v>
      </c>
      <c r="D86">
        <f t="shared" ref="D86:D87" si="56">C86-C85</f>
        <v>48</v>
      </c>
      <c r="E86">
        <f t="shared" ref="E86:E87" si="57">D86-D85</f>
        <v>-3</v>
      </c>
      <c r="R86">
        <f t="shared" ref="R86:R87" si="58">INT(D86/10)</f>
        <v>4</v>
      </c>
      <c r="T86">
        <f t="shared" si="52"/>
        <v>0</v>
      </c>
      <c r="U86">
        <f t="shared" si="52"/>
        <v>0</v>
      </c>
      <c r="V86">
        <f t="shared" si="52"/>
        <v>0</v>
      </c>
      <c r="W86">
        <f t="shared" si="52"/>
        <v>1</v>
      </c>
      <c r="X86">
        <f t="shared" si="52"/>
        <v>0</v>
      </c>
      <c r="Y86">
        <f t="shared" si="52"/>
        <v>0</v>
      </c>
      <c r="Z86">
        <f t="shared" si="52"/>
        <v>0</v>
      </c>
      <c r="AA86">
        <f t="shared" si="52"/>
        <v>0</v>
      </c>
      <c r="AB86">
        <f t="shared" si="52"/>
        <v>0</v>
      </c>
    </row>
    <row r="87" spans="1:28">
      <c r="A87" s="2">
        <v>43969</v>
      </c>
      <c r="C87">
        <f>Dati!G87+Dati!J87+Dati!K87</f>
        <v>9191</v>
      </c>
      <c r="D87">
        <f t="shared" si="56"/>
        <v>32</v>
      </c>
      <c r="E87">
        <f t="shared" si="57"/>
        <v>-16</v>
      </c>
      <c r="R87">
        <f t="shared" si="58"/>
        <v>3</v>
      </c>
      <c r="T87">
        <f t="shared" si="52"/>
        <v>0</v>
      </c>
      <c r="U87">
        <f t="shared" si="52"/>
        <v>0</v>
      </c>
      <c r="V87">
        <f t="shared" si="52"/>
        <v>1</v>
      </c>
      <c r="W87">
        <f t="shared" si="52"/>
        <v>0</v>
      </c>
      <c r="X87">
        <f t="shared" si="52"/>
        <v>0</v>
      </c>
      <c r="Y87">
        <f t="shared" si="52"/>
        <v>0</v>
      </c>
      <c r="Z87">
        <f t="shared" si="52"/>
        <v>0</v>
      </c>
      <c r="AA87">
        <f t="shared" si="52"/>
        <v>0</v>
      </c>
      <c r="AB87">
        <f t="shared" si="52"/>
        <v>0</v>
      </c>
    </row>
    <row r="88" spans="1:28">
      <c r="A88" s="2">
        <v>43970</v>
      </c>
      <c r="C88">
        <f>Dati!G88+Dati!J88+Dati!K88</f>
        <v>9257</v>
      </c>
      <c r="D88">
        <f t="shared" ref="D88:D89" si="59">C88-C87</f>
        <v>66</v>
      </c>
      <c r="E88">
        <f t="shared" ref="E88:E89" si="60">D88-D87</f>
        <v>34</v>
      </c>
      <c r="R88">
        <f t="shared" ref="R88:R89" si="61">INT(D88/10)</f>
        <v>6</v>
      </c>
      <c r="T88">
        <f t="shared" si="52"/>
        <v>0</v>
      </c>
      <c r="U88">
        <f t="shared" si="52"/>
        <v>0</v>
      </c>
      <c r="V88">
        <f t="shared" si="52"/>
        <v>0</v>
      </c>
      <c r="W88">
        <f t="shared" si="52"/>
        <v>0</v>
      </c>
      <c r="X88">
        <f t="shared" si="52"/>
        <v>0</v>
      </c>
      <c r="Y88">
        <f t="shared" si="52"/>
        <v>1</v>
      </c>
      <c r="Z88">
        <f t="shared" si="52"/>
        <v>0</v>
      </c>
      <c r="AA88">
        <f t="shared" si="52"/>
        <v>0</v>
      </c>
      <c r="AB88">
        <f t="shared" si="52"/>
        <v>0</v>
      </c>
    </row>
    <row r="89" spans="1:28">
      <c r="A89" s="2">
        <v>43971</v>
      </c>
      <c r="C89">
        <f>Dati!G89+Dati!J89+Dati!K89</f>
        <v>9289</v>
      </c>
      <c r="D89">
        <f t="shared" si="59"/>
        <v>32</v>
      </c>
      <c r="E89">
        <f t="shared" si="60"/>
        <v>-34</v>
      </c>
      <c r="R89">
        <f t="shared" si="61"/>
        <v>3</v>
      </c>
      <c r="T89">
        <f t="shared" si="52"/>
        <v>0</v>
      </c>
      <c r="U89">
        <f t="shared" si="52"/>
        <v>0</v>
      </c>
      <c r="V89">
        <f t="shared" si="52"/>
        <v>1</v>
      </c>
      <c r="W89">
        <f t="shared" si="52"/>
        <v>0</v>
      </c>
      <c r="X89">
        <f t="shared" si="52"/>
        <v>0</v>
      </c>
      <c r="Y89">
        <f t="shared" si="52"/>
        <v>0</v>
      </c>
      <c r="Z89">
        <f t="shared" si="52"/>
        <v>0</v>
      </c>
      <c r="AA89">
        <f t="shared" si="52"/>
        <v>0</v>
      </c>
      <c r="AB89">
        <f t="shared" si="52"/>
        <v>0</v>
      </c>
    </row>
    <row r="90" spans="1:28">
      <c r="A90" s="2">
        <v>43972</v>
      </c>
      <c r="C90">
        <f>Dati!G90+Dati!J90+Dati!K90</f>
        <v>9344</v>
      </c>
      <c r="D90">
        <f t="shared" ref="D90" si="62">C90-C89</f>
        <v>55</v>
      </c>
      <c r="E90">
        <f t="shared" ref="E90" si="63">D90-D89</f>
        <v>23</v>
      </c>
      <c r="R90">
        <f t="shared" ref="R90" si="64">INT(D90/10)</f>
        <v>5</v>
      </c>
      <c r="T90">
        <f t="shared" si="52"/>
        <v>0</v>
      </c>
      <c r="U90">
        <f t="shared" si="52"/>
        <v>0</v>
      </c>
      <c r="V90">
        <f t="shared" si="52"/>
        <v>0</v>
      </c>
      <c r="W90">
        <f t="shared" si="52"/>
        <v>0</v>
      </c>
      <c r="X90">
        <f t="shared" si="52"/>
        <v>1</v>
      </c>
      <c r="Y90">
        <f t="shared" si="52"/>
        <v>0</v>
      </c>
      <c r="Z90">
        <f t="shared" si="52"/>
        <v>0</v>
      </c>
      <c r="AA90">
        <f t="shared" si="52"/>
        <v>0</v>
      </c>
      <c r="AB90">
        <f t="shared" si="52"/>
        <v>0</v>
      </c>
    </row>
    <row r="91" spans="1:28">
      <c r="A91" s="2">
        <v>43973</v>
      </c>
      <c r="C91">
        <f>Dati!G91+Dati!J91+Dati!K91</f>
        <v>9389</v>
      </c>
      <c r="D91">
        <f t="shared" ref="D91:D92" si="65">C91-C90</f>
        <v>45</v>
      </c>
      <c r="E91">
        <f t="shared" ref="E91:E92" si="66">D91-D90</f>
        <v>-10</v>
      </c>
      <c r="R91">
        <f t="shared" ref="R91:R92" si="67">INT(D91/10)</f>
        <v>4</v>
      </c>
      <c r="T91">
        <f t="shared" si="52"/>
        <v>0</v>
      </c>
      <c r="U91">
        <f t="shared" si="52"/>
        <v>0</v>
      </c>
      <c r="V91">
        <f t="shared" si="52"/>
        <v>0</v>
      </c>
      <c r="W91">
        <f t="shared" si="52"/>
        <v>1</v>
      </c>
      <c r="X91">
        <f t="shared" si="52"/>
        <v>0</v>
      </c>
      <c r="Y91">
        <f t="shared" si="52"/>
        <v>0</v>
      </c>
      <c r="Z91">
        <f t="shared" si="52"/>
        <v>0</v>
      </c>
      <c r="AA91">
        <f t="shared" si="52"/>
        <v>0</v>
      </c>
      <c r="AB91">
        <f t="shared" si="52"/>
        <v>0</v>
      </c>
    </row>
    <row r="92" spans="1:28">
      <c r="A92" s="2">
        <v>43974</v>
      </c>
      <c r="C92">
        <f>Dati!G92+Dati!J92+Dati!K92</f>
        <v>9427</v>
      </c>
      <c r="D92">
        <f t="shared" si="65"/>
        <v>38</v>
      </c>
      <c r="E92">
        <f t="shared" si="66"/>
        <v>-7</v>
      </c>
      <c r="R92">
        <f t="shared" si="67"/>
        <v>3</v>
      </c>
      <c r="T92">
        <f t="shared" si="52"/>
        <v>0</v>
      </c>
      <c r="U92">
        <f t="shared" si="52"/>
        <v>0</v>
      </c>
      <c r="V92">
        <f t="shared" si="52"/>
        <v>1</v>
      </c>
      <c r="W92">
        <f t="shared" si="52"/>
        <v>0</v>
      </c>
      <c r="X92">
        <f t="shared" si="52"/>
        <v>0</v>
      </c>
      <c r="Y92">
        <f t="shared" si="52"/>
        <v>0</v>
      </c>
      <c r="Z92">
        <f t="shared" si="52"/>
        <v>0</v>
      </c>
      <c r="AA92">
        <f t="shared" si="52"/>
        <v>0</v>
      </c>
      <c r="AB92">
        <f t="shared" si="52"/>
        <v>0</v>
      </c>
    </row>
    <row r="93" spans="1:28">
      <c r="A93" s="2">
        <v>43975</v>
      </c>
      <c r="C93">
        <f>Dati!G93+Dati!J93+Dati!K93</f>
        <v>9480</v>
      </c>
      <c r="D93">
        <f t="shared" ref="D93:D94" si="68">C93-C92</f>
        <v>53</v>
      </c>
      <c r="E93">
        <f t="shared" ref="E93:E94" si="69">D93-D92</f>
        <v>15</v>
      </c>
      <c r="R93">
        <f t="shared" ref="R93:R94" si="70">INT(D93/10)</f>
        <v>5</v>
      </c>
      <c r="T93">
        <f t="shared" si="52"/>
        <v>0</v>
      </c>
      <c r="U93">
        <f t="shared" si="52"/>
        <v>0</v>
      </c>
      <c r="V93">
        <f t="shared" si="52"/>
        <v>0</v>
      </c>
      <c r="W93">
        <f t="shared" si="52"/>
        <v>0</v>
      </c>
      <c r="X93">
        <f t="shared" si="52"/>
        <v>1</v>
      </c>
      <c r="Y93">
        <f t="shared" si="52"/>
        <v>0</v>
      </c>
      <c r="Z93">
        <f t="shared" si="52"/>
        <v>0</v>
      </c>
      <c r="AA93">
        <f t="shared" si="52"/>
        <v>0</v>
      </c>
      <c r="AB93">
        <f t="shared" si="52"/>
        <v>0</v>
      </c>
    </row>
    <row r="94" spans="1:28">
      <c r="A94" s="2">
        <v>43976</v>
      </c>
      <c r="C94">
        <f>Dati!G94+Dati!J94+Dati!K94</f>
        <v>9497</v>
      </c>
      <c r="D94">
        <f t="shared" si="68"/>
        <v>17</v>
      </c>
      <c r="E94">
        <f t="shared" si="69"/>
        <v>-36</v>
      </c>
      <c r="R94">
        <f t="shared" si="70"/>
        <v>1</v>
      </c>
      <c r="T94">
        <f t="shared" si="52"/>
        <v>1</v>
      </c>
      <c r="U94">
        <f t="shared" si="52"/>
        <v>0</v>
      </c>
      <c r="V94">
        <f t="shared" si="52"/>
        <v>0</v>
      </c>
      <c r="W94">
        <f t="shared" si="52"/>
        <v>0</v>
      </c>
      <c r="X94">
        <f t="shared" si="52"/>
        <v>0</v>
      </c>
      <c r="Y94">
        <f t="shared" si="52"/>
        <v>0</v>
      </c>
      <c r="Z94">
        <f t="shared" si="52"/>
        <v>0</v>
      </c>
      <c r="AA94">
        <f t="shared" si="52"/>
        <v>0</v>
      </c>
      <c r="AB94">
        <f t="shared" si="52"/>
        <v>0</v>
      </c>
    </row>
    <row r="102" spans="20:28">
      <c r="T102">
        <f>SUM(T4:T100)</f>
        <v>41</v>
      </c>
      <c r="U102">
        <f t="shared" ref="U102:AB102" si="71">SUM(U4:U100)</f>
        <v>16</v>
      </c>
      <c r="V102">
        <f t="shared" si="71"/>
        <v>6</v>
      </c>
      <c r="W102">
        <f t="shared" si="71"/>
        <v>5</v>
      </c>
      <c r="X102">
        <f t="shared" si="71"/>
        <v>6</v>
      </c>
      <c r="Y102">
        <f t="shared" si="71"/>
        <v>5</v>
      </c>
      <c r="Z102">
        <f t="shared" si="71"/>
        <v>3</v>
      </c>
      <c r="AA102">
        <f t="shared" si="71"/>
        <v>2</v>
      </c>
      <c r="AB102">
        <f t="shared" si="71"/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4"/>
  <sheetViews>
    <sheetView workbookViewId="0">
      <pane ySplit="1" topLeftCell="A71" activePane="bottomLeft" state="frozen"/>
      <selection pane="bottomLeft" activeCell="A92" sqref="A92:E94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  <row r="74" spans="1:5">
      <c r="A74" s="2">
        <v>43956</v>
      </c>
      <c r="B74" s="3">
        <f>Dati!F74</f>
        <v>2776</v>
      </c>
      <c r="C74">
        <f t="shared" ref="C74" si="37">B74-B73</f>
        <v>-54</v>
      </c>
      <c r="D74">
        <f t="shared" ref="D74" si="38">C74-C73</f>
        <v>-28</v>
      </c>
      <c r="E74">
        <f t="shared" ref="E74" si="39">D74-D73</f>
        <v>-29</v>
      </c>
    </row>
    <row r="75" spans="1:5">
      <c r="A75" s="2">
        <v>43957</v>
      </c>
      <c r="B75" s="3">
        <f>Dati!F75</f>
        <v>2699</v>
      </c>
      <c r="C75">
        <f t="shared" ref="C75:C76" si="40">B75-B74</f>
        <v>-77</v>
      </c>
      <c r="D75">
        <f t="shared" ref="D75:D76" si="41">C75-C74</f>
        <v>-23</v>
      </c>
      <c r="E75">
        <f t="shared" ref="E75:E76" si="42">D75-D74</f>
        <v>5</v>
      </c>
    </row>
    <row r="76" spans="1:5">
      <c r="A76" s="2">
        <v>43958</v>
      </c>
      <c r="B76" s="3">
        <f>Dati!F76</f>
        <v>2666</v>
      </c>
      <c r="C76">
        <f t="shared" si="40"/>
        <v>-33</v>
      </c>
      <c r="D76">
        <f t="shared" si="41"/>
        <v>44</v>
      </c>
      <c r="E76">
        <f t="shared" si="42"/>
        <v>67</v>
      </c>
    </row>
    <row r="77" spans="1:5">
      <c r="A77" s="2">
        <v>43959</v>
      </c>
      <c r="B77" s="3">
        <f>Dati!F77</f>
        <v>2613</v>
      </c>
      <c r="C77">
        <f t="shared" ref="C77:C78" si="43">B77-B76</f>
        <v>-53</v>
      </c>
      <c r="D77">
        <f t="shared" ref="D77:D78" si="44">C77-C76</f>
        <v>-20</v>
      </c>
      <c r="E77">
        <f t="shared" ref="E77:E78" si="45">D77-D76</f>
        <v>-64</v>
      </c>
    </row>
    <row r="78" spans="1:5">
      <c r="A78" s="2">
        <v>43960</v>
      </c>
      <c r="B78" s="3">
        <f>Dati!F78</f>
        <v>2439</v>
      </c>
      <c r="C78">
        <f t="shared" si="43"/>
        <v>-174</v>
      </c>
      <c r="D78">
        <f t="shared" si="44"/>
        <v>-121</v>
      </c>
      <c r="E78">
        <f t="shared" si="45"/>
        <v>-101</v>
      </c>
    </row>
    <row r="79" spans="1:5">
      <c r="A79" s="2">
        <v>43961</v>
      </c>
      <c r="B79" s="3">
        <f>Dati!F79</f>
        <v>2378</v>
      </c>
      <c r="C79">
        <f t="shared" ref="C79" si="46">B79-B78</f>
        <v>-61</v>
      </c>
      <c r="D79">
        <f t="shared" ref="D79" si="47">C79-C78</f>
        <v>113</v>
      </c>
      <c r="E79">
        <f t="shared" ref="E79" si="48">D79-D78</f>
        <v>234</v>
      </c>
    </row>
    <row r="80" spans="1:5">
      <c r="A80" s="2">
        <v>43962</v>
      </c>
      <c r="B80" s="3">
        <f>Dati!F80</f>
        <v>2322</v>
      </c>
      <c r="C80">
        <f t="shared" ref="C80" si="49">B80-B79</f>
        <v>-56</v>
      </c>
      <c r="D80">
        <f t="shared" ref="D80" si="50">C80-C79</f>
        <v>5</v>
      </c>
      <c r="E80">
        <f t="shared" ref="E80" si="51">D80-D79</f>
        <v>-108</v>
      </c>
    </row>
    <row r="81" spans="1:5">
      <c r="A81" s="2">
        <v>43963</v>
      </c>
      <c r="B81" s="3">
        <f>Dati!F81</f>
        <v>2297</v>
      </c>
      <c r="C81">
        <f t="shared" ref="C81" si="52">B81-B80</f>
        <v>-25</v>
      </c>
      <c r="D81">
        <f t="shared" ref="D81" si="53">C81-C80</f>
        <v>31</v>
      </c>
      <c r="E81">
        <f t="shared" ref="E81" si="54">D81-D80</f>
        <v>26</v>
      </c>
    </row>
    <row r="82" spans="1:5">
      <c r="A82" s="2">
        <v>43964</v>
      </c>
      <c r="B82" s="3">
        <f>Dati!F82</f>
        <v>2253</v>
      </c>
      <c r="C82">
        <f t="shared" ref="C82" si="55">B82-B81</f>
        <v>-44</v>
      </c>
      <c r="D82">
        <f t="shared" ref="D82" si="56">C82-C81</f>
        <v>-19</v>
      </c>
      <c r="E82">
        <f t="shared" ref="E82" si="57">D82-D81</f>
        <v>-50</v>
      </c>
    </row>
    <row r="83" spans="1:5">
      <c r="A83" s="2">
        <v>43965</v>
      </c>
      <c r="B83" s="3">
        <f>Dati!F83</f>
        <v>2217</v>
      </c>
      <c r="C83">
        <f t="shared" ref="C83:C84" si="58">B83-B82</f>
        <v>-36</v>
      </c>
      <c r="D83">
        <f t="shared" ref="D83:D84" si="59">C83-C82</f>
        <v>8</v>
      </c>
      <c r="E83">
        <f t="shared" ref="E83:E84" si="60">D83-D82</f>
        <v>27</v>
      </c>
    </row>
    <row r="84" spans="1:5">
      <c r="A84" s="2">
        <v>43966</v>
      </c>
      <c r="B84" s="3">
        <f>Dati!F84</f>
        <v>2187</v>
      </c>
      <c r="C84">
        <f t="shared" si="58"/>
        <v>-30</v>
      </c>
      <c r="D84">
        <f t="shared" si="59"/>
        <v>6</v>
      </c>
      <c r="E84">
        <f t="shared" si="60"/>
        <v>-2</v>
      </c>
    </row>
    <row r="85" spans="1:5">
      <c r="A85" s="2">
        <v>43967</v>
      </c>
      <c r="B85" s="3">
        <f>Dati!F85</f>
        <v>2138</v>
      </c>
      <c r="C85">
        <f t="shared" ref="C85" si="61">B85-B84</f>
        <v>-49</v>
      </c>
      <c r="D85">
        <f t="shared" ref="D85" si="62">C85-C84</f>
        <v>-19</v>
      </c>
      <c r="E85">
        <f t="shared" ref="E85" si="63">D85-D84</f>
        <v>-25</v>
      </c>
    </row>
    <row r="86" spans="1:5">
      <c r="A86" s="2">
        <v>43968</v>
      </c>
      <c r="B86" s="3">
        <f>Dati!F86</f>
        <v>2072</v>
      </c>
      <c r="C86">
        <f t="shared" ref="C86:C87" si="64">B86-B85</f>
        <v>-66</v>
      </c>
      <c r="D86">
        <f t="shared" ref="D86:D87" si="65">C86-C85</f>
        <v>-17</v>
      </c>
      <c r="E86">
        <f t="shared" ref="E86:E87" si="66">D86-D85</f>
        <v>2</v>
      </c>
    </row>
    <row r="87" spans="1:5">
      <c r="A87" s="2">
        <v>43969</v>
      </c>
      <c r="B87" s="3">
        <f>Dati!F87</f>
        <v>1956</v>
      </c>
      <c r="C87">
        <f t="shared" si="64"/>
        <v>-116</v>
      </c>
      <c r="D87">
        <f t="shared" si="65"/>
        <v>-50</v>
      </c>
      <c r="E87">
        <f t="shared" si="66"/>
        <v>-33</v>
      </c>
    </row>
    <row r="88" spans="1:5">
      <c r="A88" s="2">
        <v>43970</v>
      </c>
      <c r="B88" s="3">
        <f>Dati!F88</f>
        <v>1904</v>
      </c>
      <c r="C88">
        <f t="shared" ref="C88" si="67">B88-B87</f>
        <v>-52</v>
      </c>
      <c r="D88">
        <f t="shared" ref="D88" si="68">C88-C87</f>
        <v>64</v>
      </c>
      <c r="E88">
        <f t="shared" ref="E88" si="69">D88-D87</f>
        <v>114</v>
      </c>
    </row>
    <row r="89" spans="1:5">
      <c r="A89" s="2">
        <v>43971</v>
      </c>
      <c r="B89" s="3">
        <f>Dati!F89</f>
        <v>1846</v>
      </c>
      <c r="C89">
        <f t="shared" ref="C89" si="70">B89-B88</f>
        <v>-58</v>
      </c>
      <c r="D89">
        <f t="shared" ref="D89" si="71">C89-C88</f>
        <v>-6</v>
      </c>
      <c r="E89">
        <f t="shared" ref="E89" si="72">D89-D88</f>
        <v>-70</v>
      </c>
    </row>
    <row r="90" spans="1:5">
      <c r="A90" s="2">
        <v>43972</v>
      </c>
      <c r="B90" s="3">
        <f>Dati!F90</f>
        <v>1770</v>
      </c>
      <c r="C90">
        <f t="shared" ref="C90" si="73">B90-B89</f>
        <v>-76</v>
      </c>
      <c r="D90">
        <f t="shared" ref="D90" si="74">C90-C89</f>
        <v>-18</v>
      </c>
      <c r="E90">
        <f t="shared" ref="E90" si="75">D90-D89</f>
        <v>-12</v>
      </c>
    </row>
    <row r="91" spans="1:5">
      <c r="A91" s="2">
        <v>43973</v>
      </c>
      <c r="B91" s="3">
        <f>Dati!F91</f>
        <v>1620</v>
      </c>
      <c r="C91">
        <f t="shared" ref="C91:C92" si="76">B91-B90</f>
        <v>-150</v>
      </c>
      <c r="D91">
        <f t="shared" ref="D91:D92" si="77">C91-C90</f>
        <v>-74</v>
      </c>
      <c r="E91">
        <f t="shared" ref="E91:E92" si="78">D91-D90</f>
        <v>-56</v>
      </c>
    </row>
    <row r="92" spans="1:5">
      <c r="A92" s="2">
        <v>43974</v>
      </c>
      <c r="B92" s="3">
        <f>Dati!F92</f>
        <v>1467</v>
      </c>
      <c r="C92">
        <f t="shared" si="76"/>
        <v>-153</v>
      </c>
      <c r="D92">
        <f t="shared" si="77"/>
        <v>-3</v>
      </c>
      <c r="E92">
        <f t="shared" si="78"/>
        <v>71</v>
      </c>
    </row>
    <row r="93" spans="1:5">
      <c r="A93" s="2">
        <v>43975</v>
      </c>
      <c r="B93" s="3">
        <f>Dati!F93</f>
        <v>1359</v>
      </c>
      <c r="C93">
        <f t="shared" ref="C93:C94" si="79">B93-B92</f>
        <v>-108</v>
      </c>
      <c r="D93">
        <f t="shared" ref="D93:D94" si="80">C93-C92</f>
        <v>45</v>
      </c>
      <c r="E93">
        <f t="shared" ref="E93:E94" si="81">D93-D92</f>
        <v>48</v>
      </c>
    </row>
    <row r="94" spans="1:5">
      <c r="A94" s="2">
        <v>43976</v>
      </c>
      <c r="B94" s="3">
        <f>Dati!F94</f>
        <v>1302</v>
      </c>
      <c r="C94">
        <f t="shared" si="79"/>
        <v>-57</v>
      </c>
      <c r="D94">
        <f t="shared" si="80"/>
        <v>51</v>
      </c>
      <c r="E94">
        <f t="shared" si="81"/>
        <v>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2020-05-25T19:59:55Z</dcterms:modified>
</cp:coreProperties>
</file>