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D28F0B1-9FA1-4478-A746-7EDC3C54C9D9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97" i="15"/>
  <c r="G98" i="15"/>
  <c r="G99" i="15"/>
  <c r="G100" i="15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94" i="18"/>
  <c r="H93" i="18"/>
  <c r="H92" i="18"/>
  <c r="H91" i="18"/>
  <c r="H90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99" i="16"/>
  <c r="H98" i="16"/>
  <c r="H97" i="16"/>
  <c r="H96" i="16"/>
  <c r="H95" i="16"/>
  <c r="H94" i="16"/>
  <c r="H93" i="16"/>
  <c r="H92" i="16"/>
  <c r="H91" i="16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96" i="15"/>
  <c r="G95" i="15"/>
  <c r="G94" i="15"/>
  <c r="G93" i="15"/>
  <c r="G92" i="15"/>
  <c r="G91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V98" i="5" s="1"/>
  <c r="Z62" i="5"/>
  <c r="Z98" i="5" s="1"/>
  <c r="Y62" i="5"/>
  <c r="Y98" i="5" s="1"/>
  <c r="T62" i="5"/>
  <c r="W62" i="5"/>
  <c r="W98" i="5" s="1"/>
  <c r="X62" i="5"/>
  <c r="X98" i="5" s="1"/>
  <c r="AB62" i="5"/>
  <c r="AB98" i="5" s="1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AA98" i="5" s="1"/>
  <c r="X8" i="5"/>
  <c r="W8" i="5"/>
  <c r="AB8" i="5"/>
  <c r="T8" i="5"/>
  <c r="T98" i="5" s="1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Z95" i="4" s="1"/>
  <c r="T12" i="4"/>
  <c r="T95" i="4" s="1"/>
  <c r="AA12" i="4"/>
  <c r="AA95" i="4" s="1"/>
  <c r="AB12" i="4"/>
  <c r="AB95" i="4" s="1"/>
  <c r="W12" i="4"/>
  <c r="W95" i="4" s="1"/>
  <c r="Y12" i="4"/>
  <c r="Y95" i="4" s="1"/>
  <c r="U12" i="4"/>
  <c r="U95" i="4" s="1"/>
  <c r="X12" i="4"/>
  <c r="X95" i="4" s="1"/>
  <c r="V12" i="4"/>
  <c r="V95" i="4" s="1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U98" i="5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E91" i="15"/>
  <c r="F81" i="16" l="1"/>
  <c r="G80" i="16"/>
  <c r="I80" i="16"/>
  <c r="F91" i="15"/>
  <c r="E92" i="15"/>
  <c r="F82" i="16" l="1"/>
  <c r="G81" i="16"/>
  <c r="I81" i="16"/>
  <c r="E93" i="15"/>
  <c r="F92" i="15"/>
  <c r="G82" i="16" l="1"/>
  <c r="F83" i="16"/>
  <c r="I82" i="16"/>
  <c r="E94" i="15"/>
  <c r="F93" i="15"/>
  <c r="G83" i="16" l="1"/>
  <c r="F84" i="16"/>
  <c r="I83" i="16"/>
  <c r="F94" i="15"/>
  <c r="E95" i="15"/>
  <c r="G84" i="16" l="1"/>
  <c r="F85" i="16"/>
  <c r="I84" i="16"/>
  <c r="F95" i="15"/>
  <c r="E96" i="15"/>
  <c r="F86" i="16" l="1"/>
  <c r="G85" i="16"/>
  <c r="I85" i="16"/>
  <c r="E97" i="15"/>
  <c r="F96" i="15"/>
  <c r="I86" i="16" l="1"/>
  <c r="G86" i="16"/>
  <c r="F87" i="16"/>
  <c r="E98" i="15"/>
  <c r="F97" i="15"/>
  <c r="G87" i="16" l="1"/>
  <c r="F88" i="16"/>
  <c r="I87" i="16"/>
  <c r="F98" i="15"/>
  <c r="E99" i="15"/>
  <c r="I88" i="16" l="1"/>
  <c r="G88" i="16"/>
  <c r="F89" i="16"/>
  <c r="F99" i="15"/>
  <c r="E100" i="15"/>
  <c r="G89" i="16" l="1"/>
  <c r="F90" i="16"/>
  <c r="I89" i="16"/>
  <c r="F100" i="15"/>
  <c r="E101" i="15"/>
  <c r="G90" i="16" l="1"/>
  <c r="I90" i="16"/>
  <c r="F91" i="16"/>
  <c r="F101" i="15"/>
  <c r="E102" i="15"/>
  <c r="G91" i="16" l="1"/>
  <c r="F92" i="16"/>
  <c r="E103" i="15"/>
  <c r="F102" i="15"/>
  <c r="G92" i="16" l="1"/>
  <c r="F93" i="16"/>
  <c r="F103" i="15"/>
  <c r="L23" i="15"/>
  <c r="F94" i="16" l="1"/>
  <c r="G93" i="16"/>
  <c r="G94" i="16" l="1"/>
  <c r="F95" i="16"/>
  <c r="G95" i="16" l="1"/>
  <c r="F96" i="16"/>
  <c r="G96" i="16" l="1"/>
  <c r="F97" i="16"/>
  <c r="F98" i="16" l="1"/>
  <c r="G97" i="16"/>
  <c r="G98" i="16" l="1"/>
  <c r="F99" i="16"/>
  <c r="F100" i="16" l="1"/>
  <c r="G99" i="16"/>
  <c r="G100" i="16" l="1"/>
  <c r="F101" i="16"/>
  <c r="G101" i="16" l="1"/>
  <c r="M22" i="16"/>
</calcChain>
</file>

<file path=xl/sharedStrings.xml><?xml version="1.0" encoding="utf-8"?>
<sst xmlns="http://schemas.openxmlformats.org/spreadsheetml/2006/main" count="269" uniqueCount="59">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</sst>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Casi_totali!$B$3:$B$94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Casi_totali!$C$3:$C$94</c:f>
              <c:numCache>
                <c:formatCode>General</c:formatCode>
                <c:ptCount val="9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37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positivi'!$A$3:$A$95</c:f>
              <c:numCache>
                <c:formatCode>d/m;@</c:formatCode>
                <c:ptCount val="9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'Nuovi positivi'!$C$3:$C$95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Casi_totali!$C$3:$C$91</c:f>
              <c:numCache>
                <c:formatCode>General</c:formatCode>
                <c:ptCount val="8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</c:numCache>
            </c:numRef>
          </c:cat>
          <c:val>
            <c:numRef>
              <c:f>Tamponi!$J$12:$J$91</c:f>
              <c:numCache>
                <c:formatCode>0.0</c:formatCode>
                <c:ptCount val="80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Tamponi!$A$12:$A$91</c:f>
              <c:numCache>
                <c:formatCode>d/m;@</c:formatCode>
                <c:ptCount val="8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</c:numCache>
            </c:numRef>
          </c:cat>
          <c:val>
            <c:numRef>
              <c:f>Tamponi!$K$12:$K$91</c:f>
              <c:numCache>
                <c:formatCode>0.0</c:formatCode>
                <c:ptCount val="80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7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Casi_totali!$B$3:$B$93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  <c:pt idx="98">
                  <c:v>0.96197142124292634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(2)'!$A$3:$A$94</c:f>
              <c:numCache>
                <c:formatCode>d/m;@</c:formatCode>
                <c:ptCount val="9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'Analisi-dead (2)'!$D$3:$D$95</c:f>
              <c:numCache>
                <c:formatCode>General</c:formatCode>
                <c:ptCount val="9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Terapia_inten!$A$3:$A$90</c:f>
              <c:numCache>
                <c:formatCode>d/m;@</c:formatCode>
                <c:ptCount val="8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Terapia_inten!$B$3:$B$90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Guariti!$T$95:$AB$95</c:f>
              <c:numCache>
                <c:formatCode>General</c:formatCode>
                <c:ptCount val="9"/>
                <c:pt idx="0">
                  <c:v>40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pane ySplit="1" topLeftCell="A71" activePane="bottomLeft" state="frozen"/>
      <selection pane="bottomLeft" activeCell="C91" sqref="C9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</row>
    <row r="92" spans="1:15">
      <c r="A92" s="18">
        <v>43974</v>
      </c>
      <c r="B92" s="17" t="s">
        <v>35</v>
      </c>
    </row>
    <row r="93" spans="1:15">
      <c r="A93" s="18">
        <v>43975</v>
      </c>
      <c r="B93" s="17" t="s">
        <v>35</v>
      </c>
    </row>
    <row r="94" spans="1:15">
      <c r="A94" s="18">
        <v>43976</v>
      </c>
      <c r="B94" s="17" t="s">
        <v>35</v>
      </c>
    </row>
    <row r="95" spans="1:15">
      <c r="A95" s="18">
        <v>43977</v>
      </c>
      <c r="B95" s="17" t="s">
        <v>35</v>
      </c>
    </row>
    <row r="96" spans="1:15">
      <c r="A96" s="18">
        <v>43978</v>
      </c>
      <c r="B96" s="17" t="s">
        <v>35</v>
      </c>
    </row>
    <row r="97" spans="1:2">
      <c r="A97" s="18">
        <v>43979</v>
      </c>
      <c r="B9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0"/>
  <sheetViews>
    <sheetView workbookViewId="0">
      <pane ySplit="1" topLeftCell="A65" activePane="bottomLeft" state="frozen"/>
      <selection pane="bottomLeft" activeCell="A90" sqref="A90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80" activePane="bottomLeft" state="frozen"/>
      <selection pane="bottomLeft" activeCell="C90" sqref="C9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E91" s="11">
        <f t="shared" ref="E90:E96" si="138">E90+G91</f>
        <v>9988.151179135637</v>
      </c>
      <c r="F91" s="11">
        <f t="shared" ref="F90:F96" si="139">(E91-E90)*10</f>
        <v>131.79935131747698</v>
      </c>
      <c r="G91" s="11">
        <f t="shared" ref="G90:G96" si="140">$L$5*B91^$L$6*EXP(-B91/$L$7)</f>
        <v>13.179935131747223</v>
      </c>
      <c r="I91" s="11"/>
    </row>
    <row r="92" spans="1:9">
      <c r="A92" s="2">
        <v>43974</v>
      </c>
      <c r="B92" s="10">
        <v>90</v>
      </c>
      <c r="E92" s="11">
        <f t="shared" si="138"/>
        <v>10000.110011496177</v>
      </c>
      <c r="F92" s="11">
        <f t="shared" si="139"/>
        <v>119.58832360540327</v>
      </c>
      <c r="G92" s="11">
        <f t="shared" si="140"/>
        <v>11.958832360540882</v>
      </c>
      <c r="I92" s="11"/>
    </row>
    <row r="93" spans="1:9">
      <c r="A93" s="2">
        <v>43975</v>
      </c>
      <c r="B93" s="10">
        <v>91</v>
      </c>
      <c r="E93" s="11">
        <f t="shared" si="138"/>
        <v>10010.951500752602</v>
      </c>
      <c r="F93" s="11">
        <f t="shared" si="139"/>
        <v>108.4148925642512</v>
      </c>
      <c r="G93" s="11">
        <f t="shared" si="140"/>
        <v>10.841489256424737</v>
      </c>
      <c r="I93" s="11"/>
    </row>
    <row r="94" spans="1:9">
      <c r="A94" s="2">
        <v>43976</v>
      </c>
      <c r="B94" s="10">
        <v>92</v>
      </c>
      <c r="E94" s="11">
        <f t="shared" si="138"/>
        <v>10020.771737876274</v>
      </c>
      <c r="F94" s="11">
        <f t="shared" si="139"/>
        <v>98.20237123671177</v>
      </c>
      <c r="G94" s="11">
        <f t="shared" si="140"/>
        <v>9.8202371236706458</v>
      </c>
      <c r="I94" s="11"/>
    </row>
    <row r="95" spans="1:9">
      <c r="A95" s="2">
        <v>43977</v>
      </c>
      <c r="B95" s="10">
        <v>93</v>
      </c>
      <c r="E95" s="11">
        <f t="shared" si="138"/>
        <v>10029.65956929908</v>
      </c>
      <c r="F95" s="11">
        <f t="shared" si="139"/>
        <v>88.878314228059025</v>
      </c>
      <c r="G95" s="11">
        <f t="shared" si="140"/>
        <v>8.8878314228058173</v>
      </c>
      <c r="I95" s="11"/>
    </row>
    <row r="96" spans="1:9">
      <c r="A96" s="2">
        <v>43978</v>
      </c>
      <c r="B96" s="10">
        <v>94</v>
      </c>
      <c r="E96" s="11">
        <f t="shared" si="138"/>
        <v>10037.697016437329</v>
      </c>
      <c r="F96" s="11">
        <f t="shared" si="139"/>
        <v>80.374471382492629</v>
      </c>
      <c r="G96" s="11">
        <f t="shared" si="140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41">E96+G97</f>
        <v>10044.959687538738</v>
      </c>
      <c r="F97" s="11">
        <f t="shared" ref="F97:F103" si="142">(E97-E96)*10</f>
        <v>72.626711014090688</v>
      </c>
      <c r="G97" s="11">
        <f t="shared" ref="G97:G103" si="143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41"/>
        <v>10051.517179350365</v>
      </c>
      <c r="F98" s="11">
        <f t="shared" si="142"/>
        <v>65.574918116271874</v>
      </c>
      <c r="G98" s="11">
        <f t="shared" si="143"/>
        <v>6.5574918116280632</v>
      </c>
    </row>
    <row r="99" spans="1:7">
      <c r="A99" s="2">
        <v>43981</v>
      </c>
      <c r="B99" s="10">
        <v>97</v>
      </c>
      <c r="E99" s="11">
        <f t="shared" si="141"/>
        <v>10057.433466590755</v>
      </c>
      <c r="F99" s="11">
        <f t="shared" si="142"/>
        <v>59.162872403903748</v>
      </c>
      <c r="G99" s="11">
        <f t="shared" si="143"/>
        <v>5.9162872403911093</v>
      </c>
    </row>
    <row r="100" spans="1:7">
      <c r="A100" s="2">
        <v>43982</v>
      </c>
      <c r="B100" s="10">
        <v>98</v>
      </c>
      <c r="E100" s="11">
        <f t="shared" si="141"/>
        <v>10062.767277641055</v>
      </c>
      <c r="F100" s="11">
        <f t="shared" si="142"/>
        <v>53.338110502991185</v>
      </c>
      <c r="G100" s="11">
        <f t="shared" si="143"/>
        <v>5.3338110502994853</v>
      </c>
    </row>
    <row r="101" spans="1:7">
      <c r="A101" s="2">
        <v>43983</v>
      </c>
      <c r="B101" s="10">
        <v>99</v>
      </c>
      <c r="E101" s="11">
        <f t="shared" si="141"/>
        <v>10067.572455250716</v>
      </c>
      <c r="F101" s="11">
        <f t="shared" si="142"/>
        <v>48.051776096617687</v>
      </c>
      <c r="G101" s="11">
        <f t="shared" si="143"/>
        <v>4.8051776096620591</v>
      </c>
    </row>
    <row r="102" spans="1:7">
      <c r="A102" s="2">
        <v>43984</v>
      </c>
      <c r="B102" s="10">
        <v>100</v>
      </c>
      <c r="E102" s="11">
        <f t="shared" si="141"/>
        <v>10071.898301387153</v>
      </c>
      <c r="F102" s="11">
        <f t="shared" si="142"/>
        <v>43.258461364366667</v>
      </c>
      <c r="G102" s="11">
        <f t="shared" si="143"/>
        <v>4.3258461364370264</v>
      </c>
    </row>
    <row r="103" spans="1:7">
      <c r="A103" s="2">
        <v>43985</v>
      </c>
      <c r="B103" s="10">
        <v>101</v>
      </c>
      <c r="E103" s="11">
        <f t="shared" si="141"/>
        <v>10075.78990564882</v>
      </c>
      <c r="F103" s="11">
        <f t="shared" si="142"/>
        <v>38.916042616674531</v>
      </c>
      <c r="G103" s="11">
        <f t="shared" si="143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2" activePane="bottomLeft" state="frozen"/>
      <selection pane="bottomLeft" activeCell="M4" sqref="M4:M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1471.3093673247345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/>
      <c r="F91" s="11">
        <f t="shared" ref="F90:F99" si="167">F90+H91</f>
        <v>1455.9026595370794</v>
      </c>
      <c r="G91" s="11">
        <f t="shared" ref="G90:G99" si="168">(F91-F90)*10</f>
        <v>24.862122188062585</v>
      </c>
      <c r="H91" s="11">
        <f t="shared" ref="H90:H99" si="169">$M$4*B91^$M$5*EXP(-B91/$M$6)</f>
        <v>2.4862122188061613</v>
      </c>
    </row>
    <row r="92" spans="1:10">
      <c r="A92" s="2">
        <v>43974</v>
      </c>
      <c r="B92" s="10">
        <v>90</v>
      </c>
      <c r="C92" s="3"/>
      <c r="F92" s="11">
        <f t="shared" si="167"/>
        <v>1458.1719834099788</v>
      </c>
      <c r="G92" s="11">
        <f t="shared" si="168"/>
        <v>22.693238728993492</v>
      </c>
      <c r="H92" s="11">
        <f t="shared" si="169"/>
        <v>2.2693238728993514</v>
      </c>
    </row>
    <row r="93" spans="1:10">
      <c r="A93" s="2">
        <v>43975</v>
      </c>
      <c r="B93" s="10">
        <v>91</v>
      </c>
      <c r="C93" s="3"/>
      <c r="F93" s="11">
        <f t="shared" si="167"/>
        <v>1460.2415501099078</v>
      </c>
      <c r="G93" s="11">
        <f t="shared" si="168"/>
        <v>20.695666999290552</v>
      </c>
      <c r="H93" s="11">
        <f t="shared" si="169"/>
        <v>2.0695666999290787</v>
      </c>
    </row>
    <row r="94" spans="1:10">
      <c r="A94" s="2">
        <v>43976</v>
      </c>
      <c r="B94" s="10">
        <v>92</v>
      </c>
      <c r="C94" s="3"/>
      <c r="F94" s="11">
        <f t="shared" si="167"/>
        <v>1462.1273484049802</v>
      </c>
      <c r="G94" s="11">
        <f t="shared" si="168"/>
        <v>18.857982950723908</v>
      </c>
      <c r="H94" s="11">
        <f t="shared" si="169"/>
        <v>1.8857982950724079</v>
      </c>
    </row>
    <row r="95" spans="1:10">
      <c r="A95" s="2">
        <v>43977</v>
      </c>
      <c r="B95" s="10">
        <v>93</v>
      </c>
      <c r="C95" s="3"/>
      <c r="F95" s="11">
        <f t="shared" si="167"/>
        <v>1463.8442754947282</v>
      </c>
      <c r="G95" s="11">
        <f t="shared" si="168"/>
        <v>17.169270897479691</v>
      </c>
      <c r="H95" s="11">
        <f t="shared" si="169"/>
        <v>1.7169270897479643</v>
      </c>
    </row>
    <row r="96" spans="1:10">
      <c r="A96" s="2">
        <v>43978</v>
      </c>
      <c r="B96" s="10">
        <v>94</v>
      </c>
      <c r="C96" s="3"/>
      <c r="F96" s="11">
        <f t="shared" si="167"/>
        <v>1465.4061889064769</v>
      </c>
      <c r="G96" s="11">
        <f t="shared" si="168"/>
        <v>15.619134117487192</v>
      </c>
      <c r="H96" s="11">
        <f t="shared" si="169"/>
        <v>1.5619134117486484</v>
      </c>
    </row>
    <row r="97" spans="1:8">
      <c r="A97" s="2">
        <v>43979</v>
      </c>
      <c r="B97" s="10">
        <v>95</v>
      </c>
      <c r="C97" s="3"/>
      <c r="F97" s="11">
        <f t="shared" si="167"/>
        <v>1466.8259588623048</v>
      </c>
      <c r="G97" s="11">
        <f t="shared" si="168"/>
        <v>14.1976995582786</v>
      </c>
      <c r="H97" s="11">
        <f t="shared" si="169"/>
        <v>1.4197699558278982</v>
      </c>
    </row>
    <row r="98" spans="1:8">
      <c r="A98" s="2">
        <v>43980</v>
      </c>
      <c r="B98" s="10">
        <v>96</v>
      </c>
      <c r="C98" s="3"/>
      <c r="F98" s="11">
        <f t="shared" si="167"/>
        <v>1468.1155206087301</v>
      </c>
      <c r="G98" s="11">
        <f t="shared" si="168"/>
        <v>12.895617464253064</v>
      </c>
      <c r="H98" s="11">
        <f t="shared" si="169"/>
        <v>1.2895617464252904</v>
      </c>
    </row>
    <row r="99" spans="1:8">
      <c r="A99" s="2">
        <v>43981</v>
      </c>
      <c r="B99" s="10">
        <v>97</v>
      </c>
      <c r="C99" s="3"/>
      <c r="F99" s="11">
        <f t="shared" si="167"/>
        <v>1469.2859262761715</v>
      </c>
      <c r="G99" s="11">
        <f t="shared" si="168"/>
        <v>11.704056674414005</v>
      </c>
      <c r="H99" s="11">
        <f t="shared" si="169"/>
        <v>1.1704056674414454</v>
      </c>
    </row>
    <row r="100" spans="1:8">
      <c r="A100" s="2">
        <v>43982</v>
      </c>
      <c r="B100" s="10">
        <v>98</v>
      </c>
      <c r="C100" s="3"/>
      <c r="F100" s="11">
        <f t="shared" ref="F100:F101" si="170">F99+H100</f>
        <v>1470.3473959034916</v>
      </c>
      <c r="G100" s="11">
        <f t="shared" ref="G100:G101" si="171">(F100-F99)*10</f>
        <v>10.614696273200934</v>
      </c>
      <c r="H100" s="11">
        <f t="shared" ref="H100:H101" si="172">$M$4*B100^$M$5*EXP(-B100/$M$6)</f>
        <v>1.0614696273200235</v>
      </c>
    </row>
    <row r="101" spans="1:8">
      <c r="A101" s="2">
        <v>43983</v>
      </c>
      <c r="B101" s="10">
        <v>99</v>
      </c>
      <c r="C101" s="3"/>
      <c r="F101" s="11">
        <f t="shared" si="170"/>
        <v>1471.3093673247345</v>
      </c>
      <c r="G101" s="11">
        <f t="shared" si="171"/>
        <v>9.6197142124287893</v>
      </c>
      <c r="H101" s="11">
        <f t="shared" si="172"/>
        <v>0.96197142124292634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90"/>
  <sheetViews>
    <sheetView workbookViewId="0">
      <pane ySplit="1" topLeftCell="A65" activePane="bottomLeft" state="frozen"/>
      <selection pane="bottomLeft" activeCell="A89" sqref="A89:E90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8" sqref="C88:J89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H90" s="22">
        <f t="shared" ref="H89:H94" si="106">$N$3*EXP($N$4*B90)</f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106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106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106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106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107">$N$3*EXP($N$4*B95)</f>
        <v>0.63745515106701833</v>
      </c>
      <c r="I95" s="21"/>
      <c r="J95" s="31"/>
      <c r="K95" s="22">
        <f t="shared" ref="K95:K108" si="108">$O$3*EXP($O$4*B95)</f>
        <v>0.19027757427394462</v>
      </c>
      <c r="L95" s="22">
        <f t="shared" ref="L95:L108" si="109">J95-K95</f>
        <v>-0.19027757427394462</v>
      </c>
    </row>
    <row r="96" spans="1:12">
      <c r="A96" s="2">
        <v>43978</v>
      </c>
      <c r="B96" s="3">
        <v>94</v>
      </c>
      <c r="H96" s="22">
        <f t="shared" si="107"/>
        <v>0.61737950958869647</v>
      </c>
      <c r="I96" s="21"/>
      <c r="J96" s="31"/>
      <c r="K96" s="22">
        <f t="shared" si="108"/>
        <v>0.18190488185520171</v>
      </c>
      <c r="L96" s="22">
        <f t="shared" si="109"/>
        <v>-0.18190488185520171</v>
      </c>
    </row>
    <row r="97" spans="1:12">
      <c r="A97" s="2">
        <v>43979</v>
      </c>
      <c r="B97" s="3">
        <v>95</v>
      </c>
      <c r="H97" s="22">
        <f t="shared" si="107"/>
        <v>0.59793611867747964</v>
      </c>
      <c r="I97" s="21"/>
      <c r="J97" s="31"/>
      <c r="K97" s="22">
        <f t="shared" si="108"/>
        <v>0.17390060898672038</v>
      </c>
      <c r="L97" s="22">
        <f t="shared" si="109"/>
        <v>-0.17390060898672038</v>
      </c>
    </row>
    <row r="98" spans="1:12">
      <c r="A98" s="2">
        <v>43980</v>
      </c>
      <c r="B98" s="3">
        <v>96</v>
      </c>
      <c r="H98" s="22">
        <f t="shared" si="107"/>
        <v>0.57910506660202721</v>
      </c>
      <c r="I98" s="21"/>
      <c r="J98" s="31"/>
      <c r="K98" s="22">
        <f t="shared" si="108"/>
        <v>0.16624854428054708</v>
      </c>
      <c r="L98" s="22">
        <f t="shared" si="109"/>
        <v>-0.16624854428054708</v>
      </c>
    </row>
    <row r="99" spans="1:12">
      <c r="A99" s="2">
        <v>43981</v>
      </c>
      <c r="B99" s="3">
        <v>97</v>
      </c>
      <c r="H99" s="22">
        <f t="shared" si="107"/>
        <v>0.56086706871947534</v>
      </c>
      <c r="I99" s="21"/>
      <c r="J99" s="31"/>
      <c r="K99" s="22">
        <f t="shared" si="108"/>
        <v>0.15893318969062165</v>
      </c>
      <c r="L99" s="22">
        <f t="shared" si="109"/>
        <v>-0.15893318969062165</v>
      </c>
    </row>
    <row r="100" spans="1:12">
      <c r="A100" s="2">
        <v>43982</v>
      </c>
      <c r="B100" s="3">
        <v>98</v>
      </c>
      <c r="H100" s="22">
        <f t="shared" si="107"/>
        <v>0.5432034477262776</v>
      </c>
      <c r="I100" s="21"/>
      <c r="J100" s="31"/>
      <c r="K100" s="22">
        <f t="shared" si="108"/>
        <v>0.15193972912393669</v>
      </c>
      <c r="L100" s="22">
        <f t="shared" si="109"/>
        <v>-0.15193972912393669</v>
      </c>
    </row>
    <row r="101" spans="1:12">
      <c r="A101" s="2">
        <v>43983</v>
      </c>
      <c r="B101" s="3">
        <v>99</v>
      </c>
      <c r="H101" s="22">
        <f t="shared" si="107"/>
        <v>0.52609611453101313</v>
      </c>
      <c r="I101" s="21"/>
      <c r="J101" s="31"/>
      <c r="K101" s="22">
        <f t="shared" si="108"/>
        <v>0.14525399843288681</v>
      </c>
      <c r="L101" s="22">
        <f t="shared" si="109"/>
        <v>-0.14525399843288681</v>
      </c>
    </row>
    <row r="102" spans="1:12">
      <c r="A102" s="2">
        <v>43984</v>
      </c>
      <c r="B102" s="3">
        <v>100</v>
      </c>
      <c r="H102" s="22">
        <f t="shared" si="107"/>
        <v>0.50952754972957759</v>
      </c>
      <c r="I102" s="21"/>
      <c r="J102" s="31"/>
      <c r="K102" s="22">
        <f t="shared" si="108"/>
        <v>0.13886245672802883</v>
      </c>
      <c r="L102" s="22">
        <f t="shared" si="109"/>
        <v>-0.13886245672802883</v>
      </c>
    </row>
    <row r="103" spans="1:12">
      <c r="A103" s="2">
        <v>43985</v>
      </c>
      <c r="B103" s="3">
        <v>101</v>
      </c>
      <c r="H103" s="22">
        <f t="shared" si="107"/>
        <v>0.49348078566378156</v>
      </c>
      <c r="I103" s="21"/>
      <c r="J103" s="31"/>
      <c r="K103" s="22">
        <f t="shared" si="108"/>
        <v>0.13275215895315337</v>
      </c>
      <c r="L103" s="22">
        <f t="shared" si="109"/>
        <v>-0.13275215895315337</v>
      </c>
    </row>
    <row r="104" spans="1:12">
      <c r="A104" s="2">
        <v>43986</v>
      </c>
      <c r="B104" s="3">
        <v>102</v>
      </c>
      <c r="H104" s="22">
        <f t="shared" si="107"/>
        <v>0.47793938904498612</v>
      </c>
      <c r="I104" s="21"/>
      <c r="J104" s="31"/>
      <c r="K104" s="22">
        <f t="shared" si="108"/>
        <v>0.12691072966712202</v>
      </c>
      <c r="L104" s="22">
        <f t="shared" si="109"/>
        <v>-0.12691072966712202</v>
      </c>
    </row>
    <row r="105" spans="1:12">
      <c r="A105" s="2">
        <v>43987</v>
      </c>
      <c r="B105" s="3">
        <v>103</v>
      </c>
      <c r="H105" s="22">
        <f t="shared" si="107"/>
        <v>0.46288744412497945</v>
      </c>
      <c r="I105" s="21"/>
      <c r="J105" s="31"/>
      <c r="K105" s="22">
        <f t="shared" si="108"/>
        <v>0.12132633797936998</v>
      </c>
      <c r="L105" s="22">
        <f t="shared" si="109"/>
        <v>-0.12132633797936998</v>
      </c>
    </row>
    <row r="106" spans="1:12">
      <c r="A106" s="2">
        <v>43988</v>
      </c>
      <c r="B106" s="3">
        <v>104</v>
      </c>
      <c r="H106" s="22">
        <f t="shared" si="107"/>
        <v>0.44830953639685933</v>
      </c>
      <c r="I106" s="21"/>
      <c r="J106" s="31"/>
      <c r="K106" s="22">
        <f t="shared" si="108"/>
        <v>0.1159876735883093</v>
      </c>
      <c r="L106" s="22">
        <f t="shared" si="109"/>
        <v>-0.1159876735883093</v>
      </c>
    </row>
    <row r="107" spans="1:12">
      <c r="A107" s="2">
        <v>43989</v>
      </c>
      <c r="B107" s="3">
        <v>105</v>
      </c>
      <c r="H107" s="22">
        <f t="shared" si="107"/>
        <v>0.43419073680923204</v>
      </c>
      <c r="I107" s="21"/>
      <c r="J107" s="31"/>
      <c r="K107" s="22">
        <f t="shared" si="108"/>
        <v>0.11088392387410323</v>
      </c>
      <c r="L107" s="22">
        <f t="shared" si="109"/>
        <v>-0.11088392387410323</v>
      </c>
    </row>
    <row r="108" spans="1:12">
      <c r="A108" s="2">
        <v>43990</v>
      </c>
      <c r="B108" s="3">
        <v>106</v>
      </c>
      <c r="H108" s="22">
        <f t="shared" si="107"/>
        <v>0.4205165864775578</v>
      </c>
      <c r="I108" s="21"/>
      <c r="J108" s="31"/>
      <c r="K108" s="22">
        <f t="shared" si="108"/>
        <v>0.10600475199941586</v>
      </c>
      <c r="L108" s="22">
        <f t="shared" si="109"/>
        <v>-0.10600475199941586</v>
      </c>
    </row>
    <row r="109" spans="1:12">
      <c r="A109" s="2">
        <v>43991</v>
      </c>
      <c r="B109" s="3">
        <v>107</v>
      </c>
      <c r="H109" s="22">
        <f t="shared" ref="H109:H124" si="110">$N$3*EXP($N$4*B109)</f>
        <v>0.40727308187699079</v>
      </c>
      <c r="I109" s="21"/>
      <c r="J109" s="31"/>
      <c r="K109" s="22">
        <f t="shared" ref="K109:K124" si="111">$O$3*EXP($O$4*B109)</f>
        <v>0.10134027597378382</v>
      </c>
      <c r="L109" s="22">
        <f t="shared" ref="L109:L124" si="112">J109-K109</f>
        <v>-0.10134027597378382</v>
      </c>
    </row>
    <row r="110" spans="1:12">
      <c r="A110" s="2">
        <v>43992</v>
      </c>
      <c r="B110" s="3">
        <v>108</v>
      </c>
      <c r="H110" s="22">
        <f t="shared" si="110"/>
        <v>0.39444666050154553</v>
      </c>
      <c r="I110" s="21"/>
      <c r="J110" s="31"/>
      <c r="K110" s="22">
        <f t="shared" si="111"/>
        <v>9.6881048639208739E-2</v>
      </c>
      <c r="L110" s="22">
        <f t="shared" si="112"/>
        <v>-9.6881048639208739E-2</v>
      </c>
    </row>
    <row r="111" spans="1:12">
      <c r="A111" s="2">
        <v>43993</v>
      </c>
      <c r="B111" s="3">
        <v>109</v>
      </c>
      <c r="H111" s="22">
        <f t="shared" si="110"/>
        <v>0.38202418697490548</v>
      </c>
      <c r="I111" s="21"/>
      <c r="J111" s="31"/>
      <c r="K111" s="22">
        <f t="shared" si="111"/>
        <v>9.261803853643355E-2</v>
      </c>
      <c r="L111" s="22">
        <f t="shared" si="112"/>
        <v>-9.261803853643355E-2</v>
      </c>
    </row>
    <row r="112" spans="1:12">
      <c r="A112" s="2">
        <v>43994</v>
      </c>
      <c r="B112" s="3">
        <v>110</v>
      </c>
      <c r="H112" s="22">
        <f t="shared" si="110"/>
        <v>0.36999293959864998</v>
      </c>
      <c r="I112" s="21"/>
      <c r="J112" s="31"/>
      <c r="K112" s="22">
        <f t="shared" si="111"/>
        <v>8.8542611613151481E-2</v>
      </c>
      <c r="L112" s="22">
        <f t="shared" si="112"/>
        <v>-8.8542611613151481E-2</v>
      </c>
    </row>
    <row r="113" spans="1:12">
      <c r="A113" s="2">
        <v>43995</v>
      </c>
      <c r="B113" s="3">
        <v>111</v>
      </c>
      <c r="H113" s="22">
        <f t="shared" si="110"/>
        <v>0.35834059732412349</v>
      </c>
      <c r="I113" s="21"/>
      <c r="J113" s="31"/>
      <c r="K113" s="22">
        <f t="shared" si="111"/>
        <v>8.4646513737099013E-2</v>
      </c>
      <c r="L113" s="22">
        <f t="shared" si="112"/>
        <v>-8.4646513737099013E-2</v>
      </c>
    </row>
    <row r="114" spans="1:12">
      <c r="A114" s="2">
        <v>43996</v>
      </c>
      <c r="B114" s="3">
        <v>112</v>
      </c>
      <c r="H114" s="22">
        <f t="shared" si="110"/>
        <v>0.3470552271346049</v>
      </c>
      <c r="I114" s="21"/>
      <c r="J114" s="31"/>
      <c r="K114" s="22">
        <f t="shared" si="111"/>
        <v>8.0921853978617564E-2</v>
      </c>
      <c r="L114" s="22">
        <f t="shared" si="112"/>
        <v>-8.0921853978617564E-2</v>
      </c>
    </row>
    <row r="115" spans="1:12">
      <c r="A115" s="2">
        <v>43997</v>
      </c>
      <c r="B115" s="3">
        <v>113</v>
      </c>
      <c r="H115" s="22">
        <f t="shared" si="110"/>
        <v>0.3361252718248558</v>
      </c>
      <c r="I115" s="21"/>
      <c r="J115" s="31"/>
      <c r="K115" s="22">
        <f t="shared" si="111"/>
        <v>7.7361088628824209E-2</v>
      </c>
      <c r="L115" s="22">
        <f t="shared" si="112"/>
        <v>-7.7361088628824209E-2</v>
      </c>
    </row>
    <row r="116" spans="1:12">
      <c r="A116" s="2">
        <v>43998</v>
      </c>
      <c r="B116" s="3">
        <v>114</v>
      </c>
      <c r="H116" s="22">
        <f t="shared" si="110"/>
        <v>0.32553953816553227</v>
      </c>
      <c r="I116" s="21"/>
      <c r="J116" s="31"/>
      <c r="K116" s="22">
        <f t="shared" si="111"/>
        <v>7.3957005921023208E-2</v>
      </c>
      <c r="L116" s="22">
        <f t="shared" si="112"/>
        <v>-7.3957005921023208E-2</v>
      </c>
    </row>
    <row r="117" spans="1:12">
      <c r="A117" s="2">
        <v>43999</v>
      </c>
      <c r="B117" s="3">
        <v>115</v>
      </c>
      <c r="H117" s="22">
        <f t="shared" si="110"/>
        <v>0.31528718544034018</v>
      </c>
      <c r="I117" s="21"/>
      <c r="J117" s="31"/>
      <c r="K117" s="22">
        <f t="shared" si="111"/>
        <v>7.0702711424413853E-2</v>
      </c>
      <c r="L117" s="22">
        <f t="shared" si="112"/>
        <v>-7.0702711424413853E-2</v>
      </c>
    </row>
    <row r="118" spans="1:12">
      <c r="A118" s="2">
        <v>44000</v>
      </c>
      <c r="B118" s="3">
        <v>116</v>
      </c>
      <c r="H118" s="22">
        <f t="shared" si="110"/>
        <v>0.30535771434419395</v>
      </c>
      <c r="I118" s="21"/>
      <c r="J118" s="31"/>
      <c r="K118" s="22">
        <f t="shared" si="111"/>
        <v>6.7591614080511994E-2</v>
      </c>
      <c r="L118" s="22">
        <f t="shared" si="112"/>
        <v>-6.7591614080511994E-2</v>
      </c>
    </row>
    <row r="119" spans="1:12">
      <c r="A119" s="2">
        <v>44001</v>
      </c>
      <c r="B119" s="3">
        <v>117</v>
      </c>
      <c r="H119" s="22">
        <f t="shared" si="110"/>
        <v>0.29574095623101121</v>
      </c>
      <c r="I119" s="21"/>
      <c r="J119" s="31"/>
      <c r="K119" s="22">
        <f t="shared" si="111"/>
        <v>6.4617412854004172E-2</v>
      </c>
      <c r="L119" s="22">
        <f t="shared" si="112"/>
        <v>-6.4617412854004172E-2</v>
      </c>
    </row>
    <row r="120" spans="1:12">
      <c r="A120" s="2">
        <v>44002</v>
      </c>
      <c r="B120" s="3">
        <v>118</v>
      </c>
      <c r="H120" s="22">
        <f t="shared" si="110"/>
        <v>0.2864270627001303</v>
      </c>
      <c r="I120" s="21"/>
      <c r="J120" s="31"/>
      <c r="K120" s="22">
        <f t="shared" si="111"/>
        <v>6.1774083970997776E-2</v>
      </c>
      <c r="L120" s="22">
        <f t="shared" si="112"/>
        <v>-6.1774083970997776E-2</v>
      </c>
    </row>
    <row r="121" spans="1:12">
      <c r="A121" s="2">
        <v>44003</v>
      </c>
      <c r="B121" s="3">
        <v>119</v>
      </c>
      <c r="H121" s="22">
        <f t="shared" si="110"/>
        <v>0.27740649551068719</v>
      </c>
      <c r="I121" s="21"/>
      <c r="J121" s="31"/>
      <c r="K121" s="22">
        <f t="shared" si="111"/>
        <v>5.9055868718820327E-2</v>
      </c>
      <c r="L121" s="22">
        <f t="shared" si="112"/>
        <v>-5.9055868718820327E-2</v>
      </c>
    </row>
    <row r="122" spans="1:12">
      <c r="A122" s="2">
        <v>44004</v>
      </c>
      <c r="B122" s="3">
        <v>120</v>
      </c>
      <c r="H122" s="22">
        <f t="shared" si="110"/>
        <v>0.26867001681362401</v>
      </c>
      <c r="I122" s="21"/>
      <c r="J122" s="31"/>
      <c r="K122" s="22">
        <f t="shared" si="111"/>
        <v>5.6457261782658377E-2</v>
      </c>
      <c r="L122" s="22">
        <f t="shared" si="112"/>
        <v>-5.6457261782658377E-2</v>
      </c>
    </row>
    <row r="123" spans="1:12">
      <c r="A123" s="2">
        <v>44005</v>
      </c>
      <c r="B123" s="3">
        <v>121</v>
      </c>
      <c r="H123" s="22">
        <f t="shared" si="110"/>
        <v>0.26020867969132355</v>
      </c>
      <c r="I123" s="21"/>
      <c r="J123" s="31"/>
      <c r="K123" s="22">
        <f t="shared" si="111"/>
        <v>5.3973000095413518E-2</v>
      </c>
      <c r="L123" s="22">
        <f t="shared" si="112"/>
        <v>-5.3973000095413518E-2</v>
      </c>
    </row>
    <row r="124" spans="1:12">
      <c r="A124" s="2">
        <v>44006</v>
      </c>
      <c r="B124" s="3">
        <v>122</v>
      </c>
      <c r="H124" s="22">
        <f t="shared" si="110"/>
        <v>0.25201381899518449</v>
      </c>
      <c r="I124" s="21"/>
      <c r="J124" s="31"/>
      <c r="K124" s="22">
        <f t="shared" si="111"/>
        <v>5.1598052178192952E-2</v>
      </c>
      <c r="L124" s="22">
        <f t="shared" si="112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0"/>
  <sheetViews>
    <sheetView workbookViewId="0">
      <pane ySplit="1" topLeftCell="A68" activePane="bottomLeft" state="frozen"/>
      <selection pane="bottomLeft" activeCell="A90" sqref="A9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workbookViewId="0">
      <pane ySplit="1" topLeftCell="A74" activePane="bottomLeft" state="frozen"/>
      <selection pane="bottomLeft" activeCell="A90" sqref="A9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workbookViewId="0">
      <pane ySplit="1" topLeftCell="A68" activePane="bottomLeft" state="frozen"/>
      <selection pane="bottomLeft" activeCell="R89" sqref="R89:AB9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90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5" spans="1:28">
      <c r="T95">
        <f>SUM(T4:T93)</f>
        <v>40</v>
      </c>
      <c r="U95">
        <f t="shared" ref="U95:AB95" si="94">SUM(U4:U93)</f>
        <v>2</v>
      </c>
      <c r="V95">
        <f t="shared" si="94"/>
        <v>5</v>
      </c>
      <c r="W95">
        <f t="shared" si="94"/>
        <v>6</v>
      </c>
      <c r="X95">
        <f t="shared" si="94"/>
        <v>1</v>
      </c>
      <c r="Y95">
        <f t="shared" si="94"/>
        <v>2</v>
      </c>
      <c r="Z95">
        <f t="shared" si="94"/>
        <v>5</v>
      </c>
      <c r="AA95">
        <f t="shared" si="94"/>
        <v>7</v>
      </c>
      <c r="AB95">
        <f t="shared" si="94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83" activePane="bottomLeft" state="frozen"/>
      <selection pane="bottomLeft" activeCell="A90" sqref="A9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90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8" spans="20:28">
      <c r="T98">
        <f>SUM(T4:T96)</f>
        <v>37</v>
      </c>
      <c r="U98">
        <f t="shared" ref="U98:AB98" si="86">SUM(U4:U96)</f>
        <v>18</v>
      </c>
      <c r="V98">
        <f t="shared" si="86"/>
        <v>13</v>
      </c>
      <c r="W98">
        <f t="shared" si="86"/>
        <v>1</v>
      </c>
      <c r="X98">
        <f t="shared" si="86"/>
        <v>2</v>
      </c>
      <c r="Y98">
        <f t="shared" si="86"/>
        <v>2</v>
      </c>
      <c r="Z98">
        <f t="shared" si="86"/>
        <v>1</v>
      </c>
      <c r="AA98">
        <f t="shared" si="86"/>
        <v>1</v>
      </c>
      <c r="AB98">
        <f t="shared" si="86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"/>
  <sheetViews>
    <sheetView workbookViewId="0">
      <pane ySplit="1" topLeftCell="A80" activePane="bottomLeft" state="frozen"/>
      <selection pane="bottomLeft" activeCell="A90" sqref="A9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0"/>
  <sheetViews>
    <sheetView workbookViewId="0">
      <pane ySplit="1" topLeftCell="A71" activePane="bottomLeft" state="frozen"/>
      <selection pane="bottomLeft" activeCell="A90" sqref="A9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78" activePane="bottomLeft" state="frozen"/>
      <selection pane="bottomLeft" activeCell="A90" sqref="A90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90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102" spans="20:28">
      <c r="T102">
        <f>SUM(T4:T100)</f>
        <v>40</v>
      </c>
      <c r="U102">
        <f t="shared" ref="U102:AB102" si="65">SUM(U4:U100)</f>
        <v>16</v>
      </c>
      <c r="V102">
        <f t="shared" si="65"/>
        <v>5</v>
      </c>
      <c r="W102">
        <f t="shared" si="65"/>
        <v>4</v>
      </c>
      <c r="X102">
        <f t="shared" si="65"/>
        <v>5</v>
      </c>
      <c r="Y102">
        <f t="shared" si="65"/>
        <v>5</v>
      </c>
      <c r="Z102">
        <f t="shared" si="65"/>
        <v>3</v>
      </c>
      <c r="AA102">
        <f t="shared" si="65"/>
        <v>2</v>
      </c>
      <c r="AB102">
        <f t="shared" si="65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0"/>
  <sheetViews>
    <sheetView workbookViewId="0">
      <pane ySplit="1" topLeftCell="A71" activePane="bottomLeft" state="frozen"/>
      <selection pane="bottomLeft" activeCell="A90" sqref="A9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2020-05-21T18:52:32Z</dcterms:modified>
</cp:coreProperties>
</file>