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4EBDB935-A1A9-4461-B838-17B496EFB8CA}" xr6:coauthVersionLast="45" xr6:coauthVersionMax="45" xr10:uidLastSave="{00000000-0000-0000-0000-000000000000}"/>
  <bookViews>
    <workbookView xWindow="-108" yWindow="-108" windowWidth="23256" windowHeight="12576" firstSheet="2" activeTab="10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Quarantena" sheetId="7" r:id="rId8"/>
    <sheet name="Tamponi" sheetId="9" r:id="rId9"/>
    <sheet name="Analisi-pos" sheetId="10" r:id="rId10"/>
    <sheet name="Analisi-dead" sheetId="11" r:id="rId11"/>
    <sheet name="Coeff stime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6" i="11" l="1"/>
  <c r="C46" i="11"/>
  <c r="D46" i="11" s="1"/>
  <c r="E46" i="11"/>
  <c r="H45" i="10"/>
  <c r="H46" i="10"/>
  <c r="C46" i="10"/>
  <c r="D46" i="10" s="1"/>
  <c r="C46" i="9"/>
  <c r="D46" i="9" s="1"/>
  <c r="E46" i="9" s="1"/>
  <c r="H46" i="9"/>
  <c r="J46" i="9" s="1"/>
  <c r="I46" i="9"/>
  <c r="K46" i="9" s="1"/>
  <c r="B46" i="7"/>
  <c r="C46" i="7" s="1"/>
  <c r="D46" i="7" s="1"/>
  <c r="E46" i="7" s="1"/>
  <c r="B45" i="7"/>
  <c r="C45" i="7" s="1"/>
  <c r="D45" i="7" s="1"/>
  <c r="E45" i="7" s="1"/>
  <c r="B46" i="8"/>
  <c r="C46" i="8" s="1"/>
  <c r="D46" i="8" s="1"/>
  <c r="E46" i="8" s="1"/>
  <c r="B46" i="6"/>
  <c r="C46" i="6" s="1"/>
  <c r="D46" i="6" s="1"/>
  <c r="E46" i="6" s="1"/>
  <c r="B46" i="5"/>
  <c r="C46" i="5" s="1"/>
  <c r="D46" i="5" s="1"/>
  <c r="E46" i="5" s="1"/>
  <c r="B46" i="4"/>
  <c r="C46" i="4" s="1"/>
  <c r="D46" i="4" s="1"/>
  <c r="E46" i="4" s="1"/>
  <c r="B46" i="3"/>
  <c r="C46" i="3" s="1"/>
  <c r="D46" i="3" s="1"/>
  <c r="E46" i="3" s="1"/>
  <c r="B46" i="2"/>
  <c r="C46" i="2" s="1"/>
  <c r="D46" i="2" s="1"/>
  <c r="E46" i="2" s="1"/>
  <c r="I45" i="11" l="1"/>
  <c r="C45" i="11"/>
  <c r="D45" i="11"/>
  <c r="E45" i="11"/>
  <c r="C45" i="10"/>
  <c r="D45" i="10" s="1"/>
  <c r="C45" i="9"/>
  <c r="D45" i="9" s="1"/>
  <c r="E45" i="9" s="1"/>
  <c r="H45" i="9"/>
  <c r="J45" i="9" s="1"/>
  <c r="B44" i="7"/>
  <c r="C44" i="7" s="1"/>
  <c r="D44" i="7" s="1"/>
  <c r="E44" i="7" s="1"/>
  <c r="B45" i="8"/>
  <c r="B45" i="6"/>
  <c r="C45" i="6" s="1"/>
  <c r="D45" i="6" s="1"/>
  <c r="E45" i="6" s="1"/>
  <c r="B45" i="5"/>
  <c r="C45" i="5" s="1"/>
  <c r="D45" i="5" s="1"/>
  <c r="E45" i="5" s="1"/>
  <c r="B45" i="4"/>
  <c r="C45" i="4" s="1"/>
  <c r="D45" i="4" s="1"/>
  <c r="E45" i="4" s="1"/>
  <c r="B45" i="3"/>
  <c r="C45" i="3"/>
  <c r="D45" i="3" s="1"/>
  <c r="E45" i="3" s="1"/>
  <c r="B45" i="2"/>
  <c r="C45" i="2" s="1"/>
  <c r="D45" i="2" s="1"/>
  <c r="E45" i="2" s="1"/>
  <c r="I45" i="9" l="1"/>
  <c r="K45" i="9" s="1"/>
  <c r="K5" i="10"/>
  <c r="C44" i="11"/>
  <c r="D44" i="11" s="1"/>
  <c r="E44" i="11"/>
  <c r="C44" i="10"/>
  <c r="D44" i="10" s="1"/>
  <c r="C44" i="9"/>
  <c r="D44" i="9" s="1"/>
  <c r="E44" i="9" s="1"/>
  <c r="H44" i="9"/>
  <c r="J44" i="9" s="1"/>
  <c r="B44" i="8"/>
  <c r="C45" i="8" s="1"/>
  <c r="B44" i="6"/>
  <c r="C44" i="6" s="1"/>
  <c r="D44" i="6" s="1"/>
  <c r="E44" i="6" s="1"/>
  <c r="B44" i="5"/>
  <c r="C44" i="5" s="1"/>
  <c r="D44" i="5" s="1"/>
  <c r="E44" i="5" s="1"/>
  <c r="B44" i="4"/>
  <c r="C44" i="4" s="1"/>
  <c r="D44" i="4" s="1"/>
  <c r="E44" i="4" s="1"/>
  <c r="B44" i="3"/>
  <c r="C44" i="3" s="1"/>
  <c r="D44" i="3" s="1"/>
  <c r="E44" i="3" s="1"/>
  <c r="B44" i="2"/>
  <c r="C44" i="2" s="1"/>
  <c r="D44" i="2" s="1"/>
  <c r="E44" i="2" s="1"/>
  <c r="I44" i="9" l="1"/>
  <c r="K44" i="9" s="1"/>
  <c r="C43" i="11"/>
  <c r="D43" i="11" s="1"/>
  <c r="C43" i="10"/>
  <c r="D43" i="10" s="1"/>
  <c r="C43" i="9"/>
  <c r="D43" i="9"/>
  <c r="E43" i="9"/>
  <c r="H43" i="9"/>
  <c r="J43" i="9" s="1"/>
  <c r="B43" i="7"/>
  <c r="C43" i="7" s="1"/>
  <c r="D43" i="7" s="1"/>
  <c r="E43" i="7" s="1"/>
  <c r="B43" i="8"/>
  <c r="C44" i="8" s="1"/>
  <c r="B43" i="6"/>
  <c r="C43" i="6"/>
  <c r="D43" i="6"/>
  <c r="E43" i="6"/>
  <c r="B43" i="5"/>
  <c r="C43" i="5"/>
  <c r="D43" i="5" s="1"/>
  <c r="E43" i="5" s="1"/>
  <c r="B43" i="4"/>
  <c r="C43" i="4" s="1"/>
  <c r="D43" i="4" s="1"/>
  <c r="E43" i="4" s="1"/>
  <c r="B43" i="3"/>
  <c r="C43" i="3" s="1"/>
  <c r="D43" i="3" s="1"/>
  <c r="E43" i="3" s="1"/>
  <c r="B43" i="2"/>
  <c r="C43" i="2" s="1"/>
  <c r="D43" i="2" s="1"/>
  <c r="E43" i="2" s="1"/>
  <c r="D45" i="8" l="1"/>
  <c r="C43" i="8"/>
  <c r="I43" i="9"/>
  <c r="K43" i="9" s="1"/>
  <c r="E43" i="11"/>
  <c r="C42" i="11"/>
  <c r="D42" i="11" s="1"/>
  <c r="C42" i="10"/>
  <c r="D42" i="10" s="1"/>
  <c r="C42" i="9"/>
  <c r="D42" i="9" s="1"/>
  <c r="E42" i="9" s="1"/>
  <c r="H42" i="9"/>
  <c r="J42" i="9" s="1"/>
  <c r="I42" i="9"/>
  <c r="K42" i="9" s="1"/>
  <c r="B42" i="7"/>
  <c r="C42" i="7"/>
  <c r="D42" i="7" s="1"/>
  <c r="E42" i="7" s="1"/>
  <c r="B42" i="8"/>
  <c r="B42" i="6"/>
  <c r="C42" i="6" s="1"/>
  <c r="D42" i="6" s="1"/>
  <c r="E42" i="6" s="1"/>
  <c r="B42" i="5"/>
  <c r="C42" i="5" s="1"/>
  <c r="D42" i="5" s="1"/>
  <c r="E42" i="5" s="1"/>
  <c r="B42" i="4"/>
  <c r="C42" i="4" s="1"/>
  <c r="D42" i="4" s="1"/>
  <c r="E42" i="4" s="1"/>
  <c r="B42" i="3"/>
  <c r="C42" i="3" s="1"/>
  <c r="D42" i="3" s="1"/>
  <c r="E42" i="3" s="1"/>
  <c r="B42" i="2"/>
  <c r="C42" i="2" s="1"/>
  <c r="D42" i="2" s="1"/>
  <c r="E42" i="2" s="1"/>
  <c r="C42" i="8" l="1"/>
  <c r="D44" i="8"/>
  <c r="E45" i="8" s="1"/>
  <c r="E42" i="11"/>
  <c r="C41" i="11"/>
  <c r="D41" i="11" s="1"/>
  <c r="E41" i="11"/>
  <c r="C41" i="10"/>
  <c r="D41" i="10" s="1"/>
  <c r="C41" i="9"/>
  <c r="D41" i="9" s="1"/>
  <c r="E41" i="9" s="1"/>
  <c r="H41" i="9"/>
  <c r="J41" i="9" s="1"/>
  <c r="I41" i="9"/>
  <c r="K41" i="9" s="1"/>
  <c r="B41" i="7"/>
  <c r="C41" i="7" s="1"/>
  <c r="D41" i="7" s="1"/>
  <c r="E41" i="7" s="1"/>
  <c r="B41" i="8"/>
  <c r="B41" i="6"/>
  <c r="C41" i="6"/>
  <c r="D41" i="6" s="1"/>
  <c r="E41" i="6" s="1"/>
  <c r="B41" i="5"/>
  <c r="C41" i="5" s="1"/>
  <c r="D41" i="5" s="1"/>
  <c r="E41" i="5" s="1"/>
  <c r="B41" i="4"/>
  <c r="C41" i="4" s="1"/>
  <c r="D41" i="4" s="1"/>
  <c r="E41" i="4" s="1"/>
  <c r="B41" i="3"/>
  <c r="C41" i="3" s="1"/>
  <c r="D41" i="3" s="1"/>
  <c r="E41" i="3" s="1"/>
  <c r="B41" i="2"/>
  <c r="C41" i="2" s="1"/>
  <c r="D41" i="2" s="1"/>
  <c r="E41" i="2" s="1"/>
  <c r="C41" i="8" l="1"/>
  <c r="D43" i="8"/>
  <c r="B40" i="2"/>
  <c r="C40" i="2" s="1"/>
  <c r="D40" i="2" s="1"/>
  <c r="E40" i="2" s="1"/>
  <c r="B40" i="3"/>
  <c r="C40" i="3" s="1"/>
  <c r="D40" i="3" s="1"/>
  <c r="E40" i="3" s="1"/>
  <c r="B40" i="4"/>
  <c r="C40" i="4" s="1"/>
  <c r="D40" i="4" s="1"/>
  <c r="E40" i="4" s="1"/>
  <c r="B40" i="5"/>
  <c r="C40" i="5" s="1"/>
  <c r="D40" i="5" s="1"/>
  <c r="E40" i="5" s="1"/>
  <c r="B40" i="6"/>
  <c r="C40" i="6" s="1"/>
  <c r="D40" i="6" s="1"/>
  <c r="E40" i="6" s="1"/>
  <c r="B40" i="8"/>
  <c r="B40" i="7"/>
  <c r="C40" i="7" s="1"/>
  <c r="D40" i="7" s="1"/>
  <c r="E40" i="7" s="1"/>
  <c r="C40" i="9"/>
  <c r="D40" i="9" s="1"/>
  <c r="E40" i="9" s="1"/>
  <c r="C40" i="10"/>
  <c r="D40" i="10" s="1"/>
  <c r="C40" i="11"/>
  <c r="D40" i="11" s="1"/>
  <c r="E44" i="8" l="1"/>
  <c r="I40" i="9"/>
  <c r="K40" i="9" s="1"/>
  <c r="D42" i="8"/>
  <c r="H40" i="9"/>
  <c r="J40" i="9" s="1"/>
  <c r="E40" i="11"/>
  <c r="C39" i="11"/>
  <c r="D39" i="11"/>
  <c r="E39" i="11"/>
  <c r="C39" i="10"/>
  <c r="D39" i="10" s="1"/>
  <c r="C39" i="9"/>
  <c r="D39" i="9" s="1"/>
  <c r="E39" i="9" s="1"/>
  <c r="H39" i="9"/>
  <c r="J39" i="9" s="1"/>
  <c r="I39" i="9"/>
  <c r="K39" i="9" s="1"/>
  <c r="B39" i="7"/>
  <c r="C39" i="7" s="1"/>
  <c r="D39" i="7" s="1"/>
  <c r="E39" i="7" s="1"/>
  <c r="B39" i="8"/>
  <c r="C40" i="8" s="1"/>
  <c r="B39" i="6"/>
  <c r="C39" i="6" s="1"/>
  <c r="D39" i="6" s="1"/>
  <c r="E39" i="6" s="1"/>
  <c r="B39" i="5"/>
  <c r="C39" i="5" s="1"/>
  <c r="D39" i="5" s="1"/>
  <c r="E39" i="5" s="1"/>
  <c r="B39" i="4"/>
  <c r="C39" i="4"/>
  <c r="D39" i="4" s="1"/>
  <c r="E39" i="4" s="1"/>
  <c r="B39" i="3"/>
  <c r="C39" i="3" s="1"/>
  <c r="D39" i="3" s="1"/>
  <c r="E39" i="3" s="1"/>
  <c r="B39" i="2"/>
  <c r="C39" i="2" s="1"/>
  <c r="D39" i="2" s="1"/>
  <c r="E39" i="2" s="1"/>
  <c r="D41" i="8" l="1"/>
  <c r="E42" i="8"/>
  <c r="C39" i="8"/>
  <c r="E43" i="8"/>
  <c r="C38" i="11"/>
  <c r="C38" i="10"/>
  <c r="C38" i="9"/>
  <c r="I38" i="9" s="1"/>
  <c r="K38" i="9" s="1"/>
  <c r="B38" i="7"/>
  <c r="B38" i="8"/>
  <c r="B38" i="6"/>
  <c r="B38" i="5"/>
  <c r="B38" i="4"/>
  <c r="B38" i="3"/>
  <c r="B38" i="2"/>
  <c r="E41" i="8" l="1"/>
  <c r="D40" i="8"/>
  <c r="H38" i="9"/>
  <c r="J38" i="9" s="1"/>
  <c r="C1" i="10" l="1"/>
  <c r="C37" i="11"/>
  <c r="C37" i="10"/>
  <c r="C37" i="9"/>
  <c r="B37" i="7"/>
  <c r="C38" i="7" s="1"/>
  <c r="B3" i="8"/>
  <c r="B37" i="8"/>
  <c r="B37" i="6"/>
  <c r="B37" i="5"/>
  <c r="B37" i="4"/>
  <c r="B37" i="3"/>
  <c r="B37" i="2"/>
  <c r="C38" i="2" l="1"/>
  <c r="H37" i="9"/>
  <c r="J37" i="9" s="1"/>
  <c r="C38" i="8"/>
  <c r="D39" i="8" s="1"/>
  <c r="D38" i="10"/>
  <c r="C38" i="6"/>
  <c r="C38" i="3"/>
  <c r="D38" i="9"/>
  <c r="C38" i="4"/>
  <c r="C38" i="5"/>
  <c r="I37" i="9"/>
  <c r="K37" i="9" s="1"/>
  <c r="E38" i="11"/>
  <c r="D38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D37" i="11" s="1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D37" i="10" s="1"/>
  <c r="C8" i="9"/>
  <c r="C9" i="9"/>
  <c r="C4" i="9"/>
  <c r="C5" i="9"/>
  <c r="C6" i="9"/>
  <c r="C7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D37" i="9" s="1"/>
  <c r="C3" i="9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C37" i="7" s="1"/>
  <c r="D38" i="7" s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C37" i="8" s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C37" i="6" s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C37" i="5" s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C37" i="4" s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C37" i="3" s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C37" i="2" s="1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E40" i="8" l="1"/>
  <c r="D38" i="4"/>
  <c r="D38" i="3"/>
  <c r="E37" i="11"/>
  <c r="D38" i="5"/>
  <c r="E38" i="9"/>
  <c r="D38" i="6"/>
  <c r="D38" i="2"/>
  <c r="D38" i="8"/>
  <c r="E39" i="8" s="1"/>
  <c r="L5" i="11"/>
  <c r="F6" i="11" s="1"/>
  <c r="C3" i="11"/>
  <c r="D34" i="10"/>
  <c r="D22" i="10"/>
  <c r="D18" i="10"/>
  <c r="D14" i="10"/>
  <c r="D10" i="10"/>
  <c r="D6" i="10"/>
  <c r="C3" i="10"/>
  <c r="D25" i="9"/>
  <c r="D17" i="9"/>
  <c r="C33" i="8"/>
  <c r="C31" i="8"/>
  <c r="C29" i="8"/>
  <c r="C27" i="8"/>
  <c r="C25" i="8"/>
  <c r="C23" i="8"/>
  <c r="C21" i="8"/>
  <c r="C19" i="8"/>
  <c r="C17" i="8"/>
  <c r="I16" i="9"/>
  <c r="K16" i="9" s="1"/>
  <c r="I15" i="9"/>
  <c r="K15" i="9" s="1"/>
  <c r="I14" i="9"/>
  <c r="K14" i="9" s="1"/>
  <c r="I13" i="9"/>
  <c r="K13" i="9" s="1"/>
  <c r="I12" i="9"/>
  <c r="K12" i="9" s="1"/>
  <c r="I11" i="9"/>
  <c r="K11" i="9" s="1"/>
  <c r="I10" i="9"/>
  <c r="K10" i="9" s="1"/>
  <c r="I9" i="9"/>
  <c r="K9" i="9" s="1"/>
  <c r="I8" i="9"/>
  <c r="K8" i="9" s="1"/>
  <c r="I7" i="9"/>
  <c r="K7" i="9" s="1"/>
  <c r="I6" i="9"/>
  <c r="K6" i="9" s="1"/>
  <c r="I5" i="9"/>
  <c r="K5" i="9" s="1"/>
  <c r="I4" i="9"/>
  <c r="K4" i="9" s="1"/>
  <c r="B1" i="8"/>
  <c r="C36" i="7"/>
  <c r="D37" i="7" s="1"/>
  <c r="C32" i="7"/>
  <c r="C26" i="7"/>
  <c r="C24" i="7"/>
  <c r="C22" i="7"/>
  <c r="C20" i="7"/>
  <c r="C18" i="7"/>
  <c r="C16" i="7"/>
  <c r="C14" i="7"/>
  <c r="C12" i="7"/>
  <c r="C10" i="7"/>
  <c r="C8" i="7"/>
  <c r="C4" i="7"/>
  <c r="B3" i="7"/>
  <c r="C34" i="6"/>
  <c r="C26" i="6"/>
  <c r="C22" i="6"/>
  <c r="C20" i="6"/>
  <c r="C18" i="6"/>
  <c r="C16" i="6"/>
  <c r="C14" i="6"/>
  <c r="C12" i="6"/>
  <c r="C10" i="6"/>
  <c r="C8" i="6"/>
  <c r="C6" i="6"/>
  <c r="B3" i="6"/>
  <c r="C36" i="5"/>
  <c r="D37" i="5" s="1"/>
  <c r="C34" i="5"/>
  <c r="C32" i="5"/>
  <c r="C30" i="5"/>
  <c r="C28" i="5"/>
  <c r="C26" i="5"/>
  <c r="C24" i="5"/>
  <c r="C22" i="5"/>
  <c r="C20" i="5"/>
  <c r="C18" i="5"/>
  <c r="C16" i="5"/>
  <c r="C14" i="5"/>
  <c r="C12" i="5"/>
  <c r="C8" i="5"/>
  <c r="C6" i="5"/>
  <c r="B3" i="5"/>
  <c r="C4" i="5" s="1"/>
  <c r="C36" i="4"/>
  <c r="D37" i="4" s="1"/>
  <c r="C34" i="4"/>
  <c r="C32" i="4"/>
  <c r="C30" i="4"/>
  <c r="C28" i="4"/>
  <c r="C26" i="4"/>
  <c r="C24" i="4"/>
  <c r="C22" i="4"/>
  <c r="C20" i="4"/>
  <c r="C18" i="4"/>
  <c r="C16" i="4"/>
  <c r="C14" i="4"/>
  <c r="C12" i="4"/>
  <c r="C10" i="4"/>
  <c r="C8" i="4"/>
  <c r="C6" i="4"/>
  <c r="B3" i="4"/>
  <c r="C4" i="4" s="1"/>
  <c r="C36" i="3"/>
  <c r="D37" i="3" s="1"/>
  <c r="C34" i="3"/>
  <c r="C32" i="3"/>
  <c r="C30" i="3"/>
  <c r="C28" i="3"/>
  <c r="C26" i="3"/>
  <c r="C24" i="3"/>
  <c r="C22" i="3"/>
  <c r="C20" i="3"/>
  <c r="C18" i="3"/>
  <c r="C16" i="3"/>
  <c r="C14" i="3"/>
  <c r="C12" i="3"/>
  <c r="C10" i="3"/>
  <c r="C8" i="3"/>
  <c r="C6" i="3"/>
  <c r="B3" i="3"/>
  <c r="C4" i="3" s="1"/>
  <c r="C36" i="2"/>
  <c r="D37" i="2" s="1"/>
  <c r="C34" i="2"/>
  <c r="C32" i="2"/>
  <c r="C30" i="2"/>
  <c r="C28" i="2"/>
  <c r="C26" i="2"/>
  <c r="C24" i="2"/>
  <c r="C22" i="2"/>
  <c r="C20" i="2"/>
  <c r="C18" i="2"/>
  <c r="H16" i="9"/>
  <c r="J16" i="9" s="1"/>
  <c r="H15" i="9"/>
  <c r="J15" i="9" s="1"/>
  <c r="H14" i="9"/>
  <c r="J14" i="9" s="1"/>
  <c r="H13" i="9"/>
  <c r="J13" i="9" s="1"/>
  <c r="H12" i="9"/>
  <c r="J12" i="9" s="1"/>
  <c r="H11" i="9"/>
  <c r="J11" i="9" s="1"/>
  <c r="H10" i="9"/>
  <c r="J10" i="9" s="1"/>
  <c r="H9" i="9"/>
  <c r="J9" i="9" s="1"/>
  <c r="H8" i="9"/>
  <c r="J8" i="9" s="1"/>
  <c r="H7" i="9"/>
  <c r="J7" i="9" s="1"/>
  <c r="H6" i="9"/>
  <c r="J6" i="9" s="1"/>
  <c r="H5" i="9"/>
  <c r="J5" i="9" s="1"/>
  <c r="H4" i="9"/>
  <c r="J4" i="9" s="1"/>
  <c r="B3" i="2"/>
  <c r="D16" i="9"/>
  <c r="D15" i="9"/>
  <c r="D14" i="9"/>
  <c r="E14" i="9" s="1"/>
  <c r="D13" i="9"/>
  <c r="D12" i="9"/>
  <c r="D11" i="9"/>
  <c r="D10" i="9"/>
  <c r="D9" i="9"/>
  <c r="D8" i="9"/>
  <c r="D7" i="9"/>
  <c r="D6" i="9"/>
  <c r="D5" i="9"/>
  <c r="D4" i="9"/>
  <c r="C36" i="8"/>
  <c r="D37" i="8" s="1"/>
  <c r="C32" i="8"/>
  <c r="C28" i="8"/>
  <c r="C24" i="8"/>
  <c r="C20" i="8"/>
  <c r="C16" i="8"/>
  <c r="C13" i="8"/>
  <c r="C12" i="8"/>
  <c r="C8" i="8"/>
  <c r="C7" i="8"/>
  <c r="C4" i="8"/>
  <c r="C35" i="7"/>
  <c r="C31" i="7"/>
  <c r="C30" i="7"/>
  <c r="C28" i="7"/>
  <c r="C27" i="7"/>
  <c r="C23" i="7"/>
  <c r="C19" i="7"/>
  <c r="C15" i="7"/>
  <c r="C11" i="7"/>
  <c r="C7" i="7"/>
  <c r="C33" i="6"/>
  <c r="C32" i="6"/>
  <c r="C30" i="6"/>
  <c r="C29" i="6"/>
  <c r="C25" i="6"/>
  <c r="C21" i="6"/>
  <c r="C17" i="6"/>
  <c r="C13" i="6"/>
  <c r="C9" i="6"/>
  <c r="C5" i="6"/>
  <c r="C4" i="6"/>
  <c r="C35" i="5"/>
  <c r="C31" i="5"/>
  <c r="C27" i="5"/>
  <c r="C23" i="5"/>
  <c r="C19" i="5"/>
  <c r="C15" i="5"/>
  <c r="C11" i="5"/>
  <c r="C7" i="5"/>
  <c r="C33" i="4"/>
  <c r="C29" i="4"/>
  <c r="C25" i="4"/>
  <c r="C21" i="4"/>
  <c r="C17" i="4"/>
  <c r="C13" i="4"/>
  <c r="C9" i="4"/>
  <c r="C5" i="4"/>
  <c r="C35" i="3"/>
  <c r="C31" i="3"/>
  <c r="C27" i="3"/>
  <c r="C23" i="3"/>
  <c r="C19" i="3"/>
  <c r="C15" i="3"/>
  <c r="C11" i="3"/>
  <c r="C7" i="3"/>
  <c r="C33" i="2"/>
  <c r="C29" i="2"/>
  <c r="C25" i="2"/>
  <c r="C21" i="2"/>
  <c r="C17" i="2"/>
  <c r="C13" i="2"/>
  <c r="C9" i="2"/>
  <c r="C5" i="2"/>
  <c r="E38" i="3" l="1"/>
  <c r="E38" i="7"/>
  <c r="E8" i="9"/>
  <c r="E12" i="9"/>
  <c r="E15" i="9"/>
  <c r="E38" i="5"/>
  <c r="E38" i="4"/>
  <c r="E11" i="9"/>
  <c r="E38" i="8"/>
  <c r="E38" i="2"/>
  <c r="E9" i="9"/>
  <c r="E7" i="9"/>
  <c r="E13" i="9"/>
  <c r="E6" i="9"/>
  <c r="E10" i="9"/>
  <c r="E5" i="9"/>
  <c r="D14" i="6"/>
  <c r="D36" i="7"/>
  <c r="E37" i="7" s="1"/>
  <c r="D24" i="7"/>
  <c r="C23" i="6"/>
  <c r="D23" i="6" s="1"/>
  <c r="C27" i="6"/>
  <c r="D27" i="6" s="1"/>
  <c r="C31" i="6"/>
  <c r="C35" i="6"/>
  <c r="D35" i="6" s="1"/>
  <c r="C5" i="7"/>
  <c r="D5" i="7" s="1"/>
  <c r="C10" i="2"/>
  <c r="D10" i="2" s="1"/>
  <c r="D32" i="7"/>
  <c r="C9" i="8"/>
  <c r="D9" i="8" s="1"/>
  <c r="D8" i="7"/>
  <c r="C25" i="5"/>
  <c r="D25" i="5" s="1"/>
  <c r="C5" i="8"/>
  <c r="D5" i="8" s="1"/>
  <c r="D22" i="2"/>
  <c r="D30" i="2"/>
  <c r="C21" i="5"/>
  <c r="D21" i="5" s="1"/>
  <c r="I21" i="9"/>
  <c r="K21" i="9" s="1"/>
  <c r="C29" i="7"/>
  <c r="D30" i="7" s="1"/>
  <c r="C33" i="7"/>
  <c r="D33" i="7" s="1"/>
  <c r="C34" i="8"/>
  <c r="D34" i="8" s="1"/>
  <c r="D33" i="8"/>
  <c r="D7" i="3"/>
  <c r="D16" i="3"/>
  <c r="D23" i="3"/>
  <c r="D31" i="3"/>
  <c r="D5" i="4"/>
  <c r="C17" i="5"/>
  <c r="D17" i="5" s="1"/>
  <c r="C33" i="5"/>
  <c r="D33" i="5" s="1"/>
  <c r="C15" i="8"/>
  <c r="D16" i="8" s="1"/>
  <c r="D22" i="9"/>
  <c r="D30" i="9"/>
  <c r="D7" i="10"/>
  <c r="D11" i="10"/>
  <c r="D15" i="10"/>
  <c r="D19" i="10"/>
  <c r="D23" i="10"/>
  <c r="D27" i="10"/>
  <c r="D31" i="10"/>
  <c r="D35" i="10"/>
  <c r="C9" i="5"/>
  <c r="D9" i="5" s="1"/>
  <c r="D28" i="8"/>
  <c r="C6" i="2"/>
  <c r="D6" i="2" s="1"/>
  <c r="C14" i="2"/>
  <c r="D14" i="2" s="1"/>
  <c r="D25" i="2"/>
  <c r="D33" i="2"/>
  <c r="C13" i="5"/>
  <c r="D13" i="5" s="1"/>
  <c r="C29" i="5"/>
  <c r="D29" i="5" s="1"/>
  <c r="C36" i="6"/>
  <c r="C11" i="8"/>
  <c r="D12" i="8" s="1"/>
  <c r="H17" i="9"/>
  <c r="J17" i="9" s="1"/>
  <c r="H21" i="9"/>
  <c r="J21" i="9" s="1"/>
  <c r="H33" i="9"/>
  <c r="J33" i="9" s="1"/>
  <c r="I17" i="9"/>
  <c r="K17" i="9" s="1"/>
  <c r="I33" i="9"/>
  <c r="K33" i="9" s="1"/>
  <c r="D20" i="8"/>
  <c r="D13" i="4"/>
  <c r="D21" i="4"/>
  <c r="D29" i="4"/>
  <c r="C10" i="5"/>
  <c r="D10" i="6"/>
  <c r="C15" i="6"/>
  <c r="D15" i="6" s="1"/>
  <c r="C28" i="6"/>
  <c r="D29" i="6" s="1"/>
  <c r="C17" i="7"/>
  <c r="D18" i="7" s="1"/>
  <c r="D21" i="8"/>
  <c r="C35" i="8"/>
  <c r="D36" i="8" s="1"/>
  <c r="E37" i="8" s="1"/>
  <c r="D4" i="10"/>
  <c r="D8" i="10"/>
  <c r="D12" i="10"/>
  <c r="D16" i="10"/>
  <c r="D20" i="10"/>
  <c r="D24" i="10"/>
  <c r="D28" i="10"/>
  <c r="D32" i="10"/>
  <c r="D36" i="10"/>
  <c r="D6" i="4"/>
  <c r="C5" i="5"/>
  <c r="D6" i="5" s="1"/>
  <c r="C11" i="6"/>
  <c r="D12" i="6" s="1"/>
  <c r="D17" i="6"/>
  <c r="C24" i="6"/>
  <c r="D25" i="6" s="1"/>
  <c r="C9" i="7"/>
  <c r="D9" i="7" s="1"/>
  <c r="C13" i="7"/>
  <c r="D13" i="7" s="1"/>
  <c r="D13" i="8"/>
  <c r="E13" i="8" s="1"/>
  <c r="D17" i="8"/>
  <c r="C22" i="8"/>
  <c r="D23" i="8" s="1"/>
  <c r="I24" i="9"/>
  <c r="K24" i="9" s="1"/>
  <c r="I32" i="9"/>
  <c r="K32" i="9" s="1"/>
  <c r="D5" i="10"/>
  <c r="D9" i="10"/>
  <c r="D13" i="10"/>
  <c r="D17" i="10"/>
  <c r="D21" i="10"/>
  <c r="D25" i="10"/>
  <c r="D29" i="10"/>
  <c r="D33" i="10"/>
  <c r="D32" i="6"/>
  <c r="C5" i="3"/>
  <c r="D5" i="3" s="1"/>
  <c r="D9" i="4"/>
  <c r="D17" i="4"/>
  <c r="D25" i="4"/>
  <c r="D33" i="4"/>
  <c r="D7" i="5"/>
  <c r="C7" i="6"/>
  <c r="D8" i="6" s="1"/>
  <c r="C6" i="7"/>
  <c r="D7" i="7" s="1"/>
  <c r="C34" i="7"/>
  <c r="D35" i="7" s="1"/>
  <c r="C10" i="8"/>
  <c r="C14" i="8"/>
  <c r="D14" i="8" s="1"/>
  <c r="C18" i="8"/>
  <c r="D19" i="8" s="1"/>
  <c r="I29" i="9"/>
  <c r="K29" i="9" s="1"/>
  <c r="D26" i="10"/>
  <c r="D30" i="10"/>
  <c r="D33" i="9"/>
  <c r="H25" i="9"/>
  <c r="J25" i="9" s="1"/>
  <c r="H29" i="9"/>
  <c r="J29" i="9" s="1"/>
  <c r="I25" i="9"/>
  <c r="K25" i="9" s="1"/>
  <c r="I6" i="11"/>
  <c r="D15" i="11"/>
  <c r="D19" i="11"/>
  <c r="D35" i="11"/>
  <c r="E20" i="11"/>
  <c r="E36" i="11"/>
  <c r="D11" i="11"/>
  <c r="D31" i="11"/>
  <c r="E5" i="11"/>
  <c r="E16" i="11"/>
  <c r="E32" i="11"/>
  <c r="E4" i="11"/>
  <c r="D8" i="11"/>
  <c r="D12" i="11"/>
  <c r="D16" i="11"/>
  <c r="D20" i="11"/>
  <c r="D24" i="11"/>
  <c r="D28" i="11"/>
  <c r="D32" i="11"/>
  <c r="D36" i="11"/>
  <c r="E28" i="11"/>
  <c r="E12" i="11"/>
  <c r="E9" i="11"/>
  <c r="E13" i="11"/>
  <c r="E17" i="11"/>
  <c r="E21" i="11"/>
  <c r="E25" i="11"/>
  <c r="E29" i="11"/>
  <c r="E33" i="11"/>
  <c r="E24" i="11"/>
  <c r="E8" i="11"/>
  <c r="E32" i="10"/>
  <c r="H32" i="10" s="1"/>
  <c r="E96" i="10"/>
  <c r="D18" i="4"/>
  <c r="D34" i="4"/>
  <c r="D18" i="2"/>
  <c r="D34" i="2"/>
  <c r="E34" i="2" s="1"/>
  <c r="D18" i="6"/>
  <c r="D24" i="8"/>
  <c r="D32" i="8"/>
  <c r="D10" i="4"/>
  <c r="D26" i="4"/>
  <c r="D8" i="5"/>
  <c r="D8" i="8"/>
  <c r="D26" i="2"/>
  <c r="D21" i="2"/>
  <c r="D29" i="2"/>
  <c r="D12" i="3"/>
  <c r="D20" i="3"/>
  <c r="D27" i="3"/>
  <c r="D35" i="3"/>
  <c r="D14" i="4"/>
  <c r="E14" i="4" s="1"/>
  <c r="D22" i="4"/>
  <c r="D30" i="4"/>
  <c r="D5" i="5"/>
  <c r="D18" i="5"/>
  <c r="E18" i="5" s="1"/>
  <c r="D34" i="5"/>
  <c r="E34" i="5" s="1"/>
  <c r="D5" i="6"/>
  <c r="D21" i="6"/>
  <c r="D31" i="6"/>
  <c r="D19" i="7"/>
  <c r="D28" i="7"/>
  <c r="D27" i="7"/>
  <c r="D25" i="8"/>
  <c r="E25" i="8" s="1"/>
  <c r="E26" i="11"/>
  <c r="D26" i="11"/>
  <c r="C4" i="2"/>
  <c r="D5" i="2" s="1"/>
  <c r="C7" i="2"/>
  <c r="D7" i="2" s="1"/>
  <c r="E7" i="2" s="1"/>
  <c r="C11" i="2"/>
  <c r="C15" i="2"/>
  <c r="C19" i="2"/>
  <c r="D19" i="2" s="1"/>
  <c r="C23" i="2"/>
  <c r="D23" i="2" s="1"/>
  <c r="E23" i="2" s="1"/>
  <c r="C27" i="2"/>
  <c r="D28" i="2" s="1"/>
  <c r="C31" i="2"/>
  <c r="D32" i="2" s="1"/>
  <c r="E33" i="2" s="1"/>
  <c r="C35" i="2"/>
  <c r="D35" i="2" s="1"/>
  <c r="C9" i="3"/>
  <c r="D9" i="3" s="1"/>
  <c r="C13" i="3"/>
  <c r="D13" i="3" s="1"/>
  <c r="C17" i="3"/>
  <c r="D17" i="3" s="1"/>
  <c r="C21" i="3"/>
  <c r="D21" i="3" s="1"/>
  <c r="C25" i="3"/>
  <c r="D25" i="3" s="1"/>
  <c r="C29" i="3"/>
  <c r="D29" i="3" s="1"/>
  <c r="C33" i="3"/>
  <c r="D33" i="3" s="1"/>
  <c r="C7" i="4"/>
  <c r="D7" i="4" s="1"/>
  <c r="C11" i="4"/>
  <c r="D11" i="4" s="1"/>
  <c r="C15" i="4"/>
  <c r="D16" i="4" s="1"/>
  <c r="C19" i="4"/>
  <c r="D20" i="4" s="1"/>
  <c r="C23" i="4"/>
  <c r="D23" i="4" s="1"/>
  <c r="C27" i="4"/>
  <c r="D27" i="4" s="1"/>
  <c r="C31" i="4"/>
  <c r="D32" i="4" s="1"/>
  <c r="C35" i="4"/>
  <c r="D36" i="4" s="1"/>
  <c r="E37" i="4" s="1"/>
  <c r="D15" i="5"/>
  <c r="D19" i="5"/>
  <c r="D23" i="5"/>
  <c r="D27" i="5"/>
  <c r="D31" i="5"/>
  <c r="D35" i="5"/>
  <c r="C19" i="6"/>
  <c r="D20" i="6" s="1"/>
  <c r="D26" i="6"/>
  <c r="D30" i="6"/>
  <c r="D33" i="6"/>
  <c r="E33" i="6" s="1"/>
  <c r="D12" i="7"/>
  <c r="C21" i="7"/>
  <c r="D21" i="7" s="1"/>
  <c r="C25" i="7"/>
  <c r="D25" i="7" s="1"/>
  <c r="E25" i="7" s="1"/>
  <c r="C26" i="8"/>
  <c r="D26" i="8" s="1"/>
  <c r="C30" i="8"/>
  <c r="D30" i="8" s="1"/>
  <c r="E7" i="11"/>
  <c r="E11" i="11"/>
  <c r="E15" i="11"/>
  <c r="E19" i="11"/>
  <c r="E23" i="11"/>
  <c r="E27" i="11"/>
  <c r="E31" i="11"/>
  <c r="E35" i="11"/>
  <c r="D10" i="7"/>
  <c r="E10" i="7" s="1"/>
  <c r="E18" i="11"/>
  <c r="D18" i="11"/>
  <c r="C8" i="2"/>
  <c r="D9" i="2" s="1"/>
  <c r="C12" i="2"/>
  <c r="D13" i="2" s="1"/>
  <c r="C16" i="2"/>
  <c r="D17" i="2" s="1"/>
  <c r="D6" i="6"/>
  <c r="D9" i="6"/>
  <c r="E10" i="6" s="1"/>
  <c r="D13" i="6"/>
  <c r="E14" i="6" s="1"/>
  <c r="D34" i="6"/>
  <c r="D11" i="7"/>
  <c r="D16" i="7"/>
  <c r="D20" i="7"/>
  <c r="E20" i="7" s="1"/>
  <c r="C6" i="8"/>
  <c r="D6" i="8" s="1"/>
  <c r="D27" i="11"/>
  <c r="D22" i="6"/>
  <c r="E6" i="11"/>
  <c r="D6" i="11"/>
  <c r="E10" i="11"/>
  <c r="D10" i="11"/>
  <c r="E14" i="11"/>
  <c r="D14" i="11"/>
  <c r="E22" i="11"/>
  <c r="D22" i="11"/>
  <c r="E30" i="11"/>
  <c r="D30" i="11"/>
  <c r="E34" i="11"/>
  <c r="D34" i="11"/>
  <c r="D23" i="11"/>
  <c r="D7" i="11"/>
  <c r="E53" i="10"/>
  <c r="H22" i="9"/>
  <c r="J22" i="9" s="1"/>
  <c r="H30" i="9"/>
  <c r="J30" i="9" s="1"/>
  <c r="E17" i="9"/>
  <c r="E64" i="10"/>
  <c r="D4" i="11"/>
  <c r="D33" i="11"/>
  <c r="D29" i="11"/>
  <c r="D25" i="11"/>
  <c r="D21" i="11"/>
  <c r="D17" i="11"/>
  <c r="D13" i="11"/>
  <c r="D9" i="11"/>
  <c r="D5" i="11"/>
  <c r="D29" i="8"/>
  <c r="E16" i="9"/>
  <c r="E21" i="10"/>
  <c r="H21" i="10" s="1"/>
  <c r="E85" i="10"/>
  <c r="H24" i="9"/>
  <c r="J24" i="9" s="1"/>
  <c r="H32" i="9"/>
  <c r="J32" i="9" s="1"/>
  <c r="F57" i="11"/>
  <c r="F53" i="11"/>
  <c r="F50" i="11"/>
  <c r="F46" i="11"/>
  <c r="F42" i="11"/>
  <c r="I42" i="11" s="1"/>
  <c r="F38" i="11"/>
  <c r="I38" i="11" s="1"/>
  <c r="F65" i="11"/>
  <c r="F62" i="11"/>
  <c r="F56" i="11"/>
  <c r="F52" i="11"/>
  <c r="F49" i="11"/>
  <c r="F45" i="11"/>
  <c r="F41" i="11"/>
  <c r="I41" i="11" s="1"/>
  <c r="F37" i="11"/>
  <c r="I37" i="11" s="1"/>
  <c r="F61" i="11"/>
  <c r="F55" i="11"/>
  <c r="F51" i="11"/>
  <c r="F48" i="11"/>
  <c r="F44" i="11"/>
  <c r="I44" i="11" s="1"/>
  <c r="F40" i="11"/>
  <c r="I40" i="11" s="1"/>
  <c r="F67" i="11"/>
  <c r="F64" i="11"/>
  <c r="F60" i="11"/>
  <c r="F58" i="11"/>
  <c r="F54" i="11"/>
  <c r="F47" i="11"/>
  <c r="F43" i="11"/>
  <c r="I43" i="11" s="1"/>
  <c r="F39" i="11"/>
  <c r="I39" i="11" s="1"/>
  <c r="F66" i="11"/>
  <c r="F63" i="11"/>
  <c r="F59" i="11"/>
  <c r="F5" i="11"/>
  <c r="I5" i="11" s="1"/>
  <c r="F31" i="11"/>
  <c r="I31" i="11" s="1"/>
  <c r="F28" i="11"/>
  <c r="I28" i="11" s="1"/>
  <c r="F24" i="11"/>
  <c r="I24" i="11" s="1"/>
  <c r="F22" i="11"/>
  <c r="I22" i="11" s="1"/>
  <c r="F18" i="11"/>
  <c r="I18" i="11" s="1"/>
  <c r="F15" i="11"/>
  <c r="I15" i="11" s="1"/>
  <c r="F9" i="11"/>
  <c r="I9" i="11" s="1"/>
  <c r="F36" i="11"/>
  <c r="I36" i="11" s="1"/>
  <c r="F34" i="11"/>
  <c r="I34" i="11" s="1"/>
  <c r="F30" i="11"/>
  <c r="I30" i="11" s="1"/>
  <c r="F27" i="11"/>
  <c r="I27" i="11" s="1"/>
  <c r="F21" i="11"/>
  <c r="I21" i="11" s="1"/>
  <c r="F14" i="11"/>
  <c r="I14" i="11" s="1"/>
  <c r="F11" i="11"/>
  <c r="I11" i="11" s="1"/>
  <c r="F8" i="11"/>
  <c r="I8" i="11" s="1"/>
  <c r="F3" i="11"/>
  <c r="I3" i="11" s="1"/>
  <c r="F33" i="11"/>
  <c r="I33" i="11" s="1"/>
  <c r="F26" i="11"/>
  <c r="I26" i="11" s="1"/>
  <c r="F23" i="11"/>
  <c r="I23" i="11" s="1"/>
  <c r="F20" i="11"/>
  <c r="I20" i="11" s="1"/>
  <c r="F17" i="11"/>
  <c r="I17" i="11" s="1"/>
  <c r="F13" i="11"/>
  <c r="I13" i="11" s="1"/>
  <c r="F7" i="11"/>
  <c r="I7" i="11" s="1"/>
  <c r="F4" i="11"/>
  <c r="I4" i="11" s="1"/>
  <c r="F35" i="11"/>
  <c r="I35" i="11" s="1"/>
  <c r="F32" i="11"/>
  <c r="F29" i="11"/>
  <c r="I29" i="11" s="1"/>
  <c r="F25" i="11"/>
  <c r="I25" i="11" s="1"/>
  <c r="F19" i="11"/>
  <c r="I19" i="11" s="1"/>
  <c r="F16" i="11"/>
  <c r="I16" i="11" s="1"/>
  <c r="F12" i="11"/>
  <c r="I12" i="11" s="1"/>
  <c r="F10" i="11"/>
  <c r="I10" i="11" s="1"/>
  <c r="D8" i="3"/>
  <c r="D24" i="3"/>
  <c r="D28" i="3"/>
  <c r="D32" i="3"/>
  <c r="D36" i="3"/>
  <c r="E37" i="3" s="1"/>
  <c r="H18" i="9"/>
  <c r="J18" i="9" s="1"/>
  <c r="D19" i="9"/>
  <c r="D18" i="9"/>
  <c r="E18" i="9" s="1"/>
  <c r="I18" i="9"/>
  <c r="K18" i="9" s="1"/>
  <c r="D27" i="2"/>
  <c r="D11" i="3"/>
  <c r="D15" i="3"/>
  <c r="D19" i="3"/>
  <c r="D15" i="4"/>
  <c r="D12" i="5"/>
  <c r="D16" i="5"/>
  <c r="D20" i="5"/>
  <c r="D24" i="5"/>
  <c r="D28" i="5"/>
  <c r="D32" i="5"/>
  <c r="D36" i="5"/>
  <c r="E37" i="5" s="1"/>
  <c r="E29" i="8"/>
  <c r="H26" i="9"/>
  <c r="J26" i="9" s="1"/>
  <c r="D27" i="9"/>
  <c r="D26" i="9"/>
  <c r="E26" i="9" s="1"/>
  <c r="I26" i="9"/>
  <c r="K26" i="9" s="1"/>
  <c r="H34" i="9"/>
  <c r="J34" i="9" s="1"/>
  <c r="D35" i="9"/>
  <c r="D34" i="9"/>
  <c r="I34" i="9"/>
  <c r="K34" i="9" s="1"/>
  <c r="D15" i="7"/>
  <c r="D23" i="7"/>
  <c r="D31" i="7"/>
  <c r="D11" i="8"/>
  <c r="E9" i="6"/>
  <c r="E95" i="10"/>
  <c r="E90" i="10"/>
  <c r="E87" i="10"/>
  <c r="E82" i="10"/>
  <c r="E79" i="10"/>
  <c r="E74" i="10"/>
  <c r="E71" i="10"/>
  <c r="E66" i="10"/>
  <c r="E63" i="10"/>
  <c r="E58" i="10"/>
  <c r="E55" i="10"/>
  <c r="E50" i="10"/>
  <c r="E47" i="10"/>
  <c r="E42" i="10"/>
  <c r="H42" i="10" s="1"/>
  <c r="E39" i="10"/>
  <c r="H39" i="10" s="1"/>
  <c r="E34" i="10"/>
  <c r="H34" i="10" s="1"/>
  <c r="E31" i="10"/>
  <c r="H31" i="10" s="1"/>
  <c r="E26" i="10"/>
  <c r="H26" i="10" s="1"/>
  <c r="E23" i="10"/>
  <c r="H23" i="10" s="1"/>
  <c r="E18" i="10"/>
  <c r="H18" i="10" s="1"/>
  <c r="E15" i="10"/>
  <c r="H15" i="10" s="1"/>
  <c r="E13" i="10"/>
  <c r="H13" i="10" s="1"/>
  <c r="E11" i="10"/>
  <c r="H11" i="10" s="1"/>
  <c r="E9" i="10"/>
  <c r="E7" i="10"/>
  <c r="H7" i="10" s="1"/>
  <c r="E3" i="10"/>
  <c r="H3" i="10" s="1"/>
  <c r="E92" i="10"/>
  <c r="E89" i="10"/>
  <c r="E84" i="10"/>
  <c r="E81" i="10"/>
  <c r="E76" i="10"/>
  <c r="E73" i="10"/>
  <c r="E68" i="10"/>
  <c r="E65" i="10"/>
  <c r="E60" i="10"/>
  <c r="E57" i="10"/>
  <c r="E52" i="10"/>
  <c r="E49" i="10"/>
  <c r="E44" i="10"/>
  <c r="H44" i="10" s="1"/>
  <c r="E41" i="10"/>
  <c r="H41" i="10" s="1"/>
  <c r="E36" i="10"/>
  <c r="H36" i="10" s="1"/>
  <c r="E33" i="10"/>
  <c r="H33" i="10" s="1"/>
  <c r="E28" i="10"/>
  <c r="H28" i="10" s="1"/>
  <c r="E25" i="10"/>
  <c r="H25" i="10" s="1"/>
  <c r="E20" i="10"/>
  <c r="H20" i="10" s="1"/>
  <c r="E17" i="10"/>
  <c r="H17" i="10" s="1"/>
  <c r="E5" i="10"/>
  <c r="H5" i="10" s="1"/>
  <c r="E94" i="10"/>
  <c r="E91" i="10"/>
  <c r="E86" i="10"/>
  <c r="E83" i="10"/>
  <c r="E78" i="10"/>
  <c r="E75" i="10"/>
  <c r="E70" i="10"/>
  <c r="E67" i="10"/>
  <c r="E62" i="10"/>
  <c r="E59" i="10"/>
  <c r="E54" i="10"/>
  <c r="E51" i="10"/>
  <c r="E46" i="10"/>
  <c r="E43" i="10"/>
  <c r="H43" i="10" s="1"/>
  <c r="E38" i="10"/>
  <c r="H38" i="10" s="1"/>
  <c r="E35" i="10"/>
  <c r="H35" i="10" s="1"/>
  <c r="E30" i="10"/>
  <c r="H30" i="10" s="1"/>
  <c r="E27" i="10"/>
  <c r="E22" i="10"/>
  <c r="H22" i="10" s="1"/>
  <c r="E19" i="10"/>
  <c r="H19" i="10" s="1"/>
  <c r="E14" i="10"/>
  <c r="H14" i="10" s="1"/>
  <c r="E12" i="10"/>
  <c r="E10" i="10"/>
  <c r="H10" i="10" s="1"/>
  <c r="E8" i="10"/>
  <c r="H8" i="10" s="1"/>
  <c r="E6" i="10"/>
  <c r="H6" i="10" s="1"/>
  <c r="E24" i="10"/>
  <c r="E45" i="10"/>
  <c r="E56" i="10"/>
  <c r="E77" i="10"/>
  <c r="E88" i="10"/>
  <c r="E16" i="10"/>
  <c r="E37" i="10"/>
  <c r="H37" i="10" s="1"/>
  <c r="E48" i="10"/>
  <c r="E69" i="10"/>
  <c r="E80" i="10"/>
  <c r="D21" i="9"/>
  <c r="D20" i="9"/>
  <c r="I20" i="9"/>
  <c r="K20" i="9" s="1"/>
  <c r="H20" i="9"/>
  <c r="J20" i="9" s="1"/>
  <c r="N11" i="9" s="1"/>
  <c r="D29" i="9"/>
  <c r="D28" i="9"/>
  <c r="I28" i="9"/>
  <c r="K28" i="9" s="1"/>
  <c r="H28" i="9"/>
  <c r="J28" i="9" s="1"/>
  <c r="D36" i="9"/>
  <c r="E37" i="9" s="1"/>
  <c r="I36" i="9"/>
  <c r="K36" i="9" s="1"/>
  <c r="H36" i="9"/>
  <c r="J36" i="9" s="1"/>
  <c r="E4" i="10"/>
  <c r="E29" i="10"/>
  <c r="H29" i="10" s="1"/>
  <c r="E40" i="10"/>
  <c r="H40" i="10" s="1"/>
  <c r="E61" i="10"/>
  <c r="E72" i="10"/>
  <c r="E93" i="10"/>
  <c r="I23" i="9"/>
  <c r="K23" i="9" s="1"/>
  <c r="D24" i="9"/>
  <c r="D23" i="9"/>
  <c r="H23" i="9"/>
  <c r="J23" i="9" s="1"/>
  <c r="I31" i="9"/>
  <c r="K31" i="9" s="1"/>
  <c r="D32" i="9"/>
  <c r="D31" i="9"/>
  <c r="H31" i="9"/>
  <c r="J31" i="9" s="1"/>
  <c r="I19" i="9"/>
  <c r="K19" i="9" s="1"/>
  <c r="I27" i="9"/>
  <c r="K27" i="9" s="1"/>
  <c r="I35" i="9"/>
  <c r="K35" i="9" s="1"/>
  <c r="H19" i="9"/>
  <c r="J19" i="9" s="1"/>
  <c r="I22" i="9"/>
  <c r="K22" i="9" s="1"/>
  <c r="H27" i="9"/>
  <c r="J27" i="9" s="1"/>
  <c r="I30" i="9"/>
  <c r="K30" i="9" s="1"/>
  <c r="H35" i="9"/>
  <c r="J35" i="9" s="1"/>
  <c r="E32" i="6" l="1"/>
  <c r="E21" i="8"/>
  <c r="E33" i="7"/>
  <c r="E21" i="7"/>
  <c r="E17" i="3"/>
  <c r="E30" i="4"/>
  <c r="D12" i="4"/>
  <c r="E12" i="4" s="1"/>
  <c r="E17" i="4"/>
  <c r="E18" i="6"/>
  <c r="E18" i="4"/>
  <c r="E6" i="5"/>
  <c r="D36" i="6"/>
  <c r="D37" i="6"/>
  <c r="F64" i="10"/>
  <c r="F96" i="10"/>
  <c r="G45" i="11"/>
  <c r="E23" i="9"/>
  <c r="E31" i="9"/>
  <c r="E12" i="7"/>
  <c r="D29" i="7"/>
  <c r="D35" i="8"/>
  <c r="D26" i="5"/>
  <c r="E27" i="5" s="1"/>
  <c r="D10" i="5"/>
  <c r="E10" i="5" s="1"/>
  <c r="E6" i="4"/>
  <c r="D31" i="4"/>
  <c r="E31" i="4" s="1"/>
  <c r="E24" i="3"/>
  <c r="E14" i="2"/>
  <c r="D15" i="2"/>
  <c r="E15" i="2" s="1"/>
  <c r="E8" i="3"/>
  <c r="E21" i="3"/>
  <c r="E19" i="2"/>
  <c r="E22" i="4"/>
  <c r="E22" i="2"/>
  <c r="E24" i="8"/>
  <c r="D16" i="6"/>
  <c r="E17" i="6" s="1"/>
  <c r="E20" i="9"/>
  <c r="E15" i="4"/>
  <c r="D18" i="8"/>
  <c r="E18" i="8" s="1"/>
  <c r="E21" i="6"/>
  <c r="E33" i="4"/>
  <c r="E28" i="7"/>
  <c r="D6" i="3"/>
  <c r="E6" i="3" s="1"/>
  <c r="E34" i="4"/>
  <c r="D14" i="7"/>
  <c r="E14" i="7" s="1"/>
  <c r="E9" i="7"/>
  <c r="E9" i="8"/>
  <c r="E34" i="9"/>
  <c r="E22" i="6"/>
  <c r="E30" i="2"/>
  <c r="D24" i="6"/>
  <c r="E24" i="6" s="1"/>
  <c r="E21" i="4"/>
  <c r="E28" i="9"/>
  <c r="D31" i="2"/>
  <c r="E31" i="2" s="1"/>
  <c r="E23" i="4"/>
  <c r="D11" i="5"/>
  <c r="E7" i="4"/>
  <c r="E35" i="2"/>
  <c r="E6" i="2"/>
  <c r="D14" i="5"/>
  <c r="E14" i="5" s="1"/>
  <c r="E26" i="2"/>
  <c r="E26" i="4"/>
  <c r="D28" i="6"/>
  <c r="E29" i="6" s="1"/>
  <c r="D10" i="8"/>
  <c r="E10" i="8" s="1"/>
  <c r="D6" i="7"/>
  <c r="E6" i="7" s="1"/>
  <c r="D24" i="2"/>
  <c r="E24" i="2" s="1"/>
  <c r="D35" i="4"/>
  <c r="E35" i="4" s="1"/>
  <c r="D28" i="4"/>
  <c r="E28" i="4" s="1"/>
  <c r="E28" i="3"/>
  <c r="D11" i="2"/>
  <c r="E11" i="2" s="1"/>
  <c r="D22" i="5"/>
  <c r="E22" i="5" s="1"/>
  <c r="E33" i="8"/>
  <c r="D34" i="7"/>
  <c r="E34" i="7" s="1"/>
  <c r="E34" i="8"/>
  <c r="E29" i="7"/>
  <c r="E11" i="4"/>
  <c r="E13" i="7"/>
  <c r="E27" i="2"/>
  <c r="D8" i="4"/>
  <c r="E8" i="4" s="1"/>
  <c r="D20" i="2"/>
  <c r="E20" i="2" s="1"/>
  <c r="D15" i="8"/>
  <c r="E15" i="8" s="1"/>
  <c r="E30" i="7"/>
  <c r="E27" i="4"/>
  <c r="D22" i="8"/>
  <c r="E22" i="8" s="1"/>
  <c r="E35" i="5"/>
  <c r="E19" i="5"/>
  <c r="D30" i="5"/>
  <c r="E30" i="5" s="1"/>
  <c r="E7" i="5"/>
  <c r="E17" i="8"/>
  <c r="D27" i="8"/>
  <c r="E27" i="8" s="1"/>
  <c r="D19" i="6"/>
  <c r="E19" i="6" s="1"/>
  <c r="E13" i="6"/>
  <c r="E36" i="3"/>
  <c r="D12" i="2"/>
  <c r="E13" i="2" s="1"/>
  <c r="E36" i="7"/>
  <c r="D11" i="6"/>
  <c r="E11" i="6" s="1"/>
  <c r="E36" i="5"/>
  <c r="D19" i="4"/>
  <c r="E19" i="4" s="1"/>
  <c r="D24" i="4"/>
  <c r="E24" i="4" s="1"/>
  <c r="E32" i="3"/>
  <c r="D36" i="2"/>
  <c r="E29" i="2"/>
  <c r="D17" i="7"/>
  <c r="E17" i="7" s="1"/>
  <c r="E6" i="8"/>
  <c r="E34" i="6"/>
  <c r="E26" i="5"/>
  <c r="D7" i="6"/>
  <c r="E8" i="6" s="1"/>
  <c r="E9" i="5"/>
  <c r="E15" i="6"/>
  <c r="D8" i="2"/>
  <c r="E8" i="2" s="1"/>
  <c r="E11" i="7"/>
  <c r="E6" i="6"/>
  <c r="E13" i="3"/>
  <c r="E19" i="7"/>
  <c r="E10" i="4"/>
  <c r="E14" i="8"/>
  <c r="E36" i="9"/>
  <c r="D16" i="2"/>
  <c r="E16" i="2" s="1"/>
  <c r="E26" i="8"/>
  <c r="E26" i="6"/>
  <c r="E8" i="5"/>
  <c r="H32" i="11"/>
  <c r="G67" i="11"/>
  <c r="G52" i="11"/>
  <c r="G38" i="11"/>
  <c r="H66" i="11"/>
  <c r="I32" i="11"/>
  <c r="L9" i="11" s="1"/>
  <c r="H15" i="11"/>
  <c r="G66" i="11"/>
  <c r="G53" i="11"/>
  <c r="H45" i="11"/>
  <c r="H12" i="11"/>
  <c r="H29" i="11"/>
  <c r="H23" i="11"/>
  <c r="H26" i="11"/>
  <c r="H11" i="11"/>
  <c r="G56" i="10"/>
  <c r="G40" i="10"/>
  <c r="G72" i="10"/>
  <c r="G88" i="10"/>
  <c r="G43" i="10"/>
  <c r="G59" i="10"/>
  <c r="G75" i="10"/>
  <c r="G91" i="10"/>
  <c r="G49" i="10"/>
  <c r="G9" i="10"/>
  <c r="H9" i="10"/>
  <c r="G16" i="10"/>
  <c r="H16" i="10"/>
  <c r="G12" i="10"/>
  <c r="H12" i="10"/>
  <c r="G4" i="10"/>
  <c r="H4" i="10"/>
  <c r="G80" i="10"/>
  <c r="G24" i="10"/>
  <c r="H24" i="10"/>
  <c r="G27" i="10"/>
  <c r="H27" i="10"/>
  <c r="F61" i="10"/>
  <c r="G61" i="10"/>
  <c r="F69" i="10"/>
  <c r="G69" i="10"/>
  <c r="F6" i="10"/>
  <c r="G6" i="10"/>
  <c r="F30" i="10"/>
  <c r="G30" i="10"/>
  <c r="F94" i="10"/>
  <c r="G94" i="10"/>
  <c r="F93" i="10"/>
  <c r="G93" i="10"/>
  <c r="F29" i="10"/>
  <c r="G29" i="10"/>
  <c r="G37" i="10"/>
  <c r="F45" i="10"/>
  <c r="G45" i="10"/>
  <c r="F10" i="10"/>
  <c r="G10" i="10"/>
  <c r="F22" i="10"/>
  <c r="G22" i="10"/>
  <c r="G38" i="10"/>
  <c r="F54" i="10"/>
  <c r="G54" i="10"/>
  <c r="G70" i="10"/>
  <c r="F86" i="10"/>
  <c r="G86" i="10"/>
  <c r="F5" i="10"/>
  <c r="G5" i="10"/>
  <c r="F28" i="10"/>
  <c r="G28" i="10"/>
  <c r="F44" i="10"/>
  <c r="G44" i="10"/>
  <c r="F60" i="10"/>
  <c r="G60" i="10"/>
  <c r="F76" i="10"/>
  <c r="G76" i="10"/>
  <c r="F92" i="10"/>
  <c r="G92" i="10"/>
  <c r="G7" i="10"/>
  <c r="G15" i="10"/>
  <c r="G31" i="10"/>
  <c r="G47" i="10"/>
  <c r="G63" i="10"/>
  <c r="G79" i="10"/>
  <c r="G95" i="10"/>
  <c r="E36" i="4"/>
  <c r="H10" i="11"/>
  <c r="H25" i="11"/>
  <c r="G4" i="11"/>
  <c r="H4" i="11"/>
  <c r="H20" i="11"/>
  <c r="H21" i="11"/>
  <c r="G37" i="11"/>
  <c r="H36" i="11"/>
  <c r="H22" i="11"/>
  <c r="G6" i="11"/>
  <c r="H5" i="11"/>
  <c r="H6" i="11"/>
  <c r="H63" i="11"/>
  <c r="G48" i="11"/>
  <c r="H47" i="11"/>
  <c r="H64" i="11"/>
  <c r="H48" i="11"/>
  <c r="H37" i="11"/>
  <c r="H52" i="11"/>
  <c r="H38" i="11"/>
  <c r="H53" i="11"/>
  <c r="G85" i="10"/>
  <c r="G32" i="10"/>
  <c r="E10" i="2"/>
  <c r="D22" i="7"/>
  <c r="E22" i="7" s="1"/>
  <c r="E23" i="6"/>
  <c r="D30" i="3"/>
  <c r="D10" i="3"/>
  <c r="E10" i="3" s="1"/>
  <c r="E18" i="2"/>
  <c r="G17" i="10"/>
  <c r="F33" i="10"/>
  <c r="G33" i="10"/>
  <c r="F65" i="10"/>
  <c r="G65" i="10"/>
  <c r="G81" i="10"/>
  <c r="G18" i="10"/>
  <c r="G34" i="10"/>
  <c r="G50" i="10"/>
  <c r="G66" i="10"/>
  <c r="G82" i="10"/>
  <c r="E25" i="2"/>
  <c r="E29" i="3"/>
  <c r="G7" i="11"/>
  <c r="H7" i="11"/>
  <c r="H8" i="11"/>
  <c r="H27" i="11"/>
  <c r="H9" i="11"/>
  <c r="H24" i="11"/>
  <c r="G54" i="11"/>
  <c r="H54" i="11"/>
  <c r="H67" i="11"/>
  <c r="G51" i="11"/>
  <c r="H51" i="11"/>
  <c r="H41" i="11"/>
  <c r="H56" i="11"/>
  <c r="H42" i="11"/>
  <c r="H57" i="11"/>
  <c r="G21" i="10"/>
  <c r="D18" i="3"/>
  <c r="E18" i="3" s="1"/>
  <c r="D7" i="8"/>
  <c r="D26" i="3"/>
  <c r="E26" i="3" s="1"/>
  <c r="G62" i="10"/>
  <c r="F36" i="10"/>
  <c r="G36" i="10"/>
  <c r="F52" i="10"/>
  <c r="G52" i="10"/>
  <c r="F68" i="10"/>
  <c r="G68" i="10"/>
  <c r="F84" i="10"/>
  <c r="G84" i="10"/>
  <c r="F11" i="10"/>
  <c r="G11" i="10"/>
  <c r="F23" i="10"/>
  <c r="G23" i="10"/>
  <c r="F39" i="10"/>
  <c r="G39" i="10"/>
  <c r="F55" i="10"/>
  <c r="G55" i="10"/>
  <c r="F71" i="10"/>
  <c r="G71" i="10"/>
  <c r="F87" i="10"/>
  <c r="G87" i="10"/>
  <c r="G16" i="11"/>
  <c r="H16" i="11"/>
  <c r="H13" i="11"/>
  <c r="H30" i="11"/>
  <c r="H28" i="11"/>
  <c r="G39" i="11"/>
  <c r="H39" i="11"/>
  <c r="G58" i="11"/>
  <c r="H58" i="11"/>
  <c r="G41" i="11"/>
  <c r="H40" i="11"/>
  <c r="G55" i="11"/>
  <c r="H55" i="11"/>
  <c r="G62" i="11"/>
  <c r="H62" i="11"/>
  <c r="H46" i="11"/>
  <c r="G64" i="10"/>
  <c r="E30" i="8"/>
  <c r="E30" i="6"/>
  <c r="E31" i="6"/>
  <c r="E7" i="6"/>
  <c r="D22" i="3"/>
  <c r="F77" i="10"/>
  <c r="G77" i="10"/>
  <c r="F14" i="10"/>
  <c r="G14" i="10"/>
  <c r="F46" i="10"/>
  <c r="G46" i="10"/>
  <c r="G78" i="10"/>
  <c r="F20" i="10"/>
  <c r="G20" i="10"/>
  <c r="F48" i="10"/>
  <c r="G48" i="10"/>
  <c r="F8" i="10"/>
  <c r="G8" i="10"/>
  <c r="F19" i="10"/>
  <c r="G19" i="10"/>
  <c r="F35" i="10"/>
  <c r="G35" i="10"/>
  <c r="F51" i="10"/>
  <c r="G51" i="10"/>
  <c r="F67" i="10"/>
  <c r="G67" i="10"/>
  <c r="F83" i="10"/>
  <c r="G83" i="10"/>
  <c r="F25" i="10"/>
  <c r="G25" i="10"/>
  <c r="G41" i="10"/>
  <c r="G57" i="10"/>
  <c r="F73" i="10"/>
  <c r="G73" i="10"/>
  <c r="F89" i="10"/>
  <c r="G89" i="10"/>
  <c r="F13" i="10"/>
  <c r="G13" i="10"/>
  <c r="G26" i="10"/>
  <c r="G42" i="10"/>
  <c r="G58" i="10"/>
  <c r="G74" i="10"/>
  <c r="G90" i="10"/>
  <c r="E19" i="3"/>
  <c r="E33" i="3"/>
  <c r="G19" i="11"/>
  <c r="H19" i="11"/>
  <c r="G35" i="11"/>
  <c r="H35" i="11"/>
  <c r="H17" i="11"/>
  <c r="H33" i="11"/>
  <c r="H14" i="11"/>
  <c r="H34" i="11"/>
  <c r="H18" i="11"/>
  <c r="H31" i="11"/>
  <c r="H59" i="11"/>
  <c r="G43" i="11"/>
  <c r="H43" i="11"/>
  <c r="H60" i="11"/>
  <c r="H44" i="11"/>
  <c r="H61" i="11"/>
  <c r="H49" i="11"/>
  <c r="H65" i="11"/>
  <c r="H50" i="11"/>
  <c r="G53" i="10"/>
  <c r="G96" i="10"/>
  <c r="E7" i="3"/>
  <c r="D31" i="8"/>
  <c r="D26" i="7"/>
  <c r="E26" i="7" s="1"/>
  <c r="D34" i="3"/>
  <c r="E34" i="3" s="1"/>
  <c r="D14" i="3"/>
  <c r="E14" i="3" s="1"/>
  <c r="G44" i="11"/>
  <c r="G32" i="11"/>
  <c r="G40" i="11"/>
  <c r="G23" i="11"/>
  <c r="G17" i="11"/>
  <c r="G59" i="11"/>
  <c r="G61" i="11"/>
  <c r="G49" i="11"/>
  <c r="G65" i="11"/>
  <c r="G50" i="11"/>
  <c r="G46" i="11"/>
  <c r="G56" i="11"/>
  <c r="G60" i="11"/>
  <c r="G47" i="11"/>
  <c r="G64" i="11"/>
  <c r="G12" i="11"/>
  <c r="G29" i="11"/>
  <c r="G27" i="11"/>
  <c r="G9" i="11"/>
  <c r="G63" i="11"/>
  <c r="G42" i="11"/>
  <c r="G57" i="11"/>
  <c r="G8" i="11"/>
  <c r="G24" i="11"/>
  <c r="G13" i="11"/>
  <c r="G26" i="11"/>
  <c r="G11" i="11"/>
  <c r="G30" i="11"/>
  <c r="G15" i="11"/>
  <c r="G28" i="11"/>
  <c r="G33" i="11"/>
  <c r="G14" i="11"/>
  <c r="G34" i="11"/>
  <c r="G18" i="11"/>
  <c r="G31" i="11"/>
  <c r="G10" i="11"/>
  <c r="G25" i="11"/>
  <c r="G20" i="11"/>
  <c r="G21" i="11"/>
  <c r="G36" i="11"/>
  <c r="G22" i="11"/>
  <c r="G5" i="11"/>
  <c r="F78" i="10"/>
  <c r="E19" i="8"/>
  <c r="E20" i="8"/>
  <c r="E35" i="6"/>
  <c r="E36" i="6"/>
  <c r="E20" i="6"/>
  <c r="E24" i="9"/>
  <c r="E25" i="9"/>
  <c r="F40" i="10"/>
  <c r="F57" i="10"/>
  <c r="F42" i="10"/>
  <c r="F74" i="10"/>
  <c r="F53" i="10"/>
  <c r="E31" i="7"/>
  <c r="E32" i="7"/>
  <c r="E29" i="5"/>
  <c r="E28" i="5"/>
  <c r="E12" i="3"/>
  <c r="E32" i="4"/>
  <c r="E30" i="9"/>
  <c r="E29" i="9"/>
  <c r="F62" i="10"/>
  <c r="E35" i="8"/>
  <c r="E36" i="8"/>
  <c r="E17" i="5"/>
  <c r="E16" i="5"/>
  <c r="F21" i="10"/>
  <c r="E16" i="3"/>
  <c r="E32" i="9"/>
  <c r="E33" i="9"/>
  <c r="F56" i="10"/>
  <c r="F41" i="10"/>
  <c r="F26" i="10"/>
  <c r="F58" i="10"/>
  <c r="F90" i="10"/>
  <c r="E15" i="7"/>
  <c r="E16" i="7"/>
  <c r="E13" i="5"/>
  <c r="E21" i="2"/>
  <c r="E22" i="9"/>
  <c r="E21" i="9"/>
  <c r="F37" i="10"/>
  <c r="F38" i="10"/>
  <c r="F70" i="10"/>
  <c r="F7" i="10"/>
  <c r="F15" i="10"/>
  <c r="F31" i="10"/>
  <c r="F47" i="10"/>
  <c r="F63" i="10"/>
  <c r="F79" i="10"/>
  <c r="F95" i="10"/>
  <c r="E28" i="8"/>
  <c r="E12" i="8"/>
  <c r="E27" i="6"/>
  <c r="E35" i="9"/>
  <c r="E27" i="9"/>
  <c r="F32" i="10"/>
  <c r="E24" i="5"/>
  <c r="E25" i="5"/>
  <c r="E19" i="9"/>
  <c r="E25" i="4"/>
  <c r="E25" i="3"/>
  <c r="F72" i="10"/>
  <c r="F4" i="10"/>
  <c r="F80" i="10"/>
  <c r="F16" i="10"/>
  <c r="F88" i="10"/>
  <c r="F24" i="10"/>
  <c r="F12" i="10"/>
  <c r="F27" i="10"/>
  <c r="F43" i="10"/>
  <c r="F59" i="10"/>
  <c r="F75" i="10"/>
  <c r="F91" i="10"/>
  <c r="F17" i="10"/>
  <c r="F49" i="10"/>
  <c r="F81" i="10"/>
  <c r="F9" i="10"/>
  <c r="F18" i="10"/>
  <c r="F34" i="10"/>
  <c r="F50" i="10"/>
  <c r="F66" i="10"/>
  <c r="F82" i="10"/>
  <c r="F85" i="10"/>
  <c r="E23" i="7"/>
  <c r="E24" i="7"/>
  <c r="E8" i="7"/>
  <c r="E32" i="5"/>
  <c r="E33" i="5"/>
  <c r="E20" i="5"/>
  <c r="E21" i="5"/>
  <c r="E20" i="3"/>
  <c r="E16" i="4"/>
  <c r="E28" i="2"/>
  <c r="E20" i="4"/>
  <c r="E9" i="3"/>
  <c r="E27" i="3" l="1"/>
  <c r="E13" i="4"/>
  <c r="E16" i="6"/>
  <c r="E36" i="2"/>
  <c r="E37" i="2"/>
  <c r="E37" i="6"/>
  <c r="E38" i="6"/>
  <c r="E9" i="4"/>
  <c r="E28" i="6"/>
  <c r="E11" i="5"/>
  <c r="K12" i="10"/>
  <c r="E7" i="7"/>
  <c r="E25" i="6"/>
  <c r="E31" i="5"/>
  <c r="E23" i="5"/>
  <c r="E32" i="2"/>
  <c r="E12" i="6"/>
  <c r="E11" i="8"/>
  <c r="E12" i="5"/>
  <c r="E29" i="4"/>
  <c r="E23" i="8"/>
  <c r="E15" i="5"/>
  <c r="E12" i="2"/>
  <c r="E35" i="7"/>
  <c r="E17" i="2"/>
  <c r="E18" i="7"/>
  <c r="E16" i="8"/>
  <c r="E11" i="3"/>
  <c r="E9" i="2"/>
  <c r="L12" i="11"/>
  <c r="L8" i="11"/>
  <c r="K9" i="10"/>
  <c r="K8" i="10"/>
  <c r="E7" i="8"/>
  <c r="E8" i="8"/>
  <c r="E31" i="3"/>
  <c r="E30" i="3"/>
  <c r="E27" i="7"/>
  <c r="E23" i="3"/>
  <c r="E22" i="3"/>
  <c r="E15" i="3"/>
  <c r="E31" i="8"/>
  <c r="E32" i="8"/>
  <c r="E35" i="3"/>
  <c r="L13" i="11" l="1"/>
</calcChain>
</file>

<file path=xl/sharedStrings.xml><?xml version="1.0" encoding="utf-8"?>
<sst xmlns="http://schemas.openxmlformats.org/spreadsheetml/2006/main" count="137" uniqueCount="39">
  <si>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</si>
  <si>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</si>
  <si>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</si>
  <si>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</si>
  <si>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</si>
  <si>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</si>
  <si>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</si>
  <si>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</si>
  <si>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</si>
  <si>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</si>
  <si>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</si>
  <si>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</si>
  <si>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d1</t>
  </si>
  <si>
    <t>d2</t>
  </si>
  <si>
    <t>d3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</si>
  <si>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</si>
  <si>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</si>
  <si>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</si>
  <si>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</si>
  <si>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</si>
  <si>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</si>
  <si>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</si>
  <si>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</si>
  <si>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</si>
  <si>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</si>
  <si>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q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</si>
  <si>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</si>
  <si>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</si>
  <si>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</si>
  <si>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</si>
  <si>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</si>
  <si>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</si>
  <si>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</si>
  <si>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</si>
  <si>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attualmente_positivi'</t>
  </si>
  <si>
    <t>Liguria</t>
  </si>
  <si>
    <t>Coeff positivi</t>
  </si>
  <si>
    <t>Coeff morti</t>
  </si>
  <si>
    <t>nuovi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</si>
</sst>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;@"/>
    <numFmt numFmtId="165" formatCode="0.0"/>
  </numFmts>
  <fonts count="18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99FF66"/>
        <bgColor rgb="FF99FF66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21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2" fontId="0" fillId="9" borderId="2" xfId="0" applyNumberFormat="1" applyFill="1" applyBorder="1"/>
    <xf numFmtId="1" fontId="14" fillId="0" borderId="0" xfId="0" applyNumberFormat="1" applyFont="1" applyAlignment="1">
      <alignment horizont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14" fontId="0" fillId="0" borderId="0" xfId="0" applyNumberFormat="1"/>
    <xf numFmtId="0" fontId="0" fillId="0" borderId="0" xfId="0" applyAlignment="1">
      <alignment horizont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Casi_totali!$A$3:$A$49</c:f>
              <c:numCache>
                <c:formatCode>d/m;@</c:formatCode>
                <c:ptCount val="4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</c:numCache>
            </c:numRef>
          </c:xVal>
          <c:yVal>
            <c:numRef>
              <c:f>Casi_totali!$B$3:$B$49</c:f>
              <c:numCache>
                <c:formatCode>General</c:formatCode>
                <c:ptCount val="47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ser>
          <c:idx val="1"/>
          <c:order val="1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Casi_totali!$A$3:$A$49</c:f>
              <c:numCache>
                <c:formatCode>d/m;@</c:formatCode>
                <c:ptCount val="4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</c:numCache>
            </c:numRef>
          </c:xVal>
          <c:yVal>
            <c:numRef>
              <c:f>Casi_totali!$C$3:$C$49</c:f>
              <c:numCache>
                <c:formatCode>General</c:formatCode>
                <c:ptCount val="47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E-40F0-9E8C-9EF9C90866EF}"/>
            </c:ext>
          </c:extLst>
        </c:ser>
        <c:ser>
          <c:idx val="2"/>
          <c:order val="2"/>
          <c:tx>
            <c:strRef>
              <c:f>Casi_totali!$D$1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Casi_totali!$A$3:$A$49</c:f>
              <c:numCache>
                <c:formatCode>d/m;@</c:formatCode>
                <c:ptCount val="4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</c:numCache>
            </c:numRef>
          </c:xVal>
          <c:yVal>
            <c:numRef>
              <c:f>Casi_totali!$D$3:$D$49</c:f>
              <c:numCache>
                <c:formatCode>General</c:formatCode>
                <c:ptCount val="47"/>
                <c:pt idx="2">
                  <c:v>10</c:v>
                </c:pt>
                <c:pt idx="3">
                  <c:v>-2</c:v>
                </c:pt>
                <c:pt idx="4">
                  <c:v>-8</c:v>
                </c:pt>
                <c:pt idx="5">
                  <c:v>23</c:v>
                </c:pt>
                <c:pt idx="6">
                  <c:v>-40</c:v>
                </c:pt>
                <c:pt idx="7">
                  <c:v>14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15</c:v>
                </c:pt>
                <c:pt idx="13">
                  <c:v>8</c:v>
                </c:pt>
                <c:pt idx="14">
                  <c:v>4</c:v>
                </c:pt>
                <c:pt idx="15">
                  <c:v>1</c:v>
                </c:pt>
                <c:pt idx="16">
                  <c:v>21</c:v>
                </c:pt>
                <c:pt idx="17">
                  <c:v>27</c:v>
                </c:pt>
                <c:pt idx="18">
                  <c:v>-9</c:v>
                </c:pt>
                <c:pt idx="19">
                  <c:v>47</c:v>
                </c:pt>
                <c:pt idx="20">
                  <c:v>-22</c:v>
                </c:pt>
                <c:pt idx="21">
                  <c:v>12</c:v>
                </c:pt>
                <c:pt idx="22">
                  <c:v>3</c:v>
                </c:pt>
                <c:pt idx="23">
                  <c:v>-2</c:v>
                </c:pt>
                <c:pt idx="24">
                  <c:v>63</c:v>
                </c:pt>
                <c:pt idx="25">
                  <c:v>-10</c:v>
                </c:pt>
                <c:pt idx="26">
                  <c:v>53</c:v>
                </c:pt>
                <c:pt idx="27">
                  <c:v>14</c:v>
                </c:pt>
                <c:pt idx="28">
                  <c:v>30</c:v>
                </c:pt>
                <c:pt idx="29">
                  <c:v>-67</c:v>
                </c:pt>
                <c:pt idx="30">
                  <c:v>-3</c:v>
                </c:pt>
                <c:pt idx="31">
                  <c:v>73</c:v>
                </c:pt>
                <c:pt idx="32">
                  <c:v>-133</c:v>
                </c:pt>
                <c:pt idx="33">
                  <c:v>-3</c:v>
                </c:pt>
                <c:pt idx="34">
                  <c:v>128</c:v>
                </c:pt>
                <c:pt idx="35">
                  <c:v>-113</c:v>
                </c:pt>
                <c:pt idx="36">
                  <c:v>58</c:v>
                </c:pt>
                <c:pt idx="37">
                  <c:v>45</c:v>
                </c:pt>
                <c:pt idx="38">
                  <c:v>-122</c:v>
                </c:pt>
                <c:pt idx="39">
                  <c:v>61</c:v>
                </c:pt>
                <c:pt idx="40">
                  <c:v>55</c:v>
                </c:pt>
                <c:pt idx="41">
                  <c:v>8</c:v>
                </c:pt>
                <c:pt idx="42">
                  <c:v>-146</c:v>
                </c:pt>
                <c:pt idx="43">
                  <c:v>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Ospedalizzati!$A$3:$A$50</c:f>
              <c:numCache>
                <c:formatCode>d/m;@</c:formatCode>
                <c:ptCount val="4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</c:numCache>
            </c:numRef>
          </c:xVal>
          <c:yVal>
            <c:numRef>
              <c:f>Ospedalizzati!$C$3:$C$50</c:f>
              <c:numCache>
                <c:formatCode>General</c:formatCode>
                <c:ptCount val="48"/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-4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15</c:v>
                </c:pt>
                <c:pt idx="13">
                  <c:v>18</c:v>
                </c:pt>
                <c:pt idx="14">
                  <c:v>27</c:v>
                </c:pt>
                <c:pt idx="15">
                  <c:v>9</c:v>
                </c:pt>
                <c:pt idx="16">
                  <c:v>22</c:v>
                </c:pt>
                <c:pt idx="17">
                  <c:v>28</c:v>
                </c:pt>
                <c:pt idx="18">
                  <c:v>36</c:v>
                </c:pt>
                <c:pt idx="19">
                  <c:v>103</c:v>
                </c:pt>
                <c:pt idx="20">
                  <c:v>44</c:v>
                </c:pt>
                <c:pt idx="21">
                  <c:v>9</c:v>
                </c:pt>
                <c:pt idx="22">
                  <c:v>56</c:v>
                </c:pt>
                <c:pt idx="23">
                  <c:v>117</c:v>
                </c:pt>
                <c:pt idx="24">
                  <c:v>102</c:v>
                </c:pt>
                <c:pt idx="25">
                  <c:v>91</c:v>
                </c:pt>
                <c:pt idx="26">
                  <c:v>33</c:v>
                </c:pt>
                <c:pt idx="27">
                  <c:v>141</c:v>
                </c:pt>
                <c:pt idx="28">
                  <c:v>26</c:v>
                </c:pt>
                <c:pt idx="29">
                  <c:v>56</c:v>
                </c:pt>
                <c:pt idx="30">
                  <c:v>124</c:v>
                </c:pt>
                <c:pt idx="31">
                  <c:v>78</c:v>
                </c:pt>
                <c:pt idx="32">
                  <c:v>28</c:v>
                </c:pt>
                <c:pt idx="33">
                  <c:v>18</c:v>
                </c:pt>
                <c:pt idx="34">
                  <c:v>45</c:v>
                </c:pt>
                <c:pt idx="35">
                  <c:v>74</c:v>
                </c:pt>
                <c:pt idx="36">
                  <c:v>15</c:v>
                </c:pt>
                <c:pt idx="37">
                  <c:v>-39</c:v>
                </c:pt>
                <c:pt idx="38">
                  <c:v>-1</c:v>
                </c:pt>
                <c:pt idx="39">
                  <c:v>28</c:v>
                </c:pt>
                <c:pt idx="40">
                  <c:v>-30</c:v>
                </c:pt>
                <c:pt idx="41">
                  <c:v>1</c:v>
                </c:pt>
                <c:pt idx="42">
                  <c:v>12</c:v>
                </c:pt>
                <c:pt idx="43">
                  <c:v>-57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ser>
          <c:idx val="1"/>
          <c:order val="1"/>
          <c:tx>
            <c:strRef>
              <c:f>Ospedalizzati!$D$1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Ospedalizzati!$A$3:$A$50</c:f>
              <c:numCache>
                <c:formatCode>d/m;@</c:formatCode>
                <c:ptCount val="4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</c:numCache>
            </c:numRef>
          </c:xVal>
          <c:yVal>
            <c:numRef>
              <c:f>Ospedalizzati!$D$3:$D$50</c:f>
              <c:numCache>
                <c:formatCode>General</c:formatCode>
                <c:ptCount val="48"/>
                <c:pt idx="2">
                  <c:v>4</c:v>
                </c:pt>
                <c:pt idx="3">
                  <c:v>-2</c:v>
                </c:pt>
                <c:pt idx="4">
                  <c:v>-3</c:v>
                </c:pt>
                <c:pt idx="5">
                  <c:v>-4</c:v>
                </c:pt>
                <c:pt idx="6">
                  <c:v>12</c:v>
                </c:pt>
                <c:pt idx="7">
                  <c:v>-8</c:v>
                </c:pt>
                <c:pt idx="8">
                  <c:v>1</c:v>
                </c:pt>
                <c:pt idx="9">
                  <c:v>-2</c:v>
                </c:pt>
                <c:pt idx="10">
                  <c:v>2</c:v>
                </c:pt>
                <c:pt idx="11">
                  <c:v>2</c:v>
                </c:pt>
                <c:pt idx="12">
                  <c:v>12</c:v>
                </c:pt>
                <c:pt idx="13">
                  <c:v>3</c:v>
                </c:pt>
                <c:pt idx="14">
                  <c:v>9</c:v>
                </c:pt>
                <c:pt idx="15">
                  <c:v>-18</c:v>
                </c:pt>
                <c:pt idx="16">
                  <c:v>13</c:v>
                </c:pt>
                <c:pt idx="17">
                  <c:v>6</c:v>
                </c:pt>
                <c:pt idx="18">
                  <c:v>8</c:v>
                </c:pt>
                <c:pt idx="19">
                  <c:v>67</c:v>
                </c:pt>
                <c:pt idx="20">
                  <c:v>-59</c:v>
                </c:pt>
                <c:pt idx="21">
                  <c:v>-35</c:v>
                </c:pt>
                <c:pt idx="22">
                  <c:v>47</c:v>
                </c:pt>
                <c:pt idx="23">
                  <c:v>61</c:v>
                </c:pt>
                <c:pt idx="24">
                  <c:v>-15</c:v>
                </c:pt>
                <c:pt idx="25">
                  <c:v>-11</c:v>
                </c:pt>
                <c:pt idx="26">
                  <c:v>-58</c:v>
                </c:pt>
                <c:pt idx="27">
                  <c:v>108</c:v>
                </c:pt>
                <c:pt idx="28">
                  <c:v>-115</c:v>
                </c:pt>
                <c:pt idx="29">
                  <c:v>30</c:v>
                </c:pt>
                <c:pt idx="30">
                  <c:v>68</c:v>
                </c:pt>
                <c:pt idx="31">
                  <c:v>-46</c:v>
                </c:pt>
                <c:pt idx="32">
                  <c:v>-50</c:v>
                </c:pt>
                <c:pt idx="33">
                  <c:v>-10</c:v>
                </c:pt>
                <c:pt idx="34">
                  <c:v>27</c:v>
                </c:pt>
                <c:pt idx="35">
                  <c:v>29</c:v>
                </c:pt>
                <c:pt idx="36">
                  <c:v>-59</c:v>
                </c:pt>
                <c:pt idx="37">
                  <c:v>-54</c:v>
                </c:pt>
                <c:pt idx="38">
                  <c:v>38</c:v>
                </c:pt>
                <c:pt idx="39">
                  <c:v>29</c:v>
                </c:pt>
                <c:pt idx="40">
                  <c:v>-58</c:v>
                </c:pt>
                <c:pt idx="41">
                  <c:v>31</c:v>
                </c:pt>
                <c:pt idx="42">
                  <c:v>11</c:v>
                </c:pt>
                <c:pt idx="43">
                  <c:v>-69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Positivi!$A$3:$A$48</c:f>
              <c:numCache>
                <c:formatCode>d/m;@</c:formatCode>
                <c:ptCount val="4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</c:numCache>
            </c:numRef>
          </c:xVal>
          <c:yVal>
            <c:numRef>
              <c:f>Positivi!$B$3:$B$48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ser>
          <c:idx val="1"/>
          <c:order val="1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Positivi!$A$3:$A$48</c:f>
              <c:numCache>
                <c:formatCode>d/m;@</c:formatCode>
                <c:ptCount val="4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</c:numCache>
            </c:numRef>
          </c:xVal>
          <c:yVal>
            <c:numRef>
              <c:f>Positivi!$C$3:$C$48</c:f>
              <c:numCache>
                <c:formatCode>General</c:formatCode>
                <c:ptCount val="46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9-4BEC-85DC-2F296BC3AB97}"/>
            </c:ext>
          </c:extLst>
        </c:ser>
        <c:ser>
          <c:idx val="2"/>
          <c:order val="2"/>
          <c:tx>
            <c:strRef>
              <c:f>Positivi!$D$1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Positivi!$A$3:$A$48</c:f>
              <c:numCache>
                <c:formatCode>d/m;@</c:formatCode>
                <c:ptCount val="4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</c:numCache>
            </c:numRef>
          </c:xVal>
          <c:yVal>
            <c:numRef>
              <c:f>Positivi!$D$3:$D$48</c:f>
              <c:numCache>
                <c:formatCode>General</c:formatCode>
                <c:ptCount val="46"/>
                <c:pt idx="2">
                  <c:v>10</c:v>
                </c:pt>
                <c:pt idx="3">
                  <c:v>-2</c:v>
                </c:pt>
                <c:pt idx="4">
                  <c:v>-8</c:v>
                </c:pt>
                <c:pt idx="5">
                  <c:v>19</c:v>
                </c:pt>
                <c:pt idx="6">
                  <c:v>-36</c:v>
                </c:pt>
                <c:pt idx="7">
                  <c:v>14</c:v>
                </c:pt>
                <c:pt idx="8">
                  <c:v>4</c:v>
                </c:pt>
                <c:pt idx="9">
                  <c:v>1</c:v>
                </c:pt>
                <c:pt idx="10">
                  <c:v>-2</c:v>
                </c:pt>
                <c:pt idx="11">
                  <c:v>3</c:v>
                </c:pt>
                <c:pt idx="12">
                  <c:v>15</c:v>
                </c:pt>
                <c:pt idx="13">
                  <c:v>7</c:v>
                </c:pt>
                <c:pt idx="14">
                  <c:v>5</c:v>
                </c:pt>
                <c:pt idx="15">
                  <c:v>1</c:v>
                </c:pt>
                <c:pt idx="16">
                  <c:v>22</c:v>
                </c:pt>
                <c:pt idx="17">
                  <c:v>9</c:v>
                </c:pt>
                <c:pt idx="18">
                  <c:v>-1</c:v>
                </c:pt>
                <c:pt idx="19">
                  <c:v>19</c:v>
                </c:pt>
                <c:pt idx="20">
                  <c:v>29</c:v>
                </c:pt>
                <c:pt idx="21">
                  <c:v>-27</c:v>
                </c:pt>
                <c:pt idx="22">
                  <c:v>4</c:v>
                </c:pt>
                <c:pt idx="23">
                  <c:v>-3</c:v>
                </c:pt>
                <c:pt idx="24">
                  <c:v>56</c:v>
                </c:pt>
                <c:pt idx="25">
                  <c:v>-21</c:v>
                </c:pt>
                <c:pt idx="26">
                  <c:v>40</c:v>
                </c:pt>
                <c:pt idx="27">
                  <c:v>34</c:v>
                </c:pt>
                <c:pt idx="28">
                  <c:v>10</c:v>
                </c:pt>
                <c:pt idx="29">
                  <c:v>-63</c:v>
                </c:pt>
                <c:pt idx="30">
                  <c:v>-5</c:v>
                </c:pt>
                <c:pt idx="31">
                  <c:v>67</c:v>
                </c:pt>
                <c:pt idx="32">
                  <c:v>-168</c:v>
                </c:pt>
                <c:pt idx="33">
                  <c:v>-7</c:v>
                </c:pt>
                <c:pt idx="34">
                  <c:v>167</c:v>
                </c:pt>
                <c:pt idx="35">
                  <c:v>-89</c:v>
                </c:pt>
                <c:pt idx="36">
                  <c:v>21</c:v>
                </c:pt>
                <c:pt idx="37">
                  <c:v>12</c:v>
                </c:pt>
                <c:pt idx="38">
                  <c:v>-122</c:v>
                </c:pt>
                <c:pt idx="39">
                  <c:v>71</c:v>
                </c:pt>
                <c:pt idx="40">
                  <c:v>62</c:v>
                </c:pt>
                <c:pt idx="41">
                  <c:v>51</c:v>
                </c:pt>
                <c:pt idx="42">
                  <c:v>-175</c:v>
                </c:pt>
                <c:pt idx="43">
                  <c:v>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Positivi!$A$3:$A$49</c:f>
              <c:numCache>
                <c:formatCode>d/m;@</c:formatCode>
                <c:ptCount val="4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</c:numCache>
            </c:numRef>
          </c:xVal>
          <c:yVal>
            <c:numRef>
              <c:f>Positivi!$C$3:$C$49</c:f>
              <c:numCache>
                <c:formatCode>General</c:formatCode>
                <c:ptCount val="47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ser>
          <c:idx val="1"/>
          <c:order val="1"/>
          <c:tx>
            <c:strRef>
              <c:f>Positivi!$D$1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Positivi!$A$3:$A$49</c:f>
              <c:numCache>
                <c:formatCode>d/m;@</c:formatCode>
                <c:ptCount val="4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</c:numCache>
            </c:numRef>
          </c:xVal>
          <c:yVal>
            <c:numRef>
              <c:f>Positivi!$D$3:$D$49</c:f>
              <c:numCache>
                <c:formatCode>General</c:formatCode>
                <c:ptCount val="47"/>
                <c:pt idx="2">
                  <c:v>10</c:v>
                </c:pt>
                <c:pt idx="3">
                  <c:v>-2</c:v>
                </c:pt>
                <c:pt idx="4">
                  <c:v>-8</c:v>
                </c:pt>
                <c:pt idx="5">
                  <c:v>19</c:v>
                </c:pt>
                <c:pt idx="6">
                  <c:v>-36</c:v>
                </c:pt>
                <c:pt idx="7">
                  <c:v>14</c:v>
                </c:pt>
                <c:pt idx="8">
                  <c:v>4</c:v>
                </c:pt>
                <c:pt idx="9">
                  <c:v>1</c:v>
                </c:pt>
                <c:pt idx="10">
                  <c:v>-2</c:v>
                </c:pt>
                <c:pt idx="11">
                  <c:v>3</c:v>
                </c:pt>
                <c:pt idx="12">
                  <c:v>15</c:v>
                </c:pt>
                <c:pt idx="13">
                  <c:v>7</c:v>
                </c:pt>
                <c:pt idx="14">
                  <c:v>5</c:v>
                </c:pt>
                <c:pt idx="15">
                  <c:v>1</c:v>
                </c:pt>
                <c:pt idx="16">
                  <c:v>22</c:v>
                </c:pt>
                <c:pt idx="17">
                  <c:v>9</c:v>
                </c:pt>
                <c:pt idx="18">
                  <c:v>-1</c:v>
                </c:pt>
                <c:pt idx="19">
                  <c:v>19</c:v>
                </c:pt>
                <c:pt idx="20">
                  <c:v>29</c:v>
                </c:pt>
                <c:pt idx="21">
                  <c:v>-27</c:v>
                </c:pt>
                <c:pt idx="22">
                  <c:v>4</c:v>
                </c:pt>
                <c:pt idx="23">
                  <c:v>-3</c:v>
                </c:pt>
                <c:pt idx="24">
                  <c:v>56</c:v>
                </c:pt>
                <c:pt idx="25">
                  <c:v>-21</c:v>
                </c:pt>
                <c:pt idx="26">
                  <c:v>40</c:v>
                </c:pt>
                <c:pt idx="27">
                  <c:v>34</c:v>
                </c:pt>
                <c:pt idx="28">
                  <c:v>10</c:v>
                </c:pt>
                <c:pt idx="29">
                  <c:v>-63</c:v>
                </c:pt>
                <c:pt idx="30">
                  <c:v>-5</c:v>
                </c:pt>
                <c:pt idx="31">
                  <c:v>67</c:v>
                </c:pt>
                <c:pt idx="32">
                  <c:v>-168</c:v>
                </c:pt>
                <c:pt idx="33">
                  <c:v>-7</c:v>
                </c:pt>
                <c:pt idx="34">
                  <c:v>167</c:v>
                </c:pt>
                <c:pt idx="35">
                  <c:v>-89</c:v>
                </c:pt>
                <c:pt idx="36">
                  <c:v>21</c:v>
                </c:pt>
                <c:pt idx="37">
                  <c:v>12</c:v>
                </c:pt>
                <c:pt idx="38">
                  <c:v>-122</c:v>
                </c:pt>
                <c:pt idx="39">
                  <c:v>71</c:v>
                </c:pt>
                <c:pt idx="40">
                  <c:v>62</c:v>
                </c:pt>
                <c:pt idx="41">
                  <c:v>51</c:v>
                </c:pt>
                <c:pt idx="42">
                  <c:v>-175</c:v>
                </c:pt>
                <c:pt idx="43">
                  <c:v>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EA-4003-816D-0C26CFC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Positivi!$A$3:$A$47</c:f>
              <c:numCache>
                <c:formatCode>d/m;@</c:formatCode>
                <c:ptCount val="4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</c:numCache>
            </c:numRef>
          </c:xVal>
          <c:yVal>
            <c:numRef>
              <c:f>Positivi!$B$3:$B$47</c:f>
              <c:numCache>
                <c:formatCode>General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Quarantena!$A$3:$A$47</c:f>
              <c:numCache>
                <c:formatCode>d/m;@</c:formatCode>
                <c:ptCount val="4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</c:numCache>
            </c:numRef>
          </c:xVal>
          <c:yVal>
            <c:numRef>
              <c:f>Quarantena!$B$3:$B$47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33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10</c:v>
                </c:pt>
                <c:pt idx="13">
                  <c:v>17</c:v>
                </c:pt>
                <c:pt idx="14">
                  <c:v>20</c:v>
                </c:pt>
                <c:pt idx="15">
                  <c:v>42</c:v>
                </c:pt>
                <c:pt idx="16">
                  <c:v>73</c:v>
                </c:pt>
                <c:pt idx="17">
                  <c:v>107</c:v>
                </c:pt>
                <c:pt idx="18">
                  <c:v>132</c:v>
                </c:pt>
                <c:pt idx="19">
                  <c:v>109</c:v>
                </c:pt>
                <c:pt idx="20">
                  <c:v>174</c:v>
                </c:pt>
                <c:pt idx="21">
                  <c:v>247</c:v>
                </c:pt>
                <c:pt idx="22">
                  <c:v>277</c:v>
                </c:pt>
                <c:pt idx="23">
                  <c:v>243</c:v>
                </c:pt>
                <c:pt idx="24">
                  <c:v>280</c:v>
                </c:pt>
                <c:pt idx="25">
                  <c:v>307</c:v>
                </c:pt>
                <c:pt idx="26">
                  <c:v>432</c:v>
                </c:pt>
                <c:pt idx="27">
                  <c:v>483</c:v>
                </c:pt>
                <c:pt idx="28">
                  <c:v>659</c:v>
                </c:pt>
                <c:pt idx="29">
                  <c:v>742</c:v>
                </c:pt>
                <c:pt idx="30">
                  <c:v>752</c:v>
                </c:pt>
                <c:pt idx="31">
                  <c:v>875</c:v>
                </c:pt>
                <c:pt idx="32">
                  <c:v>880</c:v>
                </c:pt>
                <c:pt idx="33">
                  <c:v>888</c:v>
                </c:pt>
                <c:pt idx="34">
                  <c:v>1036</c:v>
                </c:pt>
                <c:pt idx="35">
                  <c:v>1066</c:v>
                </c:pt>
                <c:pt idx="36">
                  <c:v>1176</c:v>
                </c:pt>
                <c:pt idx="37">
                  <c:v>1352</c:v>
                </c:pt>
                <c:pt idx="38">
                  <c:v>1368</c:v>
                </c:pt>
                <c:pt idx="39">
                  <c:v>1426</c:v>
                </c:pt>
                <c:pt idx="40">
                  <c:v>1604</c:v>
                </c:pt>
                <c:pt idx="41">
                  <c:v>1802</c:v>
                </c:pt>
                <c:pt idx="42">
                  <c:v>1814</c:v>
                </c:pt>
                <c:pt idx="43">
                  <c:v>1966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ser>
          <c:idx val="1"/>
          <c:order val="1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Quarantena!$A$3:$A$47</c:f>
              <c:numCache>
                <c:formatCode>d/m;@</c:formatCode>
                <c:ptCount val="4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</c:numCache>
            </c:numRef>
          </c:xVal>
          <c:yVal>
            <c:numRef>
              <c:f>Quarantena!$C$3:$C$47</c:f>
              <c:numCache>
                <c:formatCode>General</c:formatCode>
                <c:ptCount val="45"/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23</c:v>
                </c:pt>
                <c:pt idx="6">
                  <c:v>-25</c:v>
                </c:pt>
                <c:pt idx="7">
                  <c:v>-3</c:v>
                </c:pt>
                <c:pt idx="8">
                  <c:v>0</c:v>
                </c:pt>
                <c:pt idx="9">
                  <c:v>3</c:v>
                </c:pt>
                <c:pt idx="10">
                  <c:v>-1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22</c:v>
                </c:pt>
                <c:pt idx="16">
                  <c:v>31</c:v>
                </c:pt>
                <c:pt idx="17">
                  <c:v>34</c:v>
                </c:pt>
                <c:pt idx="18">
                  <c:v>25</c:v>
                </c:pt>
                <c:pt idx="19">
                  <c:v>-23</c:v>
                </c:pt>
                <c:pt idx="20">
                  <c:v>65</c:v>
                </c:pt>
                <c:pt idx="21">
                  <c:v>73</c:v>
                </c:pt>
                <c:pt idx="22">
                  <c:v>30</c:v>
                </c:pt>
                <c:pt idx="23">
                  <c:v>-34</c:v>
                </c:pt>
                <c:pt idx="24">
                  <c:v>37</c:v>
                </c:pt>
                <c:pt idx="25">
                  <c:v>27</c:v>
                </c:pt>
                <c:pt idx="26">
                  <c:v>125</c:v>
                </c:pt>
                <c:pt idx="27">
                  <c:v>51</c:v>
                </c:pt>
                <c:pt idx="28">
                  <c:v>176</c:v>
                </c:pt>
                <c:pt idx="29">
                  <c:v>83</c:v>
                </c:pt>
                <c:pt idx="30">
                  <c:v>10</c:v>
                </c:pt>
                <c:pt idx="31">
                  <c:v>123</c:v>
                </c:pt>
                <c:pt idx="32">
                  <c:v>5</c:v>
                </c:pt>
                <c:pt idx="33">
                  <c:v>8</c:v>
                </c:pt>
                <c:pt idx="34">
                  <c:v>148</c:v>
                </c:pt>
                <c:pt idx="35">
                  <c:v>30</c:v>
                </c:pt>
                <c:pt idx="36">
                  <c:v>110</c:v>
                </c:pt>
                <c:pt idx="37">
                  <c:v>176</c:v>
                </c:pt>
                <c:pt idx="38">
                  <c:v>16</c:v>
                </c:pt>
                <c:pt idx="39">
                  <c:v>58</c:v>
                </c:pt>
                <c:pt idx="40">
                  <c:v>178</c:v>
                </c:pt>
                <c:pt idx="41">
                  <c:v>198</c:v>
                </c:pt>
                <c:pt idx="42">
                  <c:v>12</c:v>
                </c:pt>
                <c:pt idx="43">
                  <c:v>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7D0-BE79-F70ADAE9B5C1}"/>
            </c:ext>
          </c:extLst>
        </c:ser>
        <c:ser>
          <c:idx val="2"/>
          <c:order val="2"/>
          <c:tx>
            <c:strRef>
              <c:f>Quarantena!$D$1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Quarantena!$A$3:$A$47</c:f>
              <c:numCache>
                <c:formatCode>d/m;@</c:formatCode>
                <c:ptCount val="4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</c:numCache>
            </c:numRef>
          </c:xVal>
          <c:yVal>
            <c:numRef>
              <c:f>Quarantena!$D$3:$D$47</c:f>
              <c:numCache>
                <c:formatCode>General</c:formatCode>
                <c:ptCount val="45"/>
                <c:pt idx="2">
                  <c:v>5</c:v>
                </c:pt>
                <c:pt idx="3">
                  <c:v>0</c:v>
                </c:pt>
                <c:pt idx="4">
                  <c:v>-5</c:v>
                </c:pt>
                <c:pt idx="5">
                  <c:v>23</c:v>
                </c:pt>
                <c:pt idx="6">
                  <c:v>-48</c:v>
                </c:pt>
                <c:pt idx="7">
                  <c:v>22</c:v>
                </c:pt>
                <c:pt idx="8">
                  <c:v>3</c:v>
                </c:pt>
                <c:pt idx="9">
                  <c:v>3</c:v>
                </c:pt>
                <c:pt idx="10">
                  <c:v>-4</c:v>
                </c:pt>
                <c:pt idx="11">
                  <c:v>1</c:v>
                </c:pt>
                <c:pt idx="12">
                  <c:v>3</c:v>
                </c:pt>
                <c:pt idx="13">
                  <c:v>4</c:v>
                </c:pt>
                <c:pt idx="14">
                  <c:v>-4</c:v>
                </c:pt>
                <c:pt idx="15">
                  <c:v>19</c:v>
                </c:pt>
                <c:pt idx="16">
                  <c:v>9</c:v>
                </c:pt>
                <c:pt idx="17">
                  <c:v>3</c:v>
                </c:pt>
                <c:pt idx="18">
                  <c:v>-9</c:v>
                </c:pt>
                <c:pt idx="19">
                  <c:v>-48</c:v>
                </c:pt>
                <c:pt idx="20">
                  <c:v>88</c:v>
                </c:pt>
                <c:pt idx="21">
                  <c:v>8</c:v>
                </c:pt>
                <c:pt idx="22">
                  <c:v>-43</c:v>
                </c:pt>
                <c:pt idx="23">
                  <c:v>-64</c:v>
                </c:pt>
                <c:pt idx="24">
                  <c:v>71</c:v>
                </c:pt>
                <c:pt idx="25">
                  <c:v>-10</c:v>
                </c:pt>
                <c:pt idx="26">
                  <c:v>98</c:v>
                </c:pt>
                <c:pt idx="27">
                  <c:v>-74</c:v>
                </c:pt>
                <c:pt idx="28">
                  <c:v>125</c:v>
                </c:pt>
                <c:pt idx="29">
                  <c:v>-93</c:v>
                </c:pt>
                <c:pt idx="30">
                  <c:v>-73</c:v>
                </c:pt>
                <c:pt idx="31">
                  <c:v>113</c:v>
                </c:pt>
                <c:pt idx="32">
                  <c:v>-118</c:v>
                </c:pt>
                <c:pt idx="33">
                  <c:v>3</c:v>
                </c:pt>
                <c:pt idx="34">
                  <c:v>140</c:v>
                </c:pt>
                <c:pt idx="35">
                  <c:v>-118</c:v>
                </c:pt>
                <c:pt idx="36">
                  <c:v>80</c:v>
                </c:pt>
                <c:pt idx="37">
                  <c:v>66</c:v>
                </c:pt>
                <c:pt idx="38">
                  <c:v>-160</c:v>
                </c:pt>
                <c:pt idx="39">
                  <c:v>42</c:v>
                </c:pt>
                <c:pt idx="40">
                  <c:v>120</c:v>
                </c:pt>
                <c:pt idx="41">
                  <c:v>20</c:v>
                </c:pt>
                <c:pt idx="42">
                  <c:v>-186</c:v>
                </c:pt>
                <c:pt idx="43">
                  <c:v>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Quarantena!$A$3:$A$50</c:f>
              <c:numCache>
                <c:formatCode>d/m;@</c:formatCode>
                <c:ptCount val="4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</c:numCache>
            </c:numRef>
          </c:xVal>
          <c:yVal>
            <c:numRef>
              <c:f>Quarantena!$C$3:$C$50</c:f>
              <c:numCache>
                <c:formatCode>General</c:formatCode>
                <c:ptCount val="48"/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23</c:v>
                </c:pt>
                <c:pt idx="6">
                  <c:v>-25</c:v>
                </c:pt>
                <c:pt idx="7">
                  <c:v>-3</c:v>
                </c:pt>
                <c:pt idx="8">
                  <c:v>0</c:v>
                </c:pt>
                <c:pt idx="9">
                  <c:v>3</c:v>
                </c:pt>
                <c:pt idx="10">
                  <c:v>-1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22</c:v>
                </c:pt>
                <c:pt idx="16">
                  <c:v>31</c:v>
                </c:pt>
                <c:pt idx="17">
                  <c:v>34</c:v>
                </c:pt>
                <c:pt idx="18">
                  <c:v>25</c:v>
                </c:pt>
                <c:pt idx="19">
                  <c:v>-23</c:v>
                </c:pt>
                <c:pt idx="20">
                  <c:v>65</c:v>
                </c:pt>
                <c:pt idx="21">
                  <c:v>73</c:v>
                </c:pt>
                <c:pt idx="22">
                  <c:v>30</c:v>
                </c:pt>
                <c:pt idx="23">
                  <c:v>-34</c:v>
                </c:pt>
                <c:pt idx="24">
                  <c:v>37</c:v>
                </c:pt>
                <c:pt idx="25">
                  <c:v>27</c:v>
                </c:pt>
                <c:pt idx="26">
                  <c:v>125</c:v>
                </c:pt>
                <c:pt idx="27">
                  <c:v>51</c:v>
                </c:pt>
                <c:pt idx="28">
                  <c:v>176</c:v>
                </c:pt>
                <c:pt idx="29">
                  <c:v>83</c:v>
                </c:pt>
                <c:pt idx="30">
                  <c:v>10</c:v>
                </c:pt>
                <c:pt idx="31">
                  <c:v>123</c:v>
                </c:pt>
                <c:pt idx="32">
                  <c:v>5</c:v>
                </c:pt>
                <c:pt idx="33">
                  <c:v>8</c:v>
                </c:pt>
                <c:pt idx="34">
                  <c:v>148</c:v>
                </c:pt>
                <c:pt idx="35">
                  <c:v>30</c:v>
                </c:pt>
                <c:pt idx="36">
                  <c:v>110</c:v>
                </c:pt>
                <c:pt idx="37">
                  <c:v>176</c:v>
                </c:pt>
                <c:pt idx="38">
                  <c:v>16</c:v>
                </c:pt>
                <c:pt idx="39">
                  <c:v>58</c:v>
                </c:pt>
                <c:pt idx="40">
                  <c:v>178</c:v>
                </c:pt>
                <c:pt idx="41">
                  <c:v>198</c:v>
                </c:pt>
                <c:pt idx="42">
                  <c:v>12</c:v>
                </c:pt>
                <c:pt idx="43">
                  <c:v>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ser>
          <c:idx val="1"/>
          <c:order val="1"/>
          <c:tx>
            <c:strRef>
              <c:f>Quarantena!$D$1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Quarantena!$A$3:$A$50</c:f>
              <c:numCache>
                <c:formatCode>d/m;@</c:formatCode>
                <c:ptCount val="4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</c:numCache>
            </c:numRef>
          </c:xVal>
          <c:yVal>
            <c:numRef>
              <c:f>Quarantena!$D$3:$D$50</c:f>
              <c:numCache>
                <c:formatCode>General</c:formatCode>
                <c:ptCount val="48"/>
                <c:pt idx="2">
                  <c:v>5</c:v>
                </c:pt>
                <c:pt idx="3">
                  <c:v>0</c:v>
                </c:pt>
                <c:pt idx="4">
                  <c:v>-5</c:v>
                </c:pt>
                <c:pt idx="5">
                  <c:v>23</c:v>
                </c:pt>
                <c:pt idx="6">
                  <c:v>-48</c:v>
                </c:pt>
                <c:pt idx="7">
                  <c:v>22</c:v>
                </c:pt>
                <c:pt idx="8">
                  <c:v>3</c:v>
                </c:pt>
                <c:pt idx="9">
                  <c:v>3</c:v>
                </c:pt>
                <c:pt idx="10">
                  <c:v>-4</c:v>
                </c:pt>
                <c:pt idx="11">
                  <c:v>1</c:v>
                </c:pt>
                <c:pt idx="12">
                  <c:v>3</c:v>
                </c:pt>
                <c:pt idx="13">
                  <c:v>4</c:v>
                </c:pt>
                <c:pt idx="14">
                  <c:v>-4</c:v>
                </c:pt>
                <c:pt idx="15">
                  <c:v>19</c:v>
                </c:pt>
                <c:pt idx="16">
                  <c:v>9</c:v>
                </c:pt>
                <c:pt idx="17">
                  <c:v>3</c:v>
                </c:pt>
                <c:pt idx="18">
                  <c:v>-9</c:v>
                </c:pt>
                <c:pt idx="19">
                  <c:v>-48</c:v>
                </c:pt>
                <c:pt idx="20">
                  <c:v>88</c:v>
                </c:pt>
                <c:pt idx="21">
                  <c:v>8</c:v>
                </c:pt>
                <c:pt idx="22">
                  <c:v>-43</c:v>
                </c:pt>
                <c:pt idx="23">
                  <c:v>-64</c:v>
                </c:pt>
                <c:pt idx="24">
                  <c:v>71</c:v>
                </c:pt>
                <c:pt idx="25">
                  <c:v>-10</c:v>
                </c:pt>
                <c:pt idx="26">
                  <c:v>98</c:v>
                </c:pt>
                <c:pt idx="27">
                  <c:v>-74</c:v>
                </c:pt>
                <c:pt idx="28">
                  <c:v>125</c:v>
                </c:pt>
                <c:pt idx="29">
                  <c:v>-93</c:v>
                </c:pt>
                <c:pt idx="30">
                  <c:v>-73</c:v>
                </c:pt>
                <c:pt idx="31">
                  <c:v>113</c:v>
                </c:pt>
                <c:pt idx="32">
                  <c:v>-118</c:v>
                </c:pt>
                <c:pt idx="33">
                  <c:v>3</c:v>
                </c:pt>
                <c:pt idx="34">
                  <c:v>140</c:v>
                </c:pt>
                <c:pt idx="35">
                  <c:v>-118</c:v>
                </c:pt>
                <c:pt idx="36">
                  <c:v>80</c:v>
                </c:pt>
                <c:pt idx="37">
                  <c:v>66</c:v>
                </c:pt>
                <c:pt idx="38">
                  <c:v>-160</c:v>
                </c:pt>
                <c:pt idx="39">
                  <c:v>42</c:v>
                </c:pt>
                <c:pt idx="40">
                  <c:v>120</c:v>
                </c:pt>
                <c:pt idx="41">
                  <c:v>20</c:v>
                </c:pt>
                <c:pt idx="42">
                  <c:v>-186</c:v>
                </c:pt>
                <c:pt idx="43">
                  <c:v>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Tamponi!$A$3:$A$51</c:f>
              <c:numCache>
                <c:formatCode>d/m;@</c:formatCode>
                <c:ptCount val="49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</c:numCache>
            </c:numRef>
          </c:xVal>
          <c:yVal>
            <c:numRef>
              <c:f>Tamponi!$C$3:$C$51</c:f>
              <c:numCache>
                <c:formatCode>General</c:formatCode>
                <c:ptCount val="49"/>
                <c:pt idx="0">
                  <c:v>1</c:v>
                </c:pt>
                <c:pt idx="1">
                  <c:v>39</c:v>
                </c:pt>
                <c:pt idx="2">
                  <c:v>66</c:v>
                </c:pt>
                <c:pt idx="3">
                  <c:v>78</c:v>
                </c:pt>
                <c:pt idx="4">
                  <c:v>112</c:v>
                </c:pt>
                <c:pt idx="5">
                  <c:v>121</c:v>
                </c:pt>
                <c:pt idx="6">
                  <c:v>121</c:v>
                </c:pt>
                <c:pt idx="7">
                  <c:v>121</c:v>
                </c:pt>
                <c:pt idx="8">
                  <c:v>121</c:v>
                </c:pt>
                <c:pt idx="9">
                  <c:v>133</c:v>
                </c:pt>
                <c:pt idx="10">
                  <c:v>146</c:v>
                </c:pt>
                <c:pt idx="11">
                  <c:v>229</c:v>
                </c:pt>
                <c:pt idx="12">
                  <c:v>331</c:v>
                </c:pt>
                <c:pt idx="13">
                  <c:v>401</c:v>
                </c:pt>
                <c:pt idx="14">
                  <c:v>611</c:v>
                </c:pt>
                <c:pt idx="15">
                  <c:v>694</c:v>
                </c:pt>
                <c:pt idx="16">
                  <c:v>1025</c:v>
                </c:pt>
                <c:pt idx="17">
                  <c:v>1174</c:v>
                </c:pt>
                <c:pt idx="18">
                  <c:v>1442</c:v>
                </c:pt>
                <c:pt idx="19">
                  <c:v>1750</c:v>
                </c:pt>
                <c:pt idx="20">
                  <c:v>1973</c:v>
                </c:pt>
                <c:pt idx="21">
                  <c:v>2189</c:v>
                </c:pt>
                <c:pt idx="22">
                  <c:v>2509</c:v>
                </c:pt>
                <c:pt idx="23">
                  <c:v>2912</c:v>
                </c:pt>
                <c:pt idx="24">
                  <c:v>3348</c:v>
                </c:pt>
                <c:pt idx="25">
                  <c:v>3794</c:v>
                </c:pt>
                <c:pt idx="26">
                  <c:v>4304</c:v>
                </c:pt>
                <c:pt idx="27">
                  <c:v>4995</c:v>
                </c:pt>
                <c:pt idx="28">
                  <c:v>5538</c:v>
                </c:pt>
                <c:pt idx="29">
                  <c:v>5992</c:v>
                </c:pt>
                <c:pt idx="30">
                  <c:v>6602</c:v>
                </c:pt>
                <c:pt idx="31">
                  <c:v>7304</c:v>
                </c:pt>
                <c:pt idx="32">
                  <c:v>7804</c:v>
                </c:pt>
                <c:pt idx="33">
                  <c:v>8177</c:v>
                </c:pt>
                <c:pt idx="34">
                  <c:v>9100</c:v>
                </c:pt>
                <c:pt idx="35">
                  <c:v>9677</c:v>
                </c:pt>
                <c:pt idx="36">
                  <c:v>10376</c:v>
                </c:pt>
                <c:pt idx="37">
                  <c:v>11334</c:v>
                </c:pt>
                <c:pt idx="38">
                  <c:v>12069</c:v>
                </c:pt>
                <c:pt idx="39">
                  <c:v>12934</c:v>
                </c:pt>
                <c:pt idx="40">
                  <c:v>14087</c:v>
                </c:pt>
                <c:pt idx="41">
                  <c:v>15047</c:v>
                </c:pt>
                <c:pt idx="42">
                  <c:v>15533</c:v>
                </c:pt>
                <c:pt idx="43">
                  <c:v>16579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d1 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Tamponi!$A$3:$A$47</c:f>
              <c:numCache>
                <c:formatCode>d/m;@</c:formatCode>
                <c:ptCount val="45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</c:numCache>
            </c:numRef>
          </c:xVal>
          <c:yVal>
            <c:numRef>
              <c:f>Tamponi!$D$3:$D$47</c:f>
              <c:numCache>
                <c:formatCode>General</c:formatCode>
                <c:ptCount val="45"/>
                <c:pt idx="1">
                  <c:v>38</c:v>
                </c:pt>
                <c:pt idx="2">
                  <c:v>27</c:v>
                </c:pt>
                <c:pt idx="3">
                  <c:v>12</c:v>
                </c:pt>
                <c:pt idx="4">
                  <c:v>34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</c:v>
                </c:pt>
                <c:pt idx="10">
                  <c:v>13</c:v>
                </c:pt>
                <c:pt idx="11">
                  <c:v>83</c:v>
                </c:pt>
                <c:pt idx="12">
                  <c:v>102</c:v>
                </c:pt>
                <c:pt idx="13">
                  <c:v>70</c:v>
                </c:pt>
                <c:pt idx="14">
                  <c:v>210</c:v>
                </c:pt>
                <c:pt idx="15">
                  <c:v>83</c:v>
                </c:pt>
                <c:pt idx="16">
                  <c:v>331</c:v>
                </c:pt>
                <c:pt idx="17">
                  <c:v>149</c:v>
                </c:pt>
                <c:pt idx="18">
                  <c:v>268</c:v>
                </c:pt>
                <c:pt idx="19">
                  <c:v>308</c:v>
                </c:pt>
                <c:pt idx="20">
                  <c:v>223</c:v>
                </c:pt>
                <c:pt idx="21">
                  <c:v>216</c:v>
                </c:pt>
                <c:pt idx="22">
                  <c:v>320</c:v>
                </c:pt>
                <c:pt idx="23">
                  <c:v>403</c:v>
                </c:pt>
                <c:pt idx="24">
                  <c:v>436</c:v>
                </c:pt>
                <c:pt idx="25">
                  <c:v>446</c:v>
                </c:pt>
                <c:pt idx="26">
                  <c:v>510</c:v>
                </c:pt>
                <c:pt idx="27">
                  <c:v>691</c:v>
                </c:pt>
                <c:pt idx="28">
                  <c:v>543</c:v>
                </c:pt>
                <c:pt idx="29">
                  <c:v>454</c:v>
                </c:pt>
                <c:pt idx="30">
                  <c:v>610</c:v>
                </c:pt>
                <c:pt idx="31">
                  <c:v>702</c:v>
                </c:pt>
                <c:pt idx="32">
                  <c:v>500</c:v>
                </c:pt>
                <c:pt idx="33">
                  <c:v>373</c:v>
                </c:pt>
                <c:pt idx="34">
                  <c:v>923</c:v>
                </c:pt>
                <c:pt idx="35">
                  <c:v>577</c:v>
                </c:pt>
                <c:pt idx="36">
                  <c:v>699</c:v>
                </c:pt>
                <c:pt idx="37">
                  <c:v>958</c:v>
                </c:pt>
                <c:pt idx="38">
                  <c:v>735</c:v>
                </c:pt>
                <c:pt idx="39">
                  <c:v>865</c:v>
                </c:pt>
                <c:pt idx="40">
                  <c:v>1153</c:v>
                </c:pt>
                <c:pt idx="41">
                  <c:v>960</c:v>
                </c:pt>
                <c:pt idx="42">
                  <c:v>486</c:v>
                </c:pt>
                <c:pt idx="43">
                  <c:v>1046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6160"/>
        <c:axId val="450674192"/>
      </c:scatte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midCat"/>
      </c:valAx>
      <c:valAx>
        <c:axId val="450676160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Tamponi!$J$1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Tamponi!$A$3:$A$50</c:f>
              <c:numCache>
                <c:formatCode>d/m;@</c:formatCode>
                <c:ptCount val="48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</c:numCache>
            </c:numRef>
          </c:xVal>
          <c:yVal>
            <c:numRef>
              <c:f>Tamponi!$J$3:$J$50</c:f>
              <c:numCache>
                <c:formatCode>0.0</c:formatCode>
                <c:ptCount val="48"/>
                <c:pt idx="1">
                  <c:v>2.5641025641025643</c:v>
                </c:pt>
                <c:pt idx="2">
                  <c:v>16.666666666666668</c:v>
                </c:pt>
                <c:pt idx="3">
                  <c:v>24.358974358974358</c:v>
                </c:pt>
                <c:pt idx="4">
                  <c:v>16.964285714285715</c:v>
                </c:pt>
                <c:pt idx="5">
                  <c:v>34.710743801652896</c:v>
                </c:pt>
                <c:pt idx="6">
                  <c:v>20.66115702479339</c:v>
                </c:pt>
                <c:pt idx="7">
                  <c:v>18.181818181818183</c:v>
                </c:pt>
                <c:pt idx="8">
                  <c:v>19.834710743801651</c:v>
                </c:pt>
                <c:pt idx="9">
                  <c:v>19.548872180451131</c:v>
                </c:pt>
                <c:pt idx="10">
                  <c:v>19.17808219178082</c:v>
                </c:pt>
                <c:pt idx="11">
                  <c:v>13.973799126637555</c:v>
                </c:pt>
                <c:pt idx="12">
                  <c:v>15.407854984894259</c:v>
                </c:pt>
                <c:pt idx="13">
                  <c:v>19.451371571072318</c:v>
                </c:pt>
                <c:pt idx="14">
                  <c:v>17.839607201309327</c:v>
                </c:pt>
                <c:pt idx="15">
                  <c:v>20.317002881844381</c:v>
                </c:pt>
                <c:pt idx="16">
                  <c:v>18.926829268292682</c:v>
                </c:pt>
                <c:pt idx="17">
                  <c:v>23.339011925042588</c:v>
                </c:pt>
                <c:pt idx="18">
                  <c:v>23.925104022191398</c:v>
                </c:pt>
                <c:pt idx="19">
                  <c:v>26.457142857142859</c:v>
                </c:pt>
                <c:pt idx="20">
                  <c:v>28.33248859604663</c:v>
                </c:pt>
                <c:pt idx="21">
                  <c:v>30.470534490634993</c:v>
                </c:pt>
                <c:pt idx="22">
                  <c:v>31.008369868473498</c:v>
                </c:pt>
                <c:pt idx="23">
                  <c:v>30.460164835164836</c:v>
                </c:pt>
                <c:pt idx="24">
                  <c:v>31.630824372759857</c:v>
                </c:pt>
                <c:pt idx="25">
                  <c:v>32.182393252503957</c:v>
                </c:pt>
                <c:pt idx="26">
                  <c:v>33.364312267657994</c:v>
                </c:pt>
                <c:pt idx="27">
                  <c:v>33.333333333333336</c:v>
                </c:pt>
                <c:pt idx="28">
                  <c:v>34.741784037558681</c:v>
                </c:pt>
                <c:pt idx="29">
                  <c:v>35.313751668891854</c:v>
                </c:pt>
                <c:pt idx="30">
                  <c:v>34.913662526507117</c:v>
                </c:pt>
                <c:pt idx="31">
                  <c:v>35.145125958378969</c:v>
                </c:pt>
                <c:pt idx="32">
                  <c:v>34.546386468477706</c:v>
                </c:pt>
                <c:pt idx="33">
                  <c:v>34.511434511434508</c:v>
                </c:pt>
                <c:pt idx="34">
                  <c:v>33.802197802197803</c:v>
                </c:pt>
                <c:pt idx="35">
                  <c:v>33.243773896868866</c:v>
                </c:pt>
                <c:pt idx="36">
                  <c:v>32.922127987663842</c:v>
                </c:pt>
                <c:pt idx="37">
                  <c:v>32.292218104817366</c:v>
                </c:pt>
                <c:pt idx="38">
                  <c:v>31.33648189576601</c:v>
                </c:pt>
                <c:pt idx="39">
                  <c:v>30.655636307406837</c:v>
                </c:pt>
                <c:pt idx="40">
                  <c:v>29.836019024632641</c:v>
                </c:pt>
                <c:pt idx="41">
                  <c:v>29.567355619060276</c:v>
                </c:pt>
                <c:pt idx="42">
                  <c:v>29.286036181033928</c:v>
                </c:pt>
                <c:pt idx="43">
                  <c:v>28.692924784365765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Tamponi!$K$1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Tamponi!$A$2:$A$50</c:f>
              <c:numCache>
                <c:formatCode>d/m;@</c:formatCode>
                <c:ptCount val="49"/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</c:numCache>
            </c:numRef>
          </c:xVal>
          <c:yVal>
            <c:numRef>
              <c:f>Tamponi!$K$2:$K$50</c:f>
              <c:numCache>
                <c:formatCode>0.0</c:formatCode>
                <c:ptCount val="49"/>
                <c:pt idx="2">
                  <c:v>2.5641025641025643</c:v>
                </c:pt>
                <c:pt idx="3">
                  <c:v>16.666666666666668</c:v>
                </c:pt>
                <c:pt idx="4">
                  <c:v>24.358974358974358</c:v>
                </c:pt>
                <c:pt idx="5">
                  <c:v>16.964285714285715</c:v>
                </c:pt>
                <c:pt idx="6">
                  <c:v>31.404958677685951</c:v>
                </c:pt>
                <c:pt idx="7">
                  <c:v>17.355371900826448</c:v>
                </c:pt>
                <c:pt idx="8">
                  <c:v>14.87603305785124</c:v>
                </c:pt>
                <c:pt idx="9">
                  <c:v>15.702479338842975</c:v>
                </c:pt>
                <c:pt idx="10">
                  <c:v>15.789473684210527</c:v>
                </c:pt>
                <c:pt idx="11">
                  <c:v>14.383561643835616</c:v>
                </c:pt>
                <c:pt idx="12">
                  <c:v>10.480349344978167</c:v>
                </c:pt>
                <c:pt idx="13">
                  <c:v>12.688821752265861</c:v>
                </c:pt>
                <c:pt idx="14">
                  <c:v>16.708229426433917</c:v>
                </c:pt>
                <c:pt idx="15">
                  <c:v>15.875613747954175</c:v>
                </c:pt>
                <c:pt idx="16">
                  <c:v>18.443804034582133</c:v>
                </c:pt>
                <c:pt idx="17">
                  <c:v>17.658536585365855</c:v>
                </c:pt>
                <c:pt idx="18">
                  <c:v>20.698466780238498</c:v>
                </c:pt>
                <c:pt idx="19">
                  <c:v>21.081830790568656</c:v>
                </c:pt>
                <c:pt idx="20">
                  <c:v>21.942857142857143</c:v>
                </c:pt>
                <c:pt idx="21">
                  <c:v>24.987328940699445</c:v>
                </c:pt>
                <c:pt idx="22">
                  <c:v>26.267702147099133</c:v>
                </c:pt>
                <c:pt idx="23">
                  <c:v>26.345157433240335</c:v>
                </c:pt>
                <c:pt idx="24">
                  <c:v>25.549450549450547</c:v>
                </c:pt>
                <c:pt idx="25">
                  <c:v>26.373954599761053</c:v>
                </c:pt>
                <c:pt idx="26">
                  <c:v>26.383763837638377</c:v>
                </c:pt>
                <c:pt idx="27">
                  <c:v>26.928438661710036</c:v>
                </c:pt>
                <c:pt idx="28">
                  <c:v>27.047047047047045</c:v>
                </c:pt>
                <c:pt idx="29">
                  <c:v>28.042614662332973</c:v>
                </c:pt>
                <c:pt idx="30">
                  <c:v>28.237650200267023</c:v>
                </c:pt>
                <c:pt idx="31">
                  <c:v>27.658285368070281</c:v>
                </c:pt>
                <c:pt idx="32">
                  <c:v>27.751916757940851</c:v>
                </c:pt>
                <c:pt idx="33">
                  <c:v>26.396719630958483</c:v>
                </c:pt>
                <c:pt idx="34">
                  <c:v>25.51057845175492</c:v>
                </c:pt>
                <c:pt idx="35">
                  <c:v>25.043956043956044</c:v>
                </c:pt>
                <c:pt idx="36">
                  <c:v>24.625400434018808</c:v>
                </c:pt>
                <c:pt idx="37">
                  <c:v>24.171164225134923</c:v>
                </c:pt>
                <c:pt idx="38">
                  <c:v>23.336862537497794</c:v>
                </c:pt>
                <c:pt idx="39">
                  <c:v>22.039937028751346</c:v>
                </c:pt>
                <c:pt idx="40">
                  <c:v>21.230864388433584</c:v>
                </c:pt>
                <c:pt idx="41">
                  <c:v>20.543763753815576</c:v>
                </c:pt>
                <c:pt idx="42">
                  <c:v>20.555592476905694</c:v>
                </c:pt>
                <c:pt idx="43">
                  <c:v>20.066954226485546</c:v>
                </c:pt>
                <c:pt idx="44">
                  <c:v>19.373906749502382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1896"/>
        <c:axId val="450673864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midCat"/>
      </c:valAx>
      <c:valAx>
        <c:axId val="450671896"/>
        <c:scaling>
          <c:orientation val="minMax"/>
          <c:min val="43895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569528812522052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nuovi_attualmente_positivi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'Analisi-pos'!$B$3:$B$46</c:f>
              <c:numCache>
                <c:formatCode>0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xVal>
          <c:yVal>
            <c:numRef>
              <c:f>'Analisi-pos'!$C$3:$C$46</c:f>
              <c:numCache>
                <c:formatCode>General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8-45BB-BB60-3FDFD467200A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7.1814157788863371</c:v>
                </c:pt>
                <c:pt idx="1">
                  <c:v>8.5950105261894372</c:v>
                </c:pt>
                <c:pt idx="2">
                  <c:v>10.28622116652091</c:v>
                </c:pt>
                <c:pt idx="3">
                  <c:v>12.309293493384676</c:v>
                </c:pt>
                <c:pt idx="4">
                  <c:v>14.728954097309003</c:v>
                </c:pt>
                <c:pt idx="5">
                  <c:v>17.622384119675075</c:v>
                </c:pt>
                <c:pt idx="6">
                  <c:v>21.081542550135065</c:v>
                </c:pt>
                <c:pt idx="7">
                  <c:v>25.215891281217637</c:v>
                </c:pt>
                <c:pt idx="8">
                  <c:v>30.155577527029603</c:v>
                </c:pt>
                <c:pt idx="9">
                  <c:v>36.05513052191889</c:v>
                </c:pt>
                <c:pt idx="10">
                  <c:v>43.097727198770727</c:v>
                </c:pt>
                <c:pt idx="11">
                  <c:v>51.500073743966084</c:v>
                </c:pt>
                <c:pt idx="12">
                  <c:v>61.517933658391307</c:v>
                </c:pt>
                <c:pt idx="13">
                  <c:v>73.452304301633617</c:v>
                </c:pt>
                <c:pt idx="14">
                  <c:v>87.656197672285316</c:v>
                </c:pt>
                <c:pt idx="15">
                  <c:v>104.54191074959019</c:v>
                </c:pt>
                <c:pt idx="16">
                  <c:v>124.58856798879177</c:v>
                </c:pt>
                <c:pt idx="17">
                  <c:v>148.34957424947618</c:v>
                </c:pt>
                <c:pt idx="18">
                  <c:v>176.45942098820208</c:v>
                </c:pt>
                <c:pt idx="19">
                  <c:v>209.63903401995006</c:v>
                </c:pt>
                <c:pt idx="20">
                  <c:v>248.69853462910277</c:v>
                </c:pt>
                <c:pt idx="21">
                  <c:v>294.53591492398169</c:v>
                </c:pt>
                <c:pt idx="22">
                  <c:v>348.12972935582712</c:v>
                </c:pt>
                <c:pt idx="23">
                  <c:v>410.52353272001426</c:v>
                </c:pt>
                <c:pt idx="24">
                  <c:v>482.7995469227867</c:v>
                </c:pt>
                <c:pt idx="25">
                  <c:v>566.03906006635941</c:v>
                </c:pt>
                <c:pt idx="26">
                  <c:v>661.26754603080519</c:v>
                </c:pt>
                <c:pt idx="27">
                  <c:v>769.38366083636868</c:v>
                </c:pt>
                <c:pt idx="28">
                  <c:v>891.07331385044483</c:v>
                </c:pt>
                <c:pt idx="29">
                  <c:v>1026.7129898172477</c:v>
                </c:pt>
                <c:pt idx="30">
                  <c:v>1176.2702152706522</c:v>
                </c:pt>
                <c:pt idx="31">
                  <c:v>1339.2129395275142</c:v>
                </c:pt>
                <c:pt idx="32">
                  <c:v>1514.4426292320459</c:v>
                </c:pt>
                <c:pt idx="33">
                  <c:v>1700.2667613728827</c:v>
                </c:pt>
                <c:pt idx="34">
                  <c:v>1894.4239407054822</c:v>
                </c:pt>
                <c:pt idx="35">
                  <c:v>2094.1685236435974</c:v>
                </c:pt>
                <c:pt idx="36">
                  <c:v>2296.4120591293681</c:v>
                </c:pt>
                <c:pt idx="37">
                  <c:v>2497.9080764651649</c:v>
                </c:pt>
                <c:pt idx="38">
                  <c:v>2695.4576781010669</c:v>
                </c:pt>
                <c:pt idx="39">
                  <c:v>2886.1088155453667</c:v>
                </c:pt>
                <c:pt idx="40">
                  <c:v>3067.323531673223</c:v>
                </c:pt>
                <c:pt idx="41">
                  <c:v>3237.0943791574086</c:v>
                </c:pt>
                <c:pt idx="42">
                  <c:v>3394.0014621078508</c:v>
                </c:pt>
                <c:pt idx="43">
                  <c:v>3537.212100999554</c:v>
                </c:pt>
                <c:pt idx="44">
                  <c:v>3666.4333841034718</c:v>
                </c:pt>
                <c:pt idx="45">
                  <c:v>3781.8324310322278</c:v>
                </c:pt>
                <c:pt idx="46">
                  <c:v>3883.9399981763299</c:v>
                </c:pt>
                <c:pt idx="47">
                  <c:v>3973.5510208899759</c:v>
                </c:pt>
                <c:pt idx="48">
                  <c:v>4051.6321204564069</c:v>
                </c:pt>
                <c:pt idx="49">
                  <c:v>4119.2422001896684</c:v>
                </c:pt>
                <c:pt idx="50">
                  <c:v>4177.4688300507869</c:v>
                </c:pt>
                <c:pt idx="51">
                  <c:v>4227.3805649205524</c:v>
                </c:pt>
                <c:pt idx="52">
                  <c:v>4269.9937186654988</c:v>
                </c:pt>
                <c:pt idx="53">
                  <c:v>4306.251288572932</c:v>
                </c:pt>
                <c:pt idx="54">
                  <c:v>4337.0114791420874</c:v>
                </c:pt>
                <c:pt idx="55">
                  <c:v>4363.0433978015035</c:v>
                </c:pt>
                <c:pt idx="56">
                  <c:v>4385.0278147786175</c:v>
                </c:pt>
                <c:pt idx="57">
                  <c:v>4403.5612727196685</c:v>
                </c:pt>
                <c:pt idx="58">
                  <c:v>4419.1622226093023</c:v>
                </c:pt>
                <c:pt idx="59">
                  <c:v>4432.2782104199296</c:v>
                </c:pt>
                <c:pt idx="60">
                  <c:v>4443.2934271752265</c:v>
                </c:pt>
                <c:pt idx="61">
                  <c:v>4452.5361617867866</c:v>
                </c:pt>
                <c:pt idx="62">
                  <c:v>4460.2858668853341</c:v>
                </c:pt>
                <c:pt idx="63">
                  <c:v>4466.7796719187809</c:v>
                </c:pt>
                <c:pt idx="64">
                  <c:v>4472.2182646188949</c:v>
                </c:pt>
                <c:pt idx="65">
                  <c:v>4476.7711203506069</c:v>
                </c:pt>
                <c:pt idx="66">
                  <c:v>4480.5810962931973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B8-45BB-BB60-3FDFD467200A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14.135947473031001</c:v>
                </c:pt>
                <c:pt idx="2">
                  <c:v>16.912106403314731</c:v>
                </c:pt>
                <c:pt idx="3">
                  <c:v>20.230723268637654</c:v>
                </c:pt>
                <c:pt idx="4">
                  <c:v>24.196606039243278</c:v>
                </c:pt>
                <c:pt idx="5">
                  <c:v>28.934300223660721</c:v>
                </c:pt>
                <c:pt idx="6">
                  <c:v>34.591584304599898</c:v>
                </c:pt>
                <c:pt idx="7">
                  <c:v>41.343487310825715</c:v>
                </c:pt>
                <c:pt idx="8">
                  <c:v>49.396862458119664</c:v>
                </c:pt>
                <c:pt idx="9">
                  <c:v>58.995529948892873</c:v>
                </c:pt>
                <c:pt idx="10">
                  <c:v>70.425966768518364</c:v>
                </c:pt>
                <c:pt idx="11">
                  <c:v>84.02346545195357</c:v>
                </c:pt>
                <c:pt idx="12">
                  <c:v>100.17859914425223</c:v>
                </c:pt>
                <c:pt idx="13">
                  <c:v>119.3437064324231</c:v>
                </c:pt>
                <c:pt idx="14">
                  <c:v>142.03893370651699</c:v>
                </c:pt>
                <c:pt idx="15">
                  <c:v>168.85713077304871</c:v>
                </c:pt>
                <c:pt idx="16">
                  <c:v>200.46657239201579</c:v>
                </c:pt>
                <c:pt idx="17">
                  <c:v>237.61006260684411</c:v>
                </c:pt>
                <c:pt idx="18">
                  <c:v>281.09846738725906</c:v>
                </c:pt>
                <c:pt idx="19">
                  <c:v>331.79613031747976</c:v>
                </c:pt>
                <c:pt idx="20">
                  <c:v>390.59500609152707</c:v>
                </c:pt>
                <c:pt idx="21">
                  <c:v>458.37380294878926</c:v>
                </c:pt>
                <c:pt idx="22">
                  <c:v>535.93814431845431</c:v>
                </c:pt>
                <c:pt idx="23">
                  <c:v>623.93803364187136</c:v>
                </c:pt>
                <c:pt idx="24">
                  <c:v>722.76014202772444</c:v>
                </c:pt>
                <c:pt idx="25">
                  <c:v>832.39513143572708</c:v>
                </c:pt>
                <c:pt idx="26">
                  <c:v>952.28485964445781</c:v>
                </c:pt>
                <c:pt idx="27">
                  <c:v>1081.1611480556348</c:v>
                </c:pt>
                <c:pt idx="28">
                  <c:v>1216.8965301407616</c:v>
                </c:pt>
                <c:pt idx="29">
                  <c:v>1356.3967596680288</c:v>
                </c:pt>
                <c:pt idx="30">
                  <c:v>1495.572254534045</c:v>
                </c:pt>
                <c:pt idx="31">
                  <c:v>1629.4272425686199</c:v>
                </c:pt>
                <c:pt idx="32">
                  <c:v>1752.2968970453167</c:v>
                </c:pt>
                <c:pt idx="33">
                  <c:v>1858.2413214083681</c:v>
                </c:pt>
                <c:pt idx="34">
                  <c:v>1941.5717933259953</c:v>
                </c:pt>
                <c:pt idx="35">
                  <c:v>1997.4458293811517</c:v>
                </c:pt>
                <c:pt idx="36">
                  <c:v>2022.4353548577074</c:v>
                </c:pt>
                <c:pt idx="37">
                  <c:v>2014.9601733579675</c:v>
                </c:pt>
                <c:pt idx="38">
                  <c:v>1975.4960163590204</c:v>
                </c:pt>
                <c:pt idx="39">
                  <c:v>1906.5113744429982</c:v>
                </c:pt>
                <c:pt idx="40">
                  <c:v>1812.1471612785626</c:v>
                </c:pt>
                <c:pt idx="41">
                  <c:v>1697.7084748418565</c:v>
                </c:pt>
                <c:pt idx="42">
                  <c:v>1569.0708295044215</c:v>
                </c:pt>
                <c:pt idx="43">
                  <c:v>1432.1063889170318</c:v>
                </c:pt>
                <c:pt idx="44">
                  <c:v>1292.2128310391781</c:v>
                </c:pt>
                <c:pt idx="45">
                  <c:v>1153.9904692875598</c:v>
                </c:pt>
                <c:pt idx="46">
                  <c:v>1021.0756714410218</c:v>
                </c:pt>
                <c:pt idx="47">
                  <c:v>896.1102271364598</c:v>
                </c:pt>
                <c:pt idx="48">
                  <c:v>780.81099566431021</c:v>
                </c:pt>
                <c:pt idx="49">
                  <c:v>676.100797332615</c:v>
                </c:pt>
                <c:pt idx="50">
                  <c:v>582.26629861118454</c:v>
                </c:pt>
                <c:pt idx="51">
                  <c:v>499.11734869765496</c:v>
                </c:pt>
                <c:pt idx="52">
                  <c:v>426.1315374494643</c:v>
                </c:pt>
                <c:pt idx="53">
                  <c:v>362.57569907433208</c:v>
                </c:pt>
                <c:pt idx="54">
                  <c:v>307.60190569155384</c:v>
                </c:pt>
                <c:pt idx="55">
                  <c:v>260.31918659416078</c:v>
                </c:pt>
                <c:pt idx="56">
                  <c:v>219.84416977114051</c:v>
                </c:pt>
                <c:pt idx="57">
                  <c:v>185.33457941050983</c:v>
                </c:pt>
                <c:pt idx="58">
                  <c:v>156.00949889633739</c:v>
                </c:pt>
                <c:pt idx="59">
                  <c:v>131.15987810627303</c:v>
                </c:pt>
                <c:pt idx="60">
                  <c:v>110.15216755296933</c:v>
                </c:pt>
                <c:pt idx="61">
                  <c:v>92.427346115600812</c:v>
                </c:pt>
                <c:pt idx="62">
                  <c:v>77.497050985475653</c:v>
                </c:pt>
                <c:pt idx="63">
                  <c:v>64.938050334467334</c:v>
                </c:pt>
                <c:pt idx="64">
                  <c:v>54.385927001139862</c:v>
                </c:pt>
                <c:pt idx="65">
                  <c:v>45.528557317120431</c:v>
                </c:pt>
                <c:pt idx="66">
                  <c:v>38.099759425904267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B8-45BB-BB60-3FDFD4672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65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0312484808078285E-2"/>
          <c:y val="2.5777896035233588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Casi_totali!$A$3:$A$50</c:f>
              <c:numCache>
                <c:formatCode>d/m;@</c:formatCode>
                <c:ptCount val="4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</c:numCache>
            </c:numRef>
          </c:xVal>
          <c:yVal>
            <c:numRef>
              <c:f>Casi_totali!$C$3:$C$50</c:f>
              <c:numCache>
                <c:formatCode>General</c:formatCode>
                <c:ptCount val="48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919-A3E8-D15287A7B787}"/>
            </c:ext>
          </c:extLst>
        </c:ser>
        <c:ser>
          <c:idx val="1"/>
          <c:order val="1"/>
          <c:tx>
            <c:strRef>
              <c:f>Casi_totali!$D$1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Casi_totali!$A$3:$A$50</c:f>
              <c:numCache>
                <c:formatCode>d/m;@</c:formatCode>
                <c:ptCount val="4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</c:numCache>
            </c:numRef>
          </c:xVal>
          <c:yVal>
            <c:numRef>
              <c:f>Casi_totali!$D$3:$D$50</c:f>
              <c:numCache>
                <c:formatCode>General</c:formatCode>
                <c:ptCount val="48"/>
                <c:pt idx="2">
                  <c:v>10</c:v>
                </c:pt>
                <c:pt idx="3">
                  <c:v>-2</c:v>
                </c:pt>
                <c:pt idx="4">
                  <c:v>-8</c:v>
                </c:pt>
                <c:pt idx="5">
                  <c:v>23</c:v>
                </c:pt>
                <c:pt idx="6">
                  <c:v>-40</c:v>
                </c:pt>
                <c:pt idx="7">
                  <c:v>14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15</c:v>
                </c:pt>
                <c:pt idx="13">
                  <c:v>8</c:v>
                </c:pt>
                <c:pt idx="14">
                  <c:v>4</c:v>
                </c:pt>
                <c:pt idx="15">
                  <c:v>1</c:v>
                </c:pt>
                <c:pt idx="16">
                  <c:v>21</c:v>
                </c:pt>
                <c:pt idx="17">
                  <c:v>27</c:v>
                </c:pt>
                <c:pt idx="18">
                  <c:v>-9</c:v>
                </c:pt>
                <c:pt idx="19">
                  <c:v>47</c:v>
                </c:pt>
                <c:pt idx="20">
                  <c:v>-22</c:v>
                </c:pt>
                <c:pt idx="21">
                  <c:v>12</c:v>
                </c:pt>
                <c:pt idx="22">
                  <c:v>3</c:v>
                </c:pt>
                <c:pt idx="23">
                  <c:v>-2</c:v>
                </c:pt>
                <c:pt idx="24">
                  <c:v>63</c:v>
                </c:pt>
                <c:pt idx="25">
                  <c:v>-10</c:v>
                </c:pt>
                <c:pt idx="26">
                  <c:v>53</c:v>
                </c:pt>
                <c:pt idx="27">
                  <c:v>14</c:v>
                </c:pt>
                <c:pt idx="28">
                  <c:v>30</c:v>
                </c:pt>
                <c:pt idx="29">
                  <c:v>-67</c:v>
                </c:pt>
                <c:pt idx="30">
                  <c:v>-3</c:v>
                </c:pt>
                <c:pt idx="31">
                  <c:v>73</c:v>
                </c:pt>
                <c:pt idx="32">
                  <c:v>-133</c:v>
                </c:pt>
                <c:pt idx="33">
                  <c:v>-3</c:v>
                </c:pt>
                <c:pt idx="34">
                  <c:v>128</c:v>
                </c:pt>
                <c:pt idx="35">
                  <c:v>-113</c:v>
                </c:pt>
                <c:pt idx="36">
                  <c:v>58</c:v>
                </c:pt>
                <c:pt idx="37">
                  <c:v>45</c:v>
                </c:pt>
                <c:pt idx="38">
                  <c:v>-122</c:v>
                </c:pt>
                <c:pt idx="39">
                  <c:v>61</c:v>
                </c:pt>
                <c:pt idx="40">
                  <c:v>55</c:v>
                </c:pt>
                <c:pt idx="41">
                  <c:v>8</c:v>
                </c:pt>
                <c:pt idx="42">
                  <c:v>-146</c:v>
                </c:pt>
                <c:pt idx="43">
                  <c:v>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4-4919-A3E8-D15287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064"/>
        <c:axId val="335039608"/>
      </c:scatterChart>
      <c:valAx>
        <c:axId val="3350396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8064"/>
        <c:crossesAt val="0"/>
        <c:crossBetween val="midCat"/>
      </c:valAx>
      <c:valAx>
        <c:axId val="44931806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960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'Analisi-pos'!$A$3:$A$46</c:f>
              <c:numCache>
                <c:formatCode>d/m;@</c:formatCode>
                <c:ptCount val="4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</c:numCache>
            </c:numRef>
          </c:xVal>
          <c:yVal>
            <c:numRef>
              <c:f>'Analisi-pos'!$C$3:$C$46</c:f>
              <c:numCache>
                <c:formatCode>General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5-4945-8CBB-AA25010A5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3829248984219503"/>
          <c:y val="2.3912392192604874E-2"/>
          <c:w val="0.64258723725186129"/>
          <c:h val="0.85833183434786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nuovi_attualmente_positivi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'Analisi-pos'!$B$3:$B$45</c:f>
              <c:numCache>
                <c:formatCode>0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</c:numCache>
            </c:numRef>
          </c:xVal>
          <c:yVal>
            <c:numRef>
              <c:f>'Analisi-pos'!$C$3:$C$45</c:f>
              <c:numCache>
                <c:formatCode>General</c:formatCode>
                <c:ptCount val="43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D-4B7D-8208-23BB4045AD2D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7.1814157788863371</c:v>
                </c:pt>
                <c:pt idx="1">
                  <c:v>8.5950105261894372</c:v>
                </c:pt>
                <c:pt idx="2">
                  <c:v>10.28622116652091</c:v>
                </c:pt>
                <c:pt idx="3">
                  <c:v>12.309293493384676</c:v>
                </c:pt>
                <c:pt idx="4">
                  <c:v>14.728954097309003</c:v>
                </c:pt>
                <c:pt idx="5">
                  <c:v>17.622384119675075</c:v>
                </c:pt>
                <c:pt idx="6">
                  <c:v>21.081542550135065</c:v>
                </c:pt>
                <c:pt idx="7">
                  <c:v>25.215891281217637</c:v>
                </c:pt>
                <c:pt idx="8">
                  <c:v>30.155577527029603</c:v>
                </c:pt>
                <c:pt idx="9">
                  <c:v>36.05513052191889</c:v>
                </c:pt>
                <c:pt idx="10">
                  <c:v>43.097727198770727</c:v>
                </c:pt>
                <c:pt idx="11">
                  <c:v>51.500073743966084</c:v>
                </c:pt>
                <c:pt idx="12">
                  <c:v>61.517933658391307</c:v>
                </c:pt>
                <c:pt idx="13">
                  <c:v>73.452304301633617</c:v>
                </c:pt>
                <c:pt idx="14">
                  <c:v>87.656197672285316</c:v>
                </c:pt>
                <c:pt idx="15">
                  <c:v>104.54191074959019</c:v>
                </c:pt>
                <c:pt idx="16">
                  <c:v>124.58856798879177</c:v>
                </c:pt>
                <c:pt idx="17">
                  <c:v>148.34957424947618</c:v>
                </c:pt>
                <c:pt idx="18">
                  <c:v>176.45942098820208</c:v>
                </c:pt>
                <c:pt idx="19">
                  <c:v>209.63903401995006</c:v>
                </c:pt>
                <c:pt idx="20">
                  <c:v>248.69853462910277</c:v>
                </c:pt>
                <c:pt idx="21">
                  <c:v>294.53591492398169</c:v>
                </c:pt>
                <c:pt idx="22">
                  <c:v>348.12972935582712</c:v>
                </c:pt>
                <c:pt idx="23">
                  <c:v>410.52353272001426</c:v>
                </c:pt>
                <c:pt idx="24">
                  <c:v>482.7995469227867</c:v>
                </c:pt>
                <c:pt idx="25">
                  <c:v>566.03906006635941</c:v>
                </c:pt>
                <c:pt idx="26">
                  <c:v>661.26754603080519</c:v>
                </c:pt>
                <c:pt idx="27">
                  <c:v>769.38366083636868</c:v>
                </c:pt>
                <c:pt idx="28">
                  <c:v>891.07331385044483</c:v>
                </c:pt>
                <c:pt idx="29">
                  <c:v>1026.7129898172477</c:v>
                </c:pt>
                <c:pt idx="30">
                  <c:v>1176.2702152706522</c:v>
                </c:pt>
                <c:pt idx="31">
                  <c:v>1339.2129395275142</c:v>
                </c:pt>
                <c:pt idx="32">
                  <c:v>1514.4426292320459</c:v>
                </c:pt>
                <c:pt idx="33">
                  <c:v>1700.2667613728827</c:v>
                </c:pt>
                <c:pt idx="34">
                  <c:v>1894.4239407054822</c:v>
                </c:pt>
                <c:pt idx="35">
                  <c:v>2094.1685236435974</c:v>
                </c:pt>
                <c:pt idx="36">
                  <c:v>2296.4120591293681</c:v>
                </c:pt>
                <c:pt idx="37">
                  <c:v>2497.9080764651649</c:v>
                </c:pt>
                <c:pt idx="38">
                  <c:v>2695.4576781010669</c:v>
                </c:pt>
                <c:pt idx="39">
                  <c:v>2886.1088155453667</c:v>
                </c:pt>
                <c:pt idx="40">
                  <c:v>3067.323531673223</c:v>
                </c:pt>
                <c:pt idx="41">
                  <c:v>3237.0943791574086</c:v>
                </c:pt>
                <c:pt idx="42">
                  <c:v>3394.0014621078508</c:v>
                </c:pt>
                <c:pt idx="43">
                  <c:v>3537.212100999554</c:v>
                </c:pt>
                <c:pt idx="44">
                  <c:v>3666.4333841034718</c:v>
                </c:pt>
                <c:pt idx="45">
                  <c:v>3781.8324310322278</c:v>
                </c:pt>
                <c:pt idx="46">
                  <c:v>3883.9399981763299</c:v>
                </c:pt>
                <c:pt idx="47">
                  <c:v>3973.5510208899759</c:v>
                </c:pt>
                <c:pt idx="48">
                  <c:v>4051.6321204564069</c:v>
                </c:pt>
                <c:pt idx="49">
                  <c:v>4119.2422001896684</c:v>
                </c:pt>
                <c:pt idx="50">
                  <c:v>4177.4688300507869</c:v>
                </c:pt>
                <c:pt idx="51">
                  <c:v>4227.3805649205524</c:v>
                </c:pt>
                <c:pt idx="52">
                  <c:v>4269.9937186654988</c:v>
                </c:pt>
                <c:pt idx="53">
                  <c:v>4306.251288572932</c:v>
                </c:pt>
                <c:pt idx="54">
                  <c:v>4337.0114791420874</c:v>
                </c:pt>
                <c:pt idx="55">
                  <c:v>4363.0433978015035</c:v>
                </c:pt>
                <c:pt idx="56">
                  <c:v>4385.0278147786175</c:v>
                </c:pt>
                <c:pt idx="57">
                  <c:v>4403.5612727196685</c:v>
                </c:pt>
                <c:pt idx="58">
                  <c:v>4419.1622226093023</c:v>
                </c:pt>
                <c:pt idx="59">
                  <c:v>4432.2782104199296</c:v>
                </c:pt>
                <c:pt idx="60">
                  <c:v>4443.2934271752265</c:v>
                </c:pt>
                <c:pt idx="61">
                  <c:v>4452.5361617867866</c:v>
                </c:pt>
                <c:pt idx="62">
                  <c:v>4460.2858668853341</c:v>
                </c:pt>
                <c:pt idx="63">
                  <c:v>4466.7796719187809</c:v>
                </c:pt>
                <c:pt idx="64">
                  <c:v>4472.2182646188949</c:v>
                </c:pt>
                <c:pt idx="65">
                  <c:v>4476.7711203506069</c:v>
                </c:pt>
                <c:pt idx="66">
                  <c:v>4480.5810962931973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D-4B7D-8208-23BB4045AD2D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14.135947473031001</c:v>
                </c:pt>
                <c:pt idx="2">
                  <c:v>16.912106403314731</c:v>
                </c:pt>
                <c:pt idx="3">
                  <c:v>20.230723268637654</c:v>
                </c:pt>
                <c:pt idx="4">
                  <c:v>24.196606039243278</c:v>
                </c:pt>
                <c:pt idx="5">
                  <c:v>28.934300223660721</c:v>
                </c:pt>
                <c:pt idx="6">
                  <c:v>34.591584304599898</c:v>
                </c:pt>
                <c:pt idx="7">
                  <c:v>41.343487310825715</c:v>
                </c:pt>
                <c:pt idx="8">
                  <c:v>49.396862458119664</c:v>
                </c:pt>
                <c:pt idx="9">
                  <c:v>58.995529948892873</c:v>
                </c:pt>
                <c:pt idx="10">
                  <c:v>70.425966768518364</c:v>
                </c:pt>
                <c:pt idx="11">
                  <c:v>84.02346545195357</c:v>
                </c:pt>
                <c:pt idx="12">
                  <c:v>100.17859914425223</c:v>
                </c:pt>
                <c:pt idx="13">
                  <c:v>119.3437064324231</c:v>
                </c:pt>
                <c:pt idx="14">
                  <c:v>142.03893370651699</c:v>
                </c:pt>
                <c:pt idx="15">
                  <c:v>168.85713077304871</c:v>
                </c:pt>
                <c:pt idx="16">
                  <c:v>200.46657239201579</c:v>
                </c:pt>
                <c:pt idx="17">
                  <c:v>237.61006260684411</c:v>
                </c:pt>
                <c:pt idx="18">
                  <c:v>281.09846738725906</c:v>
                </c:pt>
                <c:pt idx="19">
                  <c:v>331.79613031747976</c:v>
                </c:pt>
                <c:pt idx="20">
                  <c:v>390.59500609152707</c:v>
                </c:pt>
                <c:pt idx="21">
                  <c:v>458.37380294878926</c:v>
                </c:pt>
                <c:pt idx="22">
                  <c:v>535.93814431845431</c:v>
                </c:pt>
                <c:pt idx="23">
                  <c:v>623.93803364187136</c:v>
                </c:pt>
                <c:pt idx="24">
                  <c:v>722.76014202772444</c:v>
                </c:pt>
                <c:pt idx="25">
                  <c:v>832.39513143572708</c:v>
                </c:pt>
                <c:pt idx="26">
                  <c:v>952.28485964445781</c:v>
                </c:pt>
                <c:pt idx="27">
                  <c:v>1081.1611480556348</c:v>
                </c:pt>
                <c:pt idx="28">
                  <c:v>1216.8965301407616</c:v>
                </c:pt>
                <c:pt idx="29">
                  <c:v>1356.3967596680288</c:v>
                </c:pt>
                <c:pt idx="30">
                  <c:v>1495.572254534045</c:v>
                </c:pt>
                <c:pt idx="31">
                  <c:v>1629.4272425686199</c:v>
                </c:pt>
                <c:pt idx="32">
                  <c:v>1752.2968970453167</c:v>
                </c:pt>
                <c:pt idx="33">
                  <c:v>1858.2413214083681</c:v>
                </c:pt>
                <c:pt idx="34">
                  <c:v>1941.5717933259953</c:v>
                </c:pt>
                <c:pt idx="35">
                  <c:v>1997.4458293811517</c:v>
                </c:pt>
                <c:pt idx="36">
                  <c:v>2022.4353548577074</c:v>
                </c:pt>
                <c:pt idx="37">
                  <c:v>2014.9601733579675</c:v>
                </c:pt>
                <c:pt idx="38">
                  <c:v>1975.4960163590204</c:v>
                </c:pt>
                <c:pt idx="39">
                  <c:v>1906.5113744429982</c:v>
                </c:pt>
                <c:pt idx="40">
                  <c:v>1812.1471612785626</c:v>
                </c:pt>
                <c:pt idx="41">
                  <c:v>1697.7084748418565</c:v>
                </c:pt>
                <c:pt idx="42">
                  <c:v>1569.0708295044215</c:v>
                </c:pt>
                <c:pt idx="43">
                  <c:v>1432.1063889170318</c:v>
                </c:pt>
                <c:pt idx="44">
                  <c:v>1292.2128310391781</c:v>
                </c:pt>
                <c:pt idx="45">
                  <c:v>1153.9904692875598</c:v>
                </c:pt>
                <c:pt idx="46">
                  <c:v>1021.0756714410218</c:v>
                </c:pt>
                <c:pt idx="47">
                  <c:v>896.1102271364598</c:v>
                </c:pt>
                <c:pt idx="48">
                  <c:v>780.81099566431021</c:v>
                </c:pt>
                <c:pt idx="49">
                  <c:v>676.100797332615</c:v>
                </c:pt>
                <c:pt idx="50">
                  <c:v>582.26629861118454</c:v>
                </c:pt>
                <c:pt idx="51">
                  <c:v>499.11734869765496</c:v>
                </c:pt>
                <c:pt idx="52">
                  <c:v>426.1315374494643</c:v>
                </c:pt>
                <c:pt idx="53">
                  <c:v>362.57569907433208</c:v>
                </c:pt>
                <c:pt idx="54">
                  <c:v>307.60190569155384</c:v>
                </c:pt>
                <c:pt idx="55">
                  <c:v>260.31918659416078</c:v>
                </c:pt>
                <c:pt idx="56">
                  <c:v>219.84416977114051</c:v>
                </c:pt>
                <c:pt idx="57">
                  <c:v>185.33457941050983</c:v>
                </c:pt>
                <c:pt idx="58">
                  <c:v>156.00949889633739</c:v>
                </c:pt>
                <c:pt idx="59">
                  <c:v>131.15987810627303</c:v>
                </c:pt>
                <c:pt idx="60">
                  <c:v>110.15216755296933</c:v>
                </c:pt>
                <c:pt idx="61">
                  <c:v>92.427346115600812</c:v>
                </c:pt>
                <c:pt idx="62">
                  <c:v>77.497050985475653</c:v>
                </c:pt>
                <c:pt idx="63">
                  <c:v>64.938050334467334</c:v>
                </c:pt>
                <c:pt idx="64">
                  <c:v>54.385927001139862</c:v>
                </c:pt>
                <c:pt idx="65">
                  <c:v>45.528557317120431</c:v>
                </c:pt>
                <c:pt idx="66">
                  <c:v>38.099759425904267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3D-4B7D-8208-23BB4045A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5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'Analisi-pos'!$H$3:$H$75</c:f>
              <c:numCache>
                <c:formatCode>0</c:formatCode>
                <c:ptCount val="73"/>
                <c:pt idx="0">
                  <c:v>-6.1814157788863371</c:v>
                </c:pt>
                <c:pt idx="1">
                  <c:v>-7.5950105261894372</c:v>
                </c:pt>
                <c:pt idx="2">
                  <c:v>0.71377883347908977</c:v>
                </c:pt>
                <c:pt idx="3">
                  <c:v>6.6907065066153244</c:v>
                </c:pt>
                <c:pt idx="4">
                  <c:v>4.2710459026909966</c:v>
                </c:pt>
                <c:pt idx="5">
                  <c:v>20.377615880324925</c:v>
                </c:pt>
                <c:pt idx="6">
                  <c:v>-8.1542550135065284E-2</c:v>
                </c:pt>
                <c:pt idx="7">
                  <c:v>-7.2158912812176368</c:v>
                </c:pt>
                <c:pt idx="8">
                  <c:v>-11.155577527029603</c:v>
                </c:pt>
                <c:pt idx="9">
                  <c:v>-15.05513052191889</c:v>
                </c:pt>
                <c:pt idx="10">
                  <c:v>-22.097727198770727</c:v>
                </c:pt>
                <c:pt idx="11">
                  <c:v>-27.500073743966084</c:v>
                </c:pt>
                <c:pt idx="12">
                  <c:v>-19.517933658391307</c:v>
                </c:pt>
                <c:pt idx="13">
                  <c:v>-6.4523043016336175</c:v>
                </c:pt>
                <c:pt idx="14">
                  <c:v>9.343802327714684</c:v>
                </c:pt>
                <c:pt idx="15">
                  <c:v>23.458089250409813</c:v>
                </c:pt>
                <c:pt idx="16">
                  <c:v>56.411432011208234</c:v>
                </c:pt>
                <c:pt idx="17">
                  <c:v>94.650425750523823</c:v>
                </c:pt>
                <c:pt idx="18">
                  <c:v>127.54057901179792</c:v>
                </c:pt>
                <c:pt idx="19">
                  <c:v>174.36096598004994</c:v>
                </c:pt>
                <c:pt idx="20">
                  <c:v>244.30146537089723</c:v>
                </c:pt>
                <c:pt idx="21">
                  <c:v>280.46408507601831</c:v>
                </c:pt>
                <c:pt idx="22">
                  <c:v>312.87027064417288</c:v>
                </c:pt>
                <c:pt idx="23">
                  <c:v>333.47646727998574</c:v>
                </c:pt>
                <c:pt idx="24">
                  <c:v>400.2004530772133</c:v>
                </c:pt>
                <c:pt idx="25">
                  <c:v>434.96093993364059</c:v>
                </c:pt>
                <c:pt idx="26">
                  <c:v>497.73245396919481</c:v>
                </c:pt>
                <c:pt idx="27">
                  <c:v>581.61633916363132</c:v>
                </c:pt>
                <c:pt idx="28">
                  <c:v>661.92668614955517</c:v>
                </c:pt>
                <c:pt idx="29">
                  <c:v>665.28701018275228</c:v>
                </c:pt>
                <c:pt idx="30">
                  <c:v>649.72978472934778</c:v>
                </c:pt>
                <c:pt idx="31">
                  <c:v>687.78706047248579</c:v>
                </c:pt>
                <c:pt idx="32">
                  <c:v>545.55737076795413</c:v>
                </c:pt>
                <c:pt idx="33">
                  <c:v>385.73323862711732</c:v>
                </c:pt>
                <c:pt idx="34">
                  <c:v>384.57605929451779</c:v>
                </c:pt>
                <c:pt idx="35">
                  <c:v>288.83147635640262</c:v>
                </c:pt>
                <c:pt idx="36">
                  <c:v>211.58794087063188</c:v>
                </c:pt>
                <c:pt idx="37">
                  <c:v>147.09192353483513</c:v>
                </c:pt>
                <c:pt idx="38">
                  <c:v>-35.457678101066904</c:v>
                </c:pt>
                <c:pt idx="39">
                  <c:v>-140.10881554536672</c:v>
                </c:pt>
                <c:pt idx="40">
                  <c:v>-173.32353167322299</c:v>
                </c:pt>
                <c:pt idx="41">
                  <c:v>-144.09437915740864</c:v>
                </c:pt>
                <c:pt idx="42">
                  <c:v>-277.00146210785078</c:v>
                </c:pt>
                <c:pt idx="43">
                  <c:v>-325.21210099955397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B-4D14-841C-FFBCCC951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'Analisi-pos'!$G$1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'Analisi-pos'!$G$3:$G$69</c:f>
              <c:numCache>
                <c:formatCode>0</c:formatCode>
                <c:ptCount val="67"/>
                <c:pt idx="1">
                  <c:v>1.4135947473031001</c:v>
                </c:pt>
                <c:pt idx="2">
                  <c:v>1.6912106403314731</c:v>
                </c:pt>
                <c:pt idx="3">
                  <c:v>2.0230723268637654</c:v>
                </c:pt>
                <c:pt idx="4">
                  <c:v>2.4196606039243278</c:v>
                </c:pt>
                <c:pt idx="5">
                  <c:v>2.8934300223660721</c:v>
                </c:pt>
                <c:pt idx="6">
                  <c:v>3.4591584304599898</c:v>
                </c:pt>
                <c:pt idx="7">
                  <c:v>4.1343487310825715</c:v>
                </c:pt>
                <c:pt idx="8">
                  <c:v>4.9396862458119664</c:v>
                </c:pt>
                <c:pt idx="9">
                  <c:v>5.8995529948892873</c:v>
                </c:pt>
                <c:pt idx="10">
                  <c:v>7.0425966768518364</c:v>
                </c:pt>
                <c:pt idx="11">
                  <c:v>8.402346545195357</c:v>
                </c:pt>
                <c:pt idx="12">
                  <c:v>10.017859914425223</c:v>
                </c:pt>
                <c:pt idx="13">
                  <c:v>11.93437064324231</c:v>
                </c:pt>
                <c:pt idx="14">
                  <c:v>14.203893370651699</c:v>
                </c:pt>
                <c:pt idx="15">
                  <c:v>16.885713077304871</c:v>
                </c:pt>
                <c:pt idx="16">
                  <c:v>20.046657239201579</c:v>
                </c:pt>
                <c:pt idx="17">
                  <c:v>23.761006260684411</c:v>
                </c:pt>
                <c:pt idx="18">
                  <c:v>28.109846738725906</c:v>
                </c:pt>
                <c:pt idx="19">
                  <c:v>33.179613031747976</c:v>
                </c:pt>
                <c:pt idx="20">
                  <c:v>39.059500609152707</c:v>
                </c:pt>
                <c:pt idx="21">
                  <c:v>45.837380294878926</c:v>
                </c:pt>
                <c:pt idx="22">
                  <c:v>53.593814431845431</c:v>
                </c:pt>
                <c:pt idx="23">
                  <c:v>62.393803364187136</c:v>
                </c:pt>
                <c:pt idx="24">
                  <c:v>72.276014202772444</c:v>
                </c:pt>
                <c:pt idx="25">
                  <c:v>83.239513143572708</c:v>
                </c:pt>
                <c:pt idx="26">
                  <c:v>95.228485964445781</c:v>
                </c:pt>
                <c:pt idx="27">
                  <c:v>108.11611480556348</c:v>
                </c:pt>
                <c:pt idx="28">
                  <c:v>121.68965301407616</c:v>
                </c:pt>
                <c:pt idx="29">
                  <c:v>135.63967596680288</c:v>
                </c:pt>
                <c:pt idx="30">
                  <c:v>149.5572254534045</c:v>
                </c:pt>
                <c:pt idx="31">
                  <c:v>162.94272425686199</c:v>
                </c:pt>
                <c:pt idx="32">
                  <c:v>175.22968970453167</c:v>
                </c:pt>
                <c:pt idx="33">
                  <c:v>185.82413214083681</c:v>
                </c:pt>
                <c:pt idx="34">
                  <c:v>194.15717933259953</c:v>
                </c:pt>
                <c:pt idx="35">
                  <c:v>199.74458293811517</c:v>
                </c:pt>
                <c:pt idx="36">
                  <c:v>202.24353548577074</c:v>
                </c:pt>
                <c:pt idx="37">
                  <c:v>201.49601733579675</c:v>
                </c:pt>
                <c:pt idx="38">
                  <c:v>197.54960163590204</c:v>
                </c:pt>
                <c:pt idx="39">
                  <c:v>190.65113744429982</c:v>
                </c:pt>
                <c:pt idx="40">
                  <c:v>181.21471612785626</c:v>
                </c:pt>
                <c:pt idx="41">
                  <c:v>169.77084748418565</c:v>
                </c:pt>
                <c:pt idx="42">
                  <c:v>156.90708295044215</c:v>
                </c:pt>
                <c:pt idx="43">
                  <c:v>143.21063889170318</c:v>
                </c:pt>
                <c:pt idx="44">
                  <c:v>129.22128310391781</c:v>
                </c:pt>
                <c:pt idx="45">
                  <c:v>115.39904692875598</c:v>
                </c:pt>
                <c:pt idx="46">
                  <c:v>102.10756714410218</c:v>
                </c:pt>
                <c:pt idx="47">
                  <c:v>89.61102271364598</c:v>
                </c:pt>
                <c:pt idx="48">
                  <c:v>78.081099566431021</c:v>
                </c:pt>
                <c:pt idx="49">
                  <c:v>67.6100797332615</c:v>
                </c:pt>
                <c:pt idx="50">
                  <c:v>58.226629861118454</c:v>
                </c:pt>
                <c:pt idx="51">
                  <c:v>49.911734869765496</c:v>
                </c:pt>
                <c:pt idx="52">
                  <c:v>42.61315374494643</c:v>
                </c:pt>
                <c:pt idx="53">
                  <c:v>36.257569907433208</c:v>
                </c:pt>
                <c:pt idx="54">
                  <c:v>30.760190569155384</c:v>
                </c:pt>
                <c:pt idx="55">
                  <c:v>26.031918659416078</c:v>
                </c:pt>
                <c:pt idx="56">
                  <c:v>21.984416977114051</c:v>
                </c:pt>
                <c:pt idx="57">
                  <c:v>18.533457941050983</c:v>
                </c:pt>
                <c:pt idx="58">
                  <c:v>15.600949889633739</c:v>
                </c:pt>
                <c:pt idx="59">
                  <c:v>13.115987810627303</c:v>
                </c:pt>
                <c:pt idx="60">
                  <c:v>11.015216755296933</c:v>
                </c:pt>
                <c:pt idx="61">
                  <c:v>9.2427346115600812</c:v>
                </c:pt>
                <c:pt idx="62">
                  <c:v>7.7497050985475653</c:v>
                </c:pt>
                <c:pt idx="63">
                  <c:v>6.4938050334467334</c:v>
                </c:pt>
                <c:pt idx="64">
                  <c:v>5.4385927001139862</c:v>
                </c:pt>
                <c:pt idx="65">
                  <c:v>4.5528557317120431</c:v>
                </c:pt>
                <c:pt idx="66">
                  <c:v>3.8099759425904267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6-409D-BAC9-4CE235D8A0A6}"/>
            </c:ext>
          </c:extLst>
        </c:ser>
        <c:ser>
          <c:idx val="1"/>
          <c:order val="1"/>
          <c:tx>
            <c:strRef>
              <c:f>'Analisi-pos'!$D$1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'Analisi-pos'!$A$3:$A$48</c:f>
              <c:numCache>
                <c:formatCode>d/m;@</c:formatCode>
                <c:ptCount val="4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</c:numCache>
            </c:numRef>
          </c:xVal>
          <c:yVal>
            <c:numRef>
              <c:f>'Analisi-pos'!$D$3:$D$48</c:f>
              <c:numCache>
                <c:formatCode>General</c:formatCode>
                <c:ptCount val="46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C6-409D-BAC9-4CE235D8A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'Analisi-dead'!$A$3:$A$48</c:f>
              <c:numCache>
                <c:formatCode>d/m;@</c:formatCode>
                <c:ptCount val="4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</c:numCache>
            </c:numRef>
          </c:xVal>
          <c:yVal>
            <c:numRef>
              <c:f>'Analisi-dead'!$C$3:$C$48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12-4603-A972-7375D5DC3D99}"/>
            </c:ext>
          </c:extLst>
        </c:ser>
        <c:ser>
          <c:idx val="2"/>
          <c:order val="1"/>
          <c:tx>
            <c:strRef>
              <c:f>'Analisi-dead'!$F$1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'Analisi-dead'!$A$3:$A$48</c:f>
              <c:numCache>
                <c:formatCode>d/m;@</c:formatCode>
                <c:ptCount val="4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</c:numCache>
            </c:numRef>
          </c:xVal>
          <c:yVal>
            <c:numRef>
              <c:f>'Analisi-dead'!$F$3:$F$48</c:f>
              <c:numCache>
                <c:formatCode>0</c:formatCode>
                <c:ptCount val="46"/>
                <c:pt idx="0">
                  <c:v>1.7950674336843644</c:v>
                </c:pt>
                <c:pt idx="1">
                  <c:v>2.1479995688498414</c:v>
                </c:pt>
                <c:pt idx="2">
                  <c:v>2.5700670383435824</c:v>
                </c:pt>
                <c:pt idx="3">
                  <c:v>3.0747025264157526</c:v>
                </c:pt>
                <c:pt idx="4">
                  <c:v>3.6779012180346284</c:v>
                </c:pt>
                <c:pt idx="5">
                  <c:v>4.3986892387111149</c:v>
                </c:pt>
                <c:pt idx="6">
                  <c:v>5.2596689148466833</c:v>
                </c:pt>
                <c:pt idx="7">
                  <c:v>6.2876495683586446</c:v>
                </c:pt>
                <c:pt idx="8">
                  <c:v>7.5143717023135661</c:v>
                </c:pt>
                <c:pt idx="9">
                  <c:v>8.9773304382945636</c:v>
                </c:pt>
                <c:pt idx="10">
                  <c:v>10.720700383917841</c:v>
                </c:pt>
                <c:pt idx="11">
                  <c:v>12.796358008108367</c:v>
                </c:pt>
                <c:pt idx="12">
                  <c:v>15.264988133789815</c:v>
                </c:pt>
                <c:pt idx="13">
                  <c:v>18.197247142552726</c:v>
                </c:pt>
                <c:pt idx="14">
                  <c:v>21.674935536452377</c:v>
                </c:pt>
                <c:pt idx="15">
                  <c:v>25.792105123509788</c:v>
                </c:pt>
                <c:pt idx="16">
                  <c:v>30.655989913076258</c:v>
                </c:pt>
                <c:pt idx="17">
                  <c:v>36.387604009956391</c:v>
                </c:pt>
                <c:pt idx="18">
                  <c:v>43.121794856105105</c:v>
                </c:pt>
                <c:pt idx="19">
                  <c:v>51.006478959488931</c:v>
                </c:pt>
                <c:pt idx="20">
                  <c:v>60.200726558685467</c:v>
                </c:pt>
                <c:pt idx="21">
                  <c:v>70.871313986033698</c:v>
                </c:pt>
                <c:pt idx="22">
                  <c:v>83.187347619967738</c:v>
                </c:pt>
                <c:pt idx="23">
                  <c:v>97.312608927007318</c:v>
                </c:pt>
                <c:pt idx="24">
                  <c:v>113.39540965721291</c:v>
                </c:pt>
                <c:pt idx="25">
                  <c:v>131.55601243864697</c:v>
                </c:pt>
                <c:pt idx="26">
                  <c:v>151.87208382962572</c:v>
                </c:pt>
                <c:pt idx="27">
                  <c:v>174.36319074531096</c:v>
                </c:pt>
                <c:pt idx="28">
                  <c:v>198.97595999569234</c:v>
                </c:pt>
                <c:pt idx="29">
                  <c:v>225.5720609739891</c:v>
                </c:pt>
                <c:pt idx="30">
                  <c:v>253.92145320035931</c:v>
                </c:pt>
                <c:pt idx="31">
                  <c:v>283.70316212994868</c:v>
                </c:pt>
                <c:pt idx="32">
                  <c:v>314.51507645012049</c:v>
                </c:pt>
                <c:pt idx="33">
                  <c:v>345.89292617504094</c:v>
                </c:pt>
                <c:pt idx="34">
                  <c:v>377.33694381224524</c:v>
                </c:pt>
                <c:pt idx="35">
                  <c:v>408.34314907331554</c:v>
                </c:pt>
                <c:pt idx="36">
                  <c:v>438.43519328050877</c:v>
                </c:pt>
                <c:pt idx="37">
                  <c:v>467.1925750393662</c:v>
                </c:pt>
                <c:pt idx="38">
                  <c:v>494.27183504031319</c:v>
                </c:pt>
                <c:pt idx="39">
                  <c:v>519.41879642748427</c:v>
                </c:pt>
                <c:pt idx="40">
                  <c:v>542.47159451479024</c:v>
                </c:pt>
                <c:pt idx="41">
                  <c:v>563.35568965270591</c:v>
                </c:pt>
                <c:pt idx="42">
                  <c:v>582.07298518808238</c:v>
                </c:pt>
                <c:pt idx="43">
                  <c:v>598.68749738006511</c:v>
                </c:pt>
                <c:pt idx="44">
                  <c:v>613.30984418457911</c:v>
                </c:pt>
                <c:pt idx="45">
                  <c:v>626.08232706863191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12-4603-A972-7375D5DC3D99}"/>
            </c:ext>
          </c:extLst>
        </c:ser>
        <c:ser>
          <c:idx val="3"/>
          <c:order val="2"/>
          <c:tx>
            <c:strRef>
              <c:f>'Analisi-dead'!$G$1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'Analisi-dead'!$A$3:$A$49</c:f>
              <c:numCache>
                <c:formatCode>d/m;@</c:formatCode>
                <c:ptCount val="4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</c:numCache>
            </c:numRef>
          </c:xVal>
          <c:yVal>
            <c:numRef>
              <c:f>'Analisi-dead'!$G$3:$G$49</c:f>
              <c:numCache>
                <c:formatCode>0</c:formatCode>
                <c:ptCount val="47"/>
                <c:pt idx="1">
                  <c:v>3.5293213516547706</c:v>
                </c:pt>
                <c:pt idx="2">
                  <c:v>4.2206746949374097</c:v>
                </c:pt>
                <c:pt idx="3">
                  <c:v>5.0463548807217018</c:v>
                </c:pt>
                <c:pt idx="4">
                  <c:v>6.0319869161887585</c:v>
                </c:pt>
                <c:pt idx="5">
                  <c:v>7.2078802067648651</c:v>
                </c:pt>
                <c:pt idx="6">
                  <c:v>8.6097967613556836</c:v>
                </c:pt>
                <c:pt idx="7">
                  <c:v>10.279806535119613</c:v>
                </c:pt>
                <c:pt idx="8">
                  <c:v>12.267221339549215</c:v>
                </c:pt>
                <c:pt idx="9">
                  <c:v>14.629587359809975</c:v>
                </c:pt>
                <c:pt idx="10">
                  <c:v>17.43369945623277</c:v>
                </c:pt>
                <c:pt idx="11">
                  <c:v>20.756576241905265</c:v>
                </c:pt>
                <c:pt idx="12">
                  <c:v>24.686301256814485</c:v>
                </c:pt>
                <c:pt idx="13">
                  <c:v>29.322590087629106</c:v>
                </c:pt>
                <c:pt idx="14">
                  <c:v>34.776883938996512</c:v>
                </c:pt>
                <c:pt idx="15">
                  <c:v>41.171695870574112</c:v>
                </c:pt>
                <c:pt idx="16">
                  <c:v>48.638847895664696</c:v>
                </c:pt>
                <c:pt idx="17">
                  <c:v>57.316140968801328</c:v>
                </c:pt>
                <c:pt idx="18">
                  <c:v>67.341908461487137</c:v>
                </c:pt>
                <c:pt idx="19">
                  <c:v>78.84684103383826</c:v>
                </c:pt>
                <c:pt idx="20">
                  <c:v>91.942475991965367</c:v>
                </c:pt>
                <c:pt idx="21">
                  <c:v>106.70587427348231</c:v>
                </c:pt>
                <c:pt idx="22">
                  <c:v>123.1603363393404</c:v>
                </c:pt>
                <c:pt idx="23">
                  <c:v>141.2526130703958</c:v>
                </c:pt>
                <c:pt idx="24">
                  <c:v>160.82800730205591</c:v>
                </c:pt>
                <c:pt idx="25">
                  <c:v>181.60602781434065</c:v>
                </c:pt>
                <c:pt idx="26">
                  <c:v>203.16071390978749</c:v>
                </c:pt>
                <c:pt idx="27">
                  <c:v>224.91106915685236</c:v>
                </c:pt>
                <c:pt idx="28">
                  <c:v>246.12769250381376</c:v>
                </c:pt>
                <c:pt idx="29">
                  <c:v>265.96100978296761</c:v>
                </c:pt>
                <c:pt idx="30">
                  <c:v>283.49392226370213</c:v>
                </c:pt>
                <c:pt idx="31">
                  <c:v>297.81708929589371</c:v>
                </c:pt>
                <c:pt idx="32">
                  <c:v>308.11914320171809</c:v>
                </c:pt>
                <c:pt idx="33">
                  <c:v>313.77849724920452</c:v>
                </c:pt>
                <c:pt idx="34">
                  <c:v>314.44017637204297</c:v>
                </c:pt>
                <c:pt idx="35">
                  <c:v>310.06205261070306</c:v>
                </c:pt>
                <c:pt idx="36">
                  <c:v>300.92044207193226</c:v>
                </c:pt>
                <c:pt idx="37">
                  <c:v>287.57381758857434</c:v>
                </c:pt>
                <c:pt idx="38">
                  <c:v>270.79260000946988</c:v>
                </c:pt>
                <c:pt idx="39">
                  <c:v>251.46961387171075</c:v>
                </c:pt>
                <c:pt idx="40">
                  <c:v>230.52798087305973</c:v>
                </c:pt>
                <c:pt idx="41">
                  <c:v>208.84095137915665</c:v>
                </c:pt>
                <c:pt idx="42">
                  <c:v>187.17295535376479</c:v>
                </c:pt>
                <c:pt idx="43">
                  <c:v>166.14512191982726</c:v>
                </c:pt>
                <c:pt idx="44">
                  <c:v>146.22346804513995</c:v>
                </c:pt>
                <c:pt idx="45">
                  <c:v>127.72482884052806</c:v>
                </c:pt>
                <c:pt idx="46">
                  <c:v>110.83446413953425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12-4603-A972-7375D5DC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  <c:max val="43935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'Analisi-dead'!$C$3:$C$67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D-4383-83D4-959427311ACE}"/>
            </c:ext>
          </c:extLst>
        </c:ser>
        <c:ser>
          <c:idx val="2"/>
          <c:order val="1"/>
          <c:tx>
            <c:strRef>
              <c:f>'Analisi-dead'!$F$1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'Analisi-dead'!$F$3:$F$67</c:f>
              <c:numCache>
                <c:formatCode>0</c:formatCode>
                <c:ptCount val="65"/>
                <c:pt idx="0">
                  <c:v>1.7950674336843644</c:v>
                </c:pt>
                <c:pt idx="1">
                  <c:v>2.1479995688498414</c:v>
                </c:pt>
                <c:pt idx="2">
                  <c:v>2.5700670383435824</c:v>
                </c:pt>
                <c:pt idx="3">
                  <c:v>3.0747025264157526</c:v>
                </c:pt>
                <c:pt idx="4">
                  <c:v>3.6779012180346284</c:v>
                </c:pt>
                <c:pt idx="5">
                  <c:v>4.3986892387111149</c:v>
                </c:pt>
                <c:pt idx="6">
                  <c:v>5.2596689148466833</c:v>
                </c:pt>
                <c:pt idx="7">
                  <c:v>6.2876495683586446</c:v>
                </c:pt>
                <c:pt idx="8">
                  <c:v>7.5143717023135661</c:v>
                </c:pt>
                <c:pt idx="9">
                  <c:v>8.9773304382945636</c:v>
                </c:pt>
                <c:pt idx="10">
                  <c:v>10.720700383917841</c:v>
                </c:pt>
                <c:pt idx="11">
                  <c:v>12.796358008108367</c:v>
                </c:pt>
                <c:pt idx="12">
                  <c:v>15.264988133789815</c:v>
                </c:pt>
                <c:pt idx="13">
                  <c:v>18.197247142552726</c:v>
                </c:pt>
                <c:pt idx="14">
                  <c:v>21.674935536452377</c:v>
                </c:pt>
                <c:pt idx="15">
                  <c:v>25.792105123509788</c:v>
                </c:pt>
                <c:pt idx="16">
                  <c:v>30.655989913076258</c:v>
                </c:pt>
                <c:pt idx="17">
                  <c:v>36.387604009956391</c:v>
                </c:pt>
                <c:pt idx="18">
                  <c:v>43.121794856105105</c:v>
                </c:pt>
                <c:pt idx="19">
                  <c:v>51.006478959488931</c:v>
                </c:pt>
                <c:pt idx="20">
                  <c:v>60.200726558685467</c:v>
                </c:pt>
                <c:pt idx="21">
                  <c:v>70.871313986033698</c:v>
                </c:pt>
                <c:pt idx="22">
                  <c:v>83.187347619967738</c:v>
                </c:pt>
                <c:pt idx="23">
                  <c:v>97.312608927007318</c:v>
                </c:pt>
                <c:pt idx="24">
                  <c:v>113.39540965721291</c:v>
                </c:pt>
                <c:pt idx="25">
                  <c:v>131.55601243864697</c:v>
                </c:pt>
                <c:pt idx="26">
                  <c:v>151.87208382962572</c:v>
                </c:pt>
                <c:pt idx="27">
                  <c:v>174.36319074531096</c:v>
                </c:pt>
                <c:pt idx="28">
                  <c:v>198.97595999569234</c:v>
                </c:pt>
                <c:pt idx="29">
                  <c:v>225.5720609739891</c:v>
                </c:pt>
                <c:pt idx="30">
                  <c:v>253.92145320035931</c:v>
                </c:pt>
                <c:pt idx="31">
                  <c:v>283.70316212994868</c:v>
                </c:pt>
                <c:pt idx="32">
                  <c:v>314.51507645012049</c:v>
                </c:pt>
                <c:pt idx="33">
                  <c:v>345.89292617504094</c:v>
                </c:pt>
                <c:pt idx="34">
                  <c:v>377.33694381224524</c:v>
                </c:pt>
                <c:pt idx="35">
                  <c:v>408.34314907331554</c:v>
                </c:pt>
                <c:pt idx="36">
                  <c:v>438.43519328050877</c:v>
                </c:pt>
                <c:pt idx="37">
                  <c:v>467.1925750393662</c:v>
                </c:pt>
                <c:pt idx="38">
                  <c:v>494.27183504031319</c:v>
                </c:pt>
                <c:pt idx="39">
                  <c:v>519.41879642748427</c:v>
                </c:pt>
                <c:pt idx="40">
                  <c:v>542.47159451479024</c:v>
                </c:pt>
                <c:pt idx="41">
                  <c:v>563.35568965270591</c:v>
                </c:pt>
                <c:pt idx="42">
                  <c:v>582.07298518808238</c:v>
                </c:pt>
                <c:pt idx="43">
                  <c:v>598.68749738006511</c:v>
                </c:pt>
                <c:pt idx="44">
                  <c:v>613.30984418457911</c:v>
                </c:pt>
                <c:pt idx="45">
                  <c:v>626.08232706863191</c:v>
                </c:pt>
                <c:pt idx="46">
                  <c:v>637.16577348258534</c:v>
                </c:pt>
                <c:pt idx="47">
                  <c:v>646.72873776923427</c:v>
                </c:pt>
                <c:pt idx="48">
                  <c:v>654.93920891534538</c:v>
                </c:pt>
                <c:pt idx="49">
                  <c:v>661.95867027735562</c:v>
                </c:pt>
                <c:pt idx="50">
                  <c:v>667.93818670593907</c:v>
                </c:pt>
                <c:pt idx="51">
                  <c:v>673.01612773825786</c:v>
                </c:pt>
                <c:pt idx="52">
                  <c:v>677.3171375933988</c:v>
                </c:pt>
                <c:pt idx="53">
                  <c:v>680.95200406748313</c:v>
                </c:pt>
                <c:pt idx="54">
                  <c:v>684.01813720036807</c:v>
                </c:pt>
                <c:pt idx="55">
                  <c:v>686.60043051262051</c:v>
                </c:pt>
                <c:pt idx="56">
                  <c:v>688.77233459221407</c:v>
                </c:pt>
                <c:pt idx="57">
                  <c:v>690.59702111194656</c:v>
                </c:pt>
                <c:pt idx="58">
                  <c:v>692.12855400488604</c:v>
                </c:pt>
                <c:pt idx="59">
                  <c:v>693.41301407964738</c:v>
                </c:pt>
                <c:pt idx="60">
                  <c:v>694.48954509957593</c:v>
                </c:pt>
                <c:pt idx="61">
                  <c:v>695.39130477192521</c:v>
                </c:pt>
                <c:pt idx="62">
                  <c:v>696.14631462386978</c:v>
                </c:pt>
                <c:pt idx="63">
                  <c:v>696.77820962033013</c:v>
                </c:pt>
                <c:pt idx="64">
                  <c:v>697.30689261272312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DD-4383-83D4-959427311ACE}"/>
            </c:ext>
          </c:extLst>
        </c:ser>
        <c:ser>
          <c:idx val="3"/>
          <c:order val="2"/>
          <c:tx>
            <c:strRef>
              <c:f>'Analisi-dead'!$G$1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'Analisi-dead'!$G$3:$G$67</c:f>
              <c:numCache>
                <c:formatCode>0</c:formatCode>
                <c:ptCount val="65"/>
                <c:pt idx="1">
                  <c:v>3.5293213516547706</c:v>
                </c:pt>
                <c:pt idx="2">
                  <c:v>4.2206746949374097</c:v>
                </c:pt>
                <c:pt idx="3">
                  <c:v>5.0463548807217018</c:v>
                </c:pt>
                <c:pt idx="4">
                  <c:v>6.0319869161887585</c:v>
                </c:pt>
                <c:pt idx="5">
                  <c:v>7.2078802067648651</c:v>
                </c:pt>
                <c:pt idx="6">
                  <c:v>8.6097967613556836</c:v>
                </c:pt>
                <c:pt idx="7">
                  <c:v>10.279806535119613</c:v>
                </c:pt>
                <c:pt idx="8">
                  <c:v>12.267221339549215</c:v>
                </c:pt>
                <c:pt idx="9">
                  <c:v>14.629587359809975</c:v>
                </c:pt>
                <c:pt idx="10">
                  <c:v>17.43369945623277</c:v>
                </c:pt>
                <c:pt idx="11">
                  <c:v>20.756576241905265</c:v>
                </c:pt>
                <c:pt idx="12">
                  <c:v>24.686301256814485</c:v>
                </c:pt>
                <c:pt idx="13">
                  <c:v>29.322590087629106</c:v>
                </c:pt>
                <c:pt idx="14">
                  <c:v>34.776883938996512</c:v>
                </c:pt>
                <c:pt idx="15">
                  <c:v>41.171695870574112</c:v>
                </c:pt>
                <c:pt idx="16">
                  <c:v>48.638847895664696</c:v>
                </c:pt>
                <c:pt idx="17">
                  <c:v>57.316140968801328</c:v>
                </c:pt>
                <c:pt idx="18">
                  <c:v>67.341908461487137</c:v>
                </c:pt>
                <c:pt idx="19">
                  <c:v>78.84684103383826</c:v>
                </c:pt>
                <c:pt idx="20">
                  <c:v>91.942475991965367</c:v>
                </c:pt>
                <c:pt idx="21">
                  <c:v>106.70587427348231</c:v>
                </c:pt>
                <c:pt idx="22">
                  <c:v>123.1603363393404</c:v>
                </c:pt>
                <c:pt idx="23">
                  <c:v>141.2526130703958</c:v>
                </c:pt>
                <c:pt idx="24">
                  <c:v>160.82800730205591</c:v>
                </c:pt>
                <c:pt idx="25">
                  <c:v>181.60602781434065</c:v>
                </c:pt>
                <c:pt idx="26">
                  <c:v>203.16071390978749</c:v>
                </c:pt>
                <c:pt idx="27">
                  <c:v>224.91106915685236</c:v>
                </c:pt>
                <c:pt idx="28">
                  <c:v>246.12769250381376</c:v>
                </c:pt>
                <c:pt idx="29">
                  <c:v>265.96100978296761</c:v>
                </c:pt>
                <c:pt idx="30">
                  <c:v>283.49392226370213</c:v>
                </c:pt>
                <c:pt idx="31">
                  <c:v>297.81708929589371</c:v>
                </c:pt>
                <c:pt idx="32">
                  <c:v>308.11914320171809</c:v>
                </c:pt>
                <c:pt idx="33">
                  <c:v>313.77849724920452</c:v>
                </c:pt>
                <c:pt idx="34">
                  <c:v>314.44017637204297</c:v>
                </c:pt>
                <c:pt idx="35">
                  <c:v>310.06205261070306</c:v>
                </c:pt>
                <c:pt idx="36">
                  <c:v>300.92044207193226</c:v>
                </c:pt>
                <c:pt idx="37">
                  <c:v>287.57381758857434</c:v>
                </c:pt>
                <c:pt idx="38">
                  <c:v>270.79260000946988</c:v>
                </c:pt>
                <c:pt idx="39">
                  <c:v>251.46961387171075</c:v>
                </c:pt>
                <c:pt idx="40">
                  <c:v>230.52798087305973</c:v>
                </c:pt>
                <c:pt idx="41">
                  <c:v>208.84095137915665</c:v>
                </c:pt>
                <c:pt idx="42">
                  <c:v>187.17295535376479</c:v>
                </c:pt>
                <c:pt idx="43">
                  <c:v>166.14512191982726</c:v>
                </c:pt>
                <c:pt idx="44">
                  <c:v>146.22346804513995</c:v>
                </c:pt>
                <c:pt idx="45">
                  <c:v>127.72482884052806</c:v>
                </c:pt>
                <c:pt idx="46">
                  <c:v>110.83446413953425</c:v>
                </c:pt>
                <c:pt idx="47">
                  <c:v>95.629642866489348</c:v>
                </c:pt>
                <c:pt idx="48">
                  <c:v>82.104711461111037</c:v>
                </c:pt>
                <c:pt idx="49">
                  <c:v>70.194613620102473</c:v>
                </c:pt>
                <c:pt idx="50">
                  <c:v>59.795164285834517</c:v>
                </c:pt>
                <c:pt idx="51">
                  <c:v>50.779410323187903</c:v>
                </c:pt>
                <c:pt idx="52">
                  <c:v>43.010098551409328</c:v>
                </c:pt>
                <c:pt idx="53">
                  <c:v>36.348664740843333</c:v>
                </c:pt>
                <c:pt idx="54">
                  <c:v>30.661331328849428</c:v>
                </c:pt>
                <c:pt idx="55">
                  <c:v>25.822933122524319</c:v>
                </c:pt>
                <c:pt idx="56">
                  <c:v>21.719040795935598</c:v>
                </c:pt>
                <c:pt idx="57">
                  <c:v>18.246865197324951</c:v>
                </c:pt>
                <c:pt idx="58">
                  <c:v>15.315328929394809</c:v>
                </c:pt>
                <c:pt idx="59">
                  <c:v>12.844600747613413</c:v>
                </c:pt>
                <c:pt idx="60">
                  <c:v>10.765310199285523</c:v>
                </c:pt>
                <c:pt idx="61">
                  <c:v>9.0175967234927157</c:v>
                </c:pt>
                <c:pt idx="62">
                  <c:v>7.5500985194457826</c:v>
                </c:pt>
                <c:pt idx="63">
                  <c:v>6.3189499646034619</c:v>
                </c:pt>
                <c:pt idx="64">
                  <c:v>5.2868299239298722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DD-4383-83D4-959427311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'Analisi-dead'!$B$3:$B$44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'Analisi-dead'!$I$3:$I$67</c:f>
              <c:numCache>
                <c:formatCode>0</c:formatCode>
                <c:ptCount val="65"/>
                <c:pt idx="0">
                  <c:v>-1.7950674336843644</c:v>
                </c:pt>
                <c:pt idx="1">
                  <c:v>-2.1479995688498414</c:v>
                </c:pt>
                <c:pt idx="2">
                  <c:v>-2.5700670383435824</c:v>
                </c:pt>
                <c:pt idx="3">
                  <c:v>-3.0747025264157526</c:v>
                </c:pt>
                <c:pt idx="4">
                  <c:v>-3.6779012180346284</c:v>
                </c:pt>
                <c:pt idx="5">
                  <c:v>-4.3986892387111149</c:v>
                </c:pt>
                <c:pt idx="6">
                  <c:v>-5.2596689148466833</c:v>
                </c:pt>
                <c:pt idx="7">
                  <c:v>-6.2876495683586446</c:v>
                </c:pt>
                <c:pt idx="8">
                  <c:v>-6.5143717023135661</c:v>
                </c:pt>
                <c:pt idx="9">
                  <c:v>-7.9773304382945636</c:v>
                </c:pt>
                <c:pt idx="10">
                  <c:v>-7.7207003839178405</c:v>
                </c:pt>
                <c:pt idx="11">
                  <c:v>-9.796358008108367</c:v>
                </c:pt>
                <c:pt idx="12">
                  <c:v>-11.264988133789815</c:v>
                </c:pt>
                <c:pt idx="13">
                  <c:v>-12.197247142552726</c:v>
                </c:pt>
                <c:pt idx="14">
                  <c:v>-14.674935536452377</c:v>
                </c:pt>
                <c:pt idx="15">
                  <c:v>-17.792105123509788</c:v>
                </c:pt>
                <c:pt idx="16">
                  <c:v>-22.655989913076258</c:v>
                </c:pt>
                <c:pt idx="17">
                  <c:v>-25.387604009956391</c:v>
                </c:pt>
                <c:pt idx="18">
                  <c:v>-26.121794856105105</c:v>
                </c:pt>
                <c:pt idx="19">
                  <c:v>-24.006478959488931</c:v>
                </c:pt>
                <c:pt idx="20">
                  <c:v>-27.200726558685467</c:v>
                </c:pt>
                <c:pt idx="21">
                  <c:v>-20.871313986033698</c:v>
                </c:pt>
                <c:pt idx="22">
                  <c:v>-23.187347619967738</c:v>
                </c:pt>
                <c:pt idx="23">
                  <c:v>-24.312608927007318</c:v>
                </c:pt>
                <c:pt idx="24">
                  <c:v>-22.395409657212909</c:v>
                </c:pt>
                <c:pt idx="25">
                  <c:v>-12.556012438646974</c:v>
                </c:pt>
                <c:pt idx="26">
                  <c:v>0.12791617037427727</c:v>
                </c:pt>
                <c:pt idx="27">
                  <c:v>-3.3631907453109591</c:v>
                </c:pt>
                <c:pt idx="28">
                  <c:v>13.024040004307665</c:v>
                </c:pt>
                <c:pt idx="29">
                  <c:v>5.4279390260109039</c:v>
                </c:pt>
                <c:pt idx="30">
                  <c:v>7.8546799640690779E-2</c:v>
                </c:pt>
                <c:pt idx="31">
                  <c:v>-3.7031621299486801</c:v>
                </c:pt>
                <c:pt idx="32">
                  <c:v>16.484923549879511</c:v>
                </c:pt>
                <c:pt idx="33">
                  <c:v>12.107073824959059</c:v>
                </c:pt>
                <c:pt idx="34">
                  <c:v>-0.33694381224523795</c:v>
                </c:pt>
                <c:pt idx="35">
                  <c:v>-11.343149073315544</c:v>
                </c:pt>
                <c:pt idx="36">
                  <c:v>-10.43519328050877</c:v>
                </c:pt>
                <c:pt idx="37">
                  <c:v>-7.1925750393662042</c:v>
                </c:pt>
                <c:pt idx="38">
                  <c:v>-6.2718350403131922</c:v>
                </c:pt>
                <c:pt idx="39">
                  <c:v>-0.41879642748426704</c:v>
                </c:pt>
                <c:pt idx="40">
                  <c:v>-0.47159451479024028</c:v>
                </c:pt>
                <c:pt idx="41">
                  <c:v>-7.3556896527059052</c:v>
                </c:pt>
                <c:pt idx="42">
                  <c:v>12.927014811917616</c:v>
                </c:pt>
                <c:pt idx="43">
                  <c:v>21.312502619934889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9-46C9-9510-9414E77EF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'Analisi-dead'!$H$1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'Analisi-dead'!$A$3:$A$58</c:f>
              <c:numCache>
                <c:formatCode>d/m;@</c:formatCode>
                <c:ptCount val="5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</c:numCache>
            </c:numRef>
          </c:xVal>
          <c:yVal>
            <c:numRef>
              <c:f>'Analisi-dead'!$H$3:$H$58</c:f>
              <c:numCache>
                <c:formatCode>0</c:formatCode>
                <c:ptCount val="56"/>
                <c:pt idx="1">
                  <c:v>0.35293213516547706</c:v>
                </c:pt>
                <c:pt idx="2">
                  <c:v>0.42206746949374097</c:v>
                </c:pt>
                <c:pt idx="3">
                  <c:v>0.50463548807217018</c:v>
                </c:pt>
                <c:pt idx="4">
                  <c:v>0.60319869161887585</c:v>
                </c:pt>
                <c:pt idx="5">
                  <c:v>0.72078802067648651</c:v>
                </c:pt>
                <c:pt idx="6">
                  <c:v>0.86097967613556836</c:v>
                </c:pt>
                <c:pt idx="7">
                  <c:v>1.0279806535119613</c:v>
                </c:pt>
                <c:pt idx="8">
                  <c:v>1.2267221339549215</c:v>
                </c:pt>
                <c:pt idx="9">
                  <c:v>1.4629587359809975</c:v>
                </c:pt>
                <c:pt idx="10">
                  <c:v>1.743369945623277</c:v>
                </c:pt>
                <c:pt idx="11">
                  <c:v>2.0756576241905265</c:v>
                </c:pt>
                <c:pt idx="12">
                  <c:v>2.4686301256814485</c:v>
                </c:pt>
                <c:pt idx="13">
                  <c:v>2.9322590087629106</c:v>
                </c:pt>
                <c:pt idx="14">
                  <c:v>3.4776883938996512</c:v>
                </c:pt>
                <c:pt idx="15">
                  <c:v>4.1171695870574112</c:v>
                </c:pt>
                <c:pt idx="16">
                  <c:v>4.8638847895664696</c:v>
                </c:pt>
                <c:pt idx="17">
                  <c:v>5.7316140968801328</c:v>
                </c:pt>
                <c:pt idx="18">
                  <c:v>6.7341908461487137</c:v>
                </c:pt>
                <c:pt idx="19">
                  <c:v>7.884684103383826</c:v>
                </c:pt>
                <c:pt idx="20">
                  <c:v>9.1942475991965367</c:v>
                </c:pt>
                <c:pt idx="21">
                  <c:v>10.670587427348231</c:v>
                </c:pt>
                <c:pt idx="22">
                  <c:v>12.31603363393404</c:v>
                </c:pt>
                <c:pt idx="23">
                  <c:v>14.12526130703958</c:v>
                </c:pt>
                <c:pt idx="24">
                  <c:v>16.082800730205591</c:v>
                </c:pt>
                <c:pt idx="25">
                  <c:v>18.160602781434065</c:v>
                </c:pt>
                <c:pt idx="26">
                  <c:v>20.316071390978749</c:v>
                </c:pt>
                <c:pt idx="27">
                  <c:v>22.491106915685236</c:v>
                </c:pt>
                <c:pt idx="28">
                  <c:v>24.612769250381376</c:v>
                </c:pt>
                <c:pt idx="29">
                  <c:v>26.596100978296761</c:v>
                </c:pt>
                <c:pt idx="30">
                  <c:v>28.349392226370213</c:v>
                </c:pt>
                <c:pt idx="31">
                  <c:v>29.781708929589371</c:v>
                </c:pt>
                <c:pt idx="32">
                  <c:v>30.811914320171809</c:v>
                </c:pt>
                <c:pt idx="33">
                  <c:v>31.377849724920452</c:v>
                </c:pt>
                <c:pt idx="34">
                  <c:v>31.444017637204297</c:v>
                </c:pt>
                <c:pt idx="35">
                  <c:v>31.006205261070306</c:v>
                </c:pt>
                <c:pt idx="36">
                  <c:v>30.092044207193226</c:v>
                </c:pt>
                <c:pt idx="37">
                  <c:v>28.757381758857434</c:v>
                </c:pt>
                <c:pt idx="38">
                  <c:v>27.079260000946988</c:v>
                </c:pt>
                <c:pt idx="39">
                  <c:v>25.146961387171075</c:v>
                </c:pt>
                <c:pt idx="40">
                  <c:v>23.052798087305973</c:v>
                </c:pt>
                <c:pt idx="41">
                  <c:v>20.884095137915665</c:v>
                </c:pt>
                <c:pt idx="42">
                  <c:v>18.717295535376479</c:v>
                </c:pt>
                <c:pt idx="43">
                  <c:v>16.614512191982726</c:v>
                </c:pt>
                <c:pt idx="44">
                  <c:v>14.622346804513995</c:v>
                </c:pt>
                <c:pt idx="45">
                  <c:v>12.772482884052806</c:v>
                </c:pt>
                <c:pt idx="46">
                  <c:v>11.083446413953425</c:v>
                </c:pt>
                <c:pt idx="47">
                  <c:v>9.5629642866489348</c:v>
                </c:pt>
                <c:pt idx="48">
                  <c:v>8.2104711461111037</c:v>
                </c:pt>
                <c:pt idx="49">
                  <c:v>7.0194613620102473</c:v>
                </c:pt>
                <c:pt idx="50">
                  <c:v>5.9795164285834517</c:v>
                </c:pt>
                <c:pt idx="51">
                  <c:v>5.0779410323187903</c:v>
                </c:pt>
                <c:pt idx="52">
                  <c:v>4.3010098551409328</c:v>
                </c:pt>
                <c:pt idx="53">
                  <c:v>3.6348664740843333</c:v>
                </c:pt>
                <c:pt idx="54">
                  <c:v>3.0661331328849428</c:v>
                </c:pt>
                <c:pt idx="55">
                  <c:v>2.5822933122524319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6-4BF1-93C7-0C19EB0A0CC4}"/>
            </c:ext>
          </c:extLst>
        </c:ser>
        <c:ser>
          <c:idx val="1"/>
          <c:order val="1"/>
          <c:tx>
            <c:strRef>
              <c:f>'Analisi-dead'!$D$1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'Analisi-dead'!$A$3:$A$47</c:f>
              <c:numCache>
                <c:formatCode>d/m;@</c:formatCode>
                <c:ptCount val="4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</c:numCache>
            </c:numRef>
          </c:xVal>
          <c:yVal>
            <c:numRef>
              <c:f>'Analisi-dead'!$D$3:$D$47</c:f>
              <c:numCache>
                <c:formatCode>General</c:formatCode>
                <c:ptCount val="4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D6-4BF1-93C7-0C19EB0A0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30648"/>
        <c:axId val="471227040"/>
      </c:scatterChart>
      <c:valAx>
        <c:axId val="47123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27040"/>
        <c:crosses val="autoZero"/>
        <c:crossBetween val="midCat"/>
      </c:valAx>
      <c:valAx>
        <c:axId val="4712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3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Casi_totali!$A$3:$A$48</c:f>
              <c:numCache>
                <c:formatCode>d/m;@</c:formatCode>
                <c:ptCount val="4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</c:numCache>
            </c:numRef>
          </c:xVal>
          <c:yVal>
            <c:numRef>
              <c:f>Casi_totali!$B$3:$B$48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Terapia_inten!$A$3:$A$47</c:f>
              <c:numCache>
                <c:formatCode>d/m;@</c:formatCode>
                <c:ptCount val="4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</c:numCache>
            </c:numRef>
          </c:xVal>
          <c:yVal>
            <c:numRef>
              <c:f>Terapia_inten!$B$3:$B$47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6</c:v>
                </c:pt>
                <c:pt idx="13">
                  <c:v>11</c:v>
                </c:pt>
                <c:pt idx="14">
                  <c:v>17</c:v>
                </c:pt>
                <c:pt idx="15">
                  <c:v>29</c:v>
                </c:pt>
                <c:pt idx="16">
                  <c:v>34</c:v>
                </c:pt>
                <c:pt idx="17">
                  <c:v>36</c:v>
                </c:pt>
                <c:pt idx="18">
                  <c:v>44</c:v>
                </c:pt>
                <c:pt idx="19">
                  <c:v>62</c:v>
                </c:pt>
                <c:pt idx="20">
                  <c:v>66</c:v>
                </c:pt>
                <c:pt idx="21">
                  <c:v>73</c:v>
                </c:pt>
                <c:pt idx="22">
                  <c:v>85</c:v>
                </c:pt>
                <c:pt idx="23">
                  <c:v>100</c:v>
                </c:pt>
                <c:pt idx="24">
                  <c:v>112</c:v>
                </c:pt>
                <c:pt idx="25">
                  <c:v>121</c:v>
                </c:pt>
                <c:pt idx="26">
                  <c:v>129</c:v>
                </c:pt>
                <c:pt idx="27">
                  <c:v>132</c:v>
                </c:pt>
                <c:pt idx="28">
                  <c:v>133</c:v>
                </c:pt>
                <c:pt idx="29">
                  <c:v>147</c:v>
                </c:pt>
                <c:pt idx="30">
                  <c:v>147</c:v>
                </c:pt>
                <c:pt idx="31">
                  <c:v>154</c:v>
                </c:pt>
                <c:pt idx="32">
                  <c:v>157</c:v>
                </c:pt>
                <c:pt idx="33">
                  <c:v>167</c:v>
                </c:pt>
                <c:pt idx="34">
                  <c:v>166</c:v>
                </c:pt>
                <c:pt idx="35">
                  <c:v>175</c:v>
                </c:pt>
                <c:pt idx="36">
                  <c:v>179</c:v>
                </c:pt>
                <c:pt idx="37">
                  <c:v>179</c:v>
                </c:pt>
                <c:pt idx="38">
                  <c:v>172</c:v>
                </c:pt>
                <c:pt idx="39">
                  <c:v>173</c:v>
                </c:pt>
                <c:pt idx="40">
                  <c:v>169</c:v>
                </c:pt>
                <c:pt idx="41">
                  <c:v>165</c:v>
                </c:pt>
                <c:pt idx="42">
                  <c:v>162</c:v>
                </c:pt>
                <c:pt idx="43">
                  <c:v>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ser>
          <c:idx val="1"/>
          <c:order val="1"/>
          <c:tx>
            <c:strRef>
              <c:f>Terapia_inten!$C$1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Terapia_inten!$A$2:$A$46</c:f>
              <c:numCache>
                <c:formatCode>d/m;@</c:formatCode>
                <c:ptCount val="45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</c:numCache>
            </c:numRef>
          </c:xVal>
          <c:yVal>
            <c:numRef>
              <c:f>Terapia_inten!$C$2:$C$46</c:f>
              <c:numCache>
                <c:formatCode>General</c:formatCode>
                <c:ptCount val="45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5</c:v>
                </c:pt>
                <c:pt idx="15">
                  <c:v>6</c:v>
                </c:pt>
                <c:pt idx="16">
                  <c:v>12</c:v>
                </c:pt>
                <c:pt idx="17">
                  <c:v>5</c:v>
                </c:pt>
                <c:pt idx="18">
                  <c:v>2</c:v>
                </c:pt>
                <c:pt idx="19">
                  <c:v>8</c:v>
                </c:pt>
                <c:pt idx="20">
                  <c:v>18</c:v>
                </c:pt>
                <c:pt idx="21">
                  <c:v>4</c:v>
                </c:pt>
                <c:pt idx="22">
                  <c:v>7</c:v>
                </c:pt>
                <c:pt idx="23">
                  <c:v>12</c:v>
                </c:pt>
                <c:pt idx="24">
                  <c:v>15</c:v>
                </c:pt>
                <c:pt idx="25">
                  <c:v>12</c:v>
                </c:pt>
                <c:pt idx="26">
                  <c:v>9</c:v>
                </c:pt>
                <c:pt idx="27">
                  <c:v>8</c:v>
                </c:pt>
                <c:pt idx="28">
                  <c:v>3</c:v>
                </c:pt>
                <c:pt idx="29">
                  <c:v>1</c:v>
                </c:pt>
                <c:pt idx="30">
                  <c:v>14</c:v>
                </c:pt>
                <c:pt idx="31">
                  <c:v>0</c:v>
                </c:pt>
                <c:pt idx="32">
                  <c:v>7</c:v>
                </c:pt>
                <c:pt idx="33">
                  <c:v>3</c:v>
                </c:pt>
                <c:pt idx="34">
                  <c:v>10</c:v>
                </c:pt>
                <c:pt idx="35">
                  <c:v>-1</c:v>
                </c:pt>
                <c:pt idx="36">
                  <c:v>9</c:v>
                </c:pt>
                <c:pt idx="37">
                  <c:v>4</c:v>
                </c:pt>
                <c:pt idx="38">
                  <c:v>0</c:v>
                </c:pt>
                <c:pt idx="39">
                  <c:v>-7</c:v>
                </c:pt>
                <c:pt idx="40">
                  <c:v>1</c:v>
                </c:pt>
                <c:pt idx="41">
                  <c:v>-4</c:v>
                </c:pt>
                <c:pt idx="42">
                  <c:v>-4</c:v>
                </c:pt>
                <c:pt idx="43">
                  <c:v>-3</c:v>
                </c:pt>
                <c:pt idx="44">
                  <c:v>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9F7-98F6-26A391EF4ED9}"/>
            </c:ext>
          </c:extLst>
        </c:ser>
        <c:ser>
          <c:idx val="2"/>
          <c:order val="2"/>
          <c:tx>
            <c:strRef>
              <c:f>Terapia_inten!$D$1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Terapia_inten!$A$2:$A$46</c:f>
              <c:numCache>
                <c:formatCode>d/m;@</c:formatCode>
                <c:ptCount val="45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</c:numCache>
            </c:numRef>
          </c:xVal>
          <c:yVal>
            <c:numRef>
              <c:f>Terapia_inten!$D$2:$D$46</c:f>
              <c:numCache>
                <c:formatCode>General</c:formatCode>
                <c:ptCount val="45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-1</c:v>
                </c:pt>
                <c:pt idx="12">
                  <c:v>2</c:v>
                </c:pt>
                <c:pt idx="13">
                  <c:v>-1</c:v>
                </c:pt>
                <c:pt idx="14">
                  <c:v>4</c:v>
                </c:pt>
                <c:pt idx="15">
                  <c:v>1</c:v>
                </c:pt>
                <c:pt idx="16">
                  <c:v>6</c:v>
                </c:pt>
                <c:pt idx="17">
                  <c:v>-7</c:v>
                </c:pt>
                <c:pt idx="18">
                  <c:v>-3</c:v>
                </c:pt>
                <c:pt idx="19">
                  <c:v>6</c:v>
                </c:pt>
                <c:pt idx="20">
                  <c:v>10</c:v>
                </c:pt>
                <c:pt idx="21">
                  <c:v>-14</c:v>
                </c:pt>
                <c:pt idx="22">
                  <c:v>3</c:v>
                </c:pt>
                <c:pt idx="23">
                  <c:v>5</c:v>
                </c:pt>
                <c:pt idx="24">
                  <c:v>3</c:v>
                </c:pt>
                <c:pt idx="25">
                  <c:v>-3</c:v>
                </c:pt>
                <c:pt idx="26">
                  <c:v>-3</c:v>
                </c:pt>
                <c:pt idx="27">
                  <c:v>-1</c:v>
                </c:pt>
                <c:pt idx="28">
                  <c:v>-5</c:v>
                </c:pt>
                <c:pt idx="29">
                  <c:v>-2</c:v>
                </c:pt>
                <c:pt idx="30">
                  <c:v>13</c:v>
                </c:pt>
                <c:pt idx="31">
                  <c:v>-14</c:v>
                </c:pt>
                <c:pt idx="32">
                  <c:v>7</c:v>
                </c:pt>
                <c:pt idx="33">
                  <c:v>-4</c:v>
                </c:pt>
                <c:pt idx="34">
                  <c:v>7</c:v>
                </c:pt>
                <c:pt idx="35">
                  <c:v>-11</c:v>
                </c:pt>
                <c:pt idx="36">
                  <c:v>10</c:v>
                </c:pt>
                <c:pt idx="37">
                  <c:v>-5</c:v>
                </c:pt>
                <c:pt idx="38">
                  <c:v>-4</c:v>
                </c:pt>
                <c:pt idx="39">
                  <c:v>-7</c:v>
                </c:pt>
                <c:pt idx="40">
                  <c:v>8</c:v>
                </c:pt>
                <c:pt idx="41">
                  <c:v>-5</c:v>
                </c:pt>
                <c:pt idx="42">
                  <c:v>0</c:v>
                </c:pt>
                <c:pt idx="43">
                  <c:v>1</c:v>
                </c:pt>
                <c:pt idx="44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Guariti!$A$3:$A$48</c:f>
              <c:numCache>
                <c:formatCode>d/m;@</c:formatCode>
                <c:ptCount val="4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</c:numCache>
            </c:numRef>
          </c:xVal>
          <c:yVal>
            <c:numRef>
              <c:f>Guariti!$B$3:$B$48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20</c:v>
                </c:pt>
                <c:pt idx="18">
                  <c:v>24</c:v>
                </c:pt>
                <c:pt idx="19">
                  <c:v>52</c:v>
                </c:pt>
                <c:pt idx="20">
                  <c:v>33</c:v>
                </c:pt>
                <c:pt idx="21">
                  <c:v>42</c:v>
                </c:pt>
                <c:pt idx="22">
                  <c:v>57</c:v>
                </c:pt>
                <c:pt idx="23">
                  <c:v>70</c:v>
                </c:pt>
                <c:pt idx="24">
                  <c:v>85</c:v>
                </c:pt>
                <c:pt idx="25">
                  <c:v>101</c:v>
                </c:pt>
                <c:pt idx="26">
                  <c:v>125</c:v>
                </c:pt>
                <c:pt idx="27">
                  <c:v>143</c:v>
                </c:pt>
                <c:pt idx="28">
                  <c:v>159</c:v>
                </c:pt>
                <c:pt idx="29">
                  <c:v>193</c:v>
                </c:pt>
                <c:pt idx="30">
                  <c:v>225</c:v>
                </c:pt>
                <c:pt idx="31">
                  <c:v>260</c:v>
                </c:pt>
                <c:pt idx="32">
                  <c:v>305</c:v>
                </c:pt>
                <c:pt idx="33">
                  <c:v>378</c:v>
                </c:pt>
                <c:pt idx="34">
                  <c:v>420</c:v>
                </c:pt>
                <c:pt idx="35">
                  <c:v>437</c:v>
                </c:pt>
                <c:pt idx="36">
                  <c:v>480</c:v>
                </c:pt>
                <c:pt idx="37">
                  <c:v>555</c:v>
                </c:pt>
                <c:pt idx="38">
                  <c:v>634</c:v>
                </c:pt>
                <c:pt idx="39">
                  <c:v>700</c:v>
                </c:pt>
                <c:pt idx="40">
                  <c:v>767</c:v>
                </c:pt>
                <c:pt idx="41">
                  <c:v>800</c:v>
                </c:pt>
                <c:pt idx="42">
                  <c:v>837</c:v>
                </c:pt>
                <c:pt idx="43">
                  <c:v>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ser>
          <c:idx val="1"/>
          <c:order val="1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Guariti!$A$3:$A$48</c:f>
              <c:numCache>
                <c:formatCode>d/m;@</c:formatCode>
                <c:ptCount val="4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</c:numCache>
            </c:numRef>
          </c:xVal>
          <c:yVal>
            <c:numRef>
              <c:f>Guariti!$C$3:$C$48</c:f>
              <c:numCache>
                <c:formatCode>General</c:formatCode>
                <c:ptCount val="4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4</c:v>
                </c:pt>
                <c:pt idx="19">
                  <c:v>28</c:v>
                </c:pt>
                <c:pt idx="20">
                  <c:v>-19</c:v>
                </c:pt>
                <c:pt idx="21">
                  <c:v>9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24</c:v>
                </c:pt>
                <c:pt idx="27">
                  <c:v>18</c:v>
                </c:pt>
                <c:pt idx="28">
                  <c:v>16</c:v>
                </c:pt>
                <c:pt idx="29">
                  <c:v>34</c:v>
                </c:pt>
                <c:pt idx="30">
                  <c:v>32</c:v>
                </c:pt>
                <c:pt idx="31">
                  <c:v>35</c:v>
                </c:pt>
                <c:pt idx="32">
                  <c:v>45</c:v>
                </c:pt>
                <c:pt idx="33">
                  <c:v>73</c:v>
                </c:pt>
                <c:pt idx="34">
                  <c:v>42</c:v>
                </c:pt>
                <c:pt idx="35">
                  <c:v>17</c:v>
                </c:pt>
                <c:pt idx="36">
                  <c:v>43</c:v>
                </c:pt>
                <c:pt idx="37">
                  <c:v>75</c:v>
                </c:pt>
                <c:pt idx="38">
                  <c:v>79</c:v>
                </c:pt>
                <c:pt idx="39">
                  <c:v>66</c:v>
                </c:pt>
                <c:pt idx="40">
                  <c:v>67</c:v>
                </c:pt>
                <c:pt idx="41">
                  <c:v>33</c:v>
                </c:pt>
                <c:pt idx="42">
                  <c:v>37</c:v>
                </c:pt>
                <c:pt idx="43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32-4762-843A-D0B15746909F}"/>
            </c:ext>
          </c:extLst>
        </c:ser>
        <c:ser>
          <c:idx val="2"/>
          <c:order val="2"/>
          <c:tx>
            <c:strRef>
              <c:f>Guariti!$D$1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Guariti!$A$3:$A$48</c:f>
              <c:numCache>
                <c:formatCode>d/m;@</c:formatCode>
                <c:ptCount val="4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</c:numCache>
            </c:numRef>
          </c:xVal>
          <c:yVal>
            <c:numRef>
              <c:f>Guariti!$D$3:$D$48</c:f>
              <c:numCache>
                <c:formatCode>General</c:formatCode>
                <c:ptCount val="4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-1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-11</c:v>
                </c:pt>
                <c:pt idx="19">
                  <c:v>24</c:v>
                </c:pt>
                <c:pt idx="20">
                  <c:v>-47</c:v>
                </c:pt>
                <c:pt idx="21">
                  <c:v>28</c:v>
                </c:pt>
                <c:pt idx="22">
                  <c:v>6</c:v>
                </c:pt>
                <c:pt idx="23">
                  <c:v>-2</c:v>
                </c:pt>
                <c:pt idx="24">
                  <c:v>2</c:v>
                </c:pt>
                <c:pt idx="25">
                  <c:v>1</c:v>
                </c:pt>
                <c:pt idx="26">
                  <c:v>8</c:v>
                </c:pt>
                <c:pt idx="27">
                  <c:v>-6</c:v>
                </c:pt>
                <c:pt idx="28">
                  <c:v>-2</c:v>
                </c:pt>
                <c:pt idx="29">
                  <c:v>18</c:v>
                </c:pt>
                <c:pt idx="30">
                  <c:v>-2</c:v>
                </c:pt>
                <c:pt idx="31">
                  <c:v>3</c:v>
                </c:pt>
                <c:pt idx="32">
                  <c:v>10</c:v>
                </c:pt>
                <c:pt idx="33">
                  <c:v>28</c:v>
                </c:pt>
                <c:pt idx="34">
                  <c:v>-31</c:v>
                </c:pt>
                <c:pt idx="35">
                  <c:v>-25</c:v>
                </c:pt>
                <c:pt idx="36">
                  <c:v>26</c:v>
                </c:pt>
                <c:pt idx="37">
                  <c:v>32</c:v>
                </c:pt>
                <c:pt idx="38">
                  <c:v>4</c:v>
                </c:pt>
                <c:pt idx="39">
                  <c:v>-13</c:v>
                </c:pt>
                <c:pt idx="40">
                  <c:v>1</c:v>
                </c:pt>
                <c:pt idx="41">
                  <c:v>-34</c:v>
                </c:pt>
                <c:pt idx="42">
                  <c:v>4</c:v>
                </c:pt>
                <c:pt idx="43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0.14718732420776298"/>
          <c:y val="4.0111605130946811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Guariti!$A$3:$A$48</c:f>
              <c:numCache>
                <c:formatCode>d/m;@</c:formatCode>
                <c:ptCount val="4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</c:numCache>
            </c:numRef>
          </c:xVal>
          <c:yVal>
            <c:numRef>
              <c:f>Guariti!$C$3:$C$48</c:f>
              <c:numCache>
                <c:formatCode>General</c:formatCode>
                <c:ptCount val="4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4</c:v>
                </c:pt>
                <c:pt idx="19">
                  <c:v>28</c:v>
                </c:pt>
                <c:pt idx="20">
                  <c:v>-19</c:v>
                </c:pt>
                <c:pt idx="21">
                  <c:v>9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24</c:v>
                </c:pt>
                <c:pt idx="27">
                  <c:v>18</c:v>
                </c:pt>
                <c:pt idx="28">
                  <c:v>16</c:v>
                </c:pt>
                <c:pt idx="29">
                  <c:v>34</c:v>
                </c:pt>
                <c:pt idx="30">
                  <c:v>32</c:v>
                </c:pt>
                <c:pt idx="31">
                  <c:v>35</c:v>
                </c:pt>
                <c:pt idx="32">
                  <c:v>45</c:v>
                </c:pt>
                <c:pt idx="33">
                  <c:v>73</c:v>
                </c:pt>
                <c:pt idx="34">
                  <c:v>42</c:v>
                </c:pt>
                <c:pt idx="35">
                  <c:v>17</c:v>
                </c:pt>
                <c:pt idx="36">
                  <c:v>43</c:v>
                </c:pt>
                <c:pt idx="37">
                  <c:v>75</c:v>
                </c:pt>
                <c:pt idx="38">
                  <c:v>79</c:v>
                </c:pt>
                <c:pt idx="39">
                  <c:v>66</c:v>
                </c:pt>
                <c:pt idx="40">
                  <c:v>67</c:v>
                </c:pt>
                <c:pt idx="41">
                  <c:v>33</c:v>
                </c:pt>
                <c:pt idx="42">
                  <c:v>37</c:v>
                </c:pt>
                <c:pt idx="43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FCC-AD9D-FB089AED3483}"/>
            </c:ext>
          </c:extLst>
        </c:ser>
        <c:ser>
          <c:idx val="1"/>
          <c:order val="1"/>
          <c:tx>
            <c:strRef>
              <c:f>Guariti!$D$1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Guariti!$A$3:$A$47</c:f>
              <c:numCache>
                <c:formatCode>d/m;@</c:formatCode>
                <c:ptCount val="4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</c:numCache>
            </c:numRef>
          </c:xVal>
          <c:yVal>
            <c:numRef>
              <c:f>Guariti!$D$3:$D$47</c:f>
              <c:numCache>
                <c:formatCode>General</c:formatCode>
                <c:ptCount val="45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-1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-11</c:v>
                </c:pt>
                <c:pt idx="19">
                  <c:v>24</c:v>
                </c:pt>
                <c:pt idx="20">
                  <c:v>-47</c:v>
                </c:pt>
                <c:pt idx="21">
                  <c:v>28</c:v>
                </c:pt>
                <c:pt idx="22">
                  <c:v>6</c:v>
                </c:pt>
                <c:pt idx="23">
                  <c:v>-2</c:v>
                </c:pt>
                <c:pt idx="24">
                  <c:v>2</c:v>
                </c:pt>
                <c:pt idx="25">
                  <c:v>1</c:v>
                </c:pt>
                <c:pt idx="26">
                  <c:v>8</c:v>
                </c:pt>
                <c:pt idx="27">
                  <c:v>-6</c:v>
                </c:pt>
                <c:pt idx="28">
                  <c:v>-2</c:v>
                </c:pt>
                <c:pt idx="29">
                  <c:v>18</c:v>
                </c:pt>
                <c:pt idx="30">
                  <c:v>-2</c:v>
                </c:pt>
                <c:pt idx="31">
                  <c:v>3</c:v>
                </c:pt>
                <c:pt idx="32">
                  <c:v>10</c:v>
                </c:pt>
                <c:pt idx="33">
                  <c:v>28</c:v>
                </c:pt>
                <c:pt idx="34">
                  <c:v>-31</c:v>
                </c:pt>
                <c:pt idx="35">
                  <c:v>-25</c:v>
                </c:pt>
                <c:pt idx="36">
                  <c:v>26</c:v>
                </c:pt>
                <c:pt idx="37">
                  <c:v>32</c:v>
                </c:pt>
                <c:pt idx="38">
                  <c:v>4</c:v>
                </c:pt>
                <c:pt idx="39">
                  <c:v>-13</c:v>
                </c:pt>
                <c:pt idx="40">
                  <c:v>1</c:v>
                </c:pt>
                <c:pt idx="41">
                  <c:v>-34</c:v>
                </c:pt>
                <c:pt idx="42">
                  <c:v>4</c:v>
                </c:pt>
                <c:pt idx="43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EE-4FCC-AD9D-FB089AED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240"/>
        <c:axId val="449670256"/>
      </c:scatterChart>
      <c:valAx>
        <c:axId val="44967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1240"/>
        <c:crossesAt val="0"/>
        <c:crossBetween val="midCat"/>
      </c:valAx>
      <c:valAx>
        <c:axId val="44967124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02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2.1624962671278065E-2"/>
          <c:y val="4.0222111373006103E-2"/>
          <c:w val="0.85275034550770545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Deceduti!$A$3:$A$47</c:f>
              <c:numCache>
                <c:formatCode>d/m;@</c:formatCode>
                <c:ptCount val="4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</c:numCache>
            </c:numRef>
          </c:xVal>
          <c:yVal>
            <c:numRef>
              <c:f>Deceduti!$C$3:$C$47</c:f>
              <c:numCache>
                <c:formatCode>General</c:formatCode>
                <c:ptCount val="4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ser>
          <c:idx val="1"/>
          <c:order val="1"/>
          <c:tx>
            <c:strRef>
              <c:f>Deceduti!$D$1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Deceduti!$A$3:$A$47</c:f>
              <c:numCache>
                <c:formatCode>d/m;@</c:formatCode>
                <c:ptCount val="4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</c:numCache>
            </c:numRef>
          </c:xVal>
          <c:yVal>
            <c:numRef>
              <c:f>Deceduti!$D$3:$D$47</c:f>
              <c:numCache>
                <c:formatCode>General</c:formatCode>
                <c:ptCount val="45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2</c:v>
                </c:pt>
                <c:pt idx="11">
                  <c:v>-2</c:v>
                </c:pt>
                <c:pt idx="12">
                  <c:v>1</c:v>
                </c:pt>
                <c:pt idx="13">
                  <c:v>1</c:v>
                </c:pt>
                <c:pt idx="14">
                  <c:v>-1</c:v>
                </c:pt>
                <c:pt idx="15">
                  <c:v>0</c:v>
                </c:pt>
                <c:pt idx="16">
                  <c:v>-1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-4</c:v>
                </c:pt>
                <c:pt idx="21">
                  <c:v>11</c:v>
                </c:pt>
                <c:pt idx="22">
                  <c:v>-7</c:v>
                </c:pt>
                <c:pt idx="23">
                  <c:v>3</c:v>
                </c:pt>
                <c:pt idx="24">
                  <c:v>5</c:v>
                </c:pt>
                <c:pt idx="25">
                  <c:v>10</c:v>
                </c:pt>
                <c:pt idx="26">
                  <c:v>5</c:v>
                </c:pt>
                <c:pt idx="27">
                  <c:v>-14</c:v>
                </c:pt>
                <c:pt idx="28">
                  <c:v>22</c:v>
                </c:pt>
                <c:pt idx="29">
                  <c:v>-22</c:v>
                </c:pt>
                <c:pt idx="30">
                  <c:v>4</c:v>
                </c:pt>
                <c:pt idx="31">
                  <c:v>3</c:v>
                </c:pt>
                <c:pt idx="32">
                  <c:v>25</c:v>
                </c:pt>
                <c:pt idx="33">
                  <c:v>-24</c:v>
                </c:pt>
                <c:pt idx="34">
                  <c:v>-8</c:v>
                </c:pt>
                <c:pt idx="35">
                  <c:v>1</c:v>
                </c:pt>
                <c:pt idx="36">
                  <c:v>11</c:v>
                </c:pt>
                <c:pt idx="37">
                  <c:v>1</c:v>
                </c:pt>
                <c:pt idx="38">
                  <c:v>-4</c:v>
                </c:pt>
                <c:pt idx="39">
                  <c:v>3</c:v>
                </c:pt>
                <c:pt idx="40">
                  <c:v>-8</c:v>
                </c:pt>
                <c:pt idx="41">
                  <c:v>-9</c:v>
                </c:pt>
                <c:pt idx="42">
                  <c:v>25</c:v>
                </c:pt>
                <c:pt idx="43">
                  <c:v>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68616"/>
        <c:axId val="449667960"/>
      </c:scatter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midCat"/>
      </c:valAx>
      <c:valAx>
        <c:axId val="44966861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Deceduti!$A$3:$A$48</c:f>
              <c:numCache>
                <c:formatCode>d/m;@</c:formatCode>
                <c:ptCount val="4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</c:numCache>
            </c:numRef>
          </c:xVal>
          <c:yVal>
            <c:numRef>
              <c:f>Deceduti!$B$3:$B$48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ser>
          <c:idx val="1"/>
          <c:order val="1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Deceduti!$A$3:$A$48</c:f>
              <c:numCache>
                <c:formatCode>d/m;@</c:formatCode>
                <c:ptCount val="4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</c:numCache>
            </c:numRef>
          </c:xVal>
          <c:yVal>
            <c:numRef>
              <c:f>Deceduti!$C$3:$C$48</c:f>
              <c:numCache>
                <c:formatCode>General</c:formatCode>
                <c:ptCount val="4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9E2-AB62-513555F3326B}"/>
            </c:ext>
          </c:extLst>
        </c:ser>
        <c:ser>
          <c:idx val="2"/>
          <c:order val="2"/>
          <c:tx>
            <c:strRef>
              <c:f>Deceduti!$D$1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Deceduti!$A$3:$A$48</c:f>
              <c:numCache>
                <c:formatCode>d/m;@</c:formatCode>
                <c:ptCount val="4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</c:numCache>
            </c:numRef>
          </c:xVal>
          <c:yVal>
            <c:numRef>
              <c:f>Deceduti!$D$3:$D$48</c:f>
              <c:numCache>
                <c:formatCode>General</c:formatCode>
                <c:ptCount val="4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2</c:v>
                </c:pt>
                <c:pt idx="11">
                  <c:v>-2</c:v>
                </c:pt>
                <c:pt idx="12">
                  <c:v>1</c:v>
                </c:pt>
                <c:pt idx="13">
                  <c:v>1</c:v>
                </c:pt>
                <c:pt idx="14">
                  <c:v>-1</c:v>
                </c:pt>
                <c:pt idx="15">
                  <c:v>0</c:v>
                </c:pt>
                <c:pt idx="16">
                  <c:v>-1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-4</c:v>
                </c:pt>
                <c:pt idx="21">
                  <c:v>11</c:v>
                </c:pt>
                <c:pt idx="22">
                  <c:v>-7</c:v>
                </c:pt>
                <c:pt idx="23">
                  <c:v>3</c:v>
                </c:pt>
                <c:pt idx="24">
                  <c:v>5</c:v>
                </c:pt>
                <c:pt idx="25">
                  <c:v>10</c:v>
                </c:pt>
                <c:pt idx="26">
                  <c:v>5</c:v>
                </c:pt>
                <c:pt idx="27">
                  <c:v>-14</c:v>
                </c:pt>
                <c:pt idx="28">
                  <c:v>22</c:v>
                </c:pt>
                <c:pt idx="29">
                  <c:v>-22</c:v>
                </c:pt>
                <c:pt idx="30">
                  <c:v>4</c:v>
                </c:pt>
                <c:pt idx="31">
                  <c:v>3</c:v>
                </c:pt>
                <c:pt idx="32">
                  <c:v>25</c:v>
                </c:pt>
                <c:pt idx="33">
                  <c:v>-24</c:v>
                </c:pt>
                <c:pt idx="34">
                  <c:v>-8</c:v>
                </c:pt>
                <c:pt idx="35">
                  <c:v>1</c:v>
                </c:pt>
                <c:pt idx="36">
                  <c:v>11</c:v>
                </c:pt>
                <c:pt idx="37">
                  <c:v>1</c:v>
                </c:pt>
                <c:pt idx="38">
                  <c:v>-4</c:v>
                </c:pt>
                <c:pt idx="39">
                  <c:v>3</c:v>
                </c:pt>
                <c:pt idx="40">
                  <c:v>-8</c:v>
                </c:pt>
                <c:pt idx="41">
                  <c:v>-9</c:v>
                </c:pt>
                <c:pt idx="42">
                  <c:v>25</c:v>
                </c:pt>
                <c:pt idx="43">
                  <c:v>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Ospedalizzati!$A$3:$A$49</c:f>
              <c:numCache>
                <c:formatCode>d/m;@</c:formatCode>
                <c:ptCount val="4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</c:numCache>
            </c:numRef>
          </c:xVal>
          <c:yVal>
            <c:numRef>
              <c:f>Ospedalizzati!$B$3:$B$49</c:f>
              <c:numCache>
                <c:formatCode>General</c:formatCode>
                <c:ptCount val="47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9</c:v>
                </c:pt>
                <c:pt idx="4">
                  <c:v>9</c:v>
                </c:pt>
                <c:pt idx="5">
                  <c:v>5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13</c:v>
                </c:pt>
                <c:pt idx="10">
                  <c:v>14</c:v>
                </c:pt>
                <c:pt idx="11">
                  <c:v>17</c:v>
                </c:pt>
                <c:pt idx="12">
                  <c:v>32</c:v>
                </c:pt>
                <c:pt idx="13">
                  <c:v>50</c:v>
                </c:pt>
                <c:pt idx="14">
                  <c:v>77</c:v>
                </c:pt>
                <c:pt idx="15">
                  <c:v>86</c:v>
                </c:pt>
                <c:pt idx="16">
                  <c:v>108</c:v>
                </c:pt>
                <c:pt idx="17">
                  <c:v>136</c:v>
                </c:pt>
                <c:pt idx="18">
                  <c:v>172</c:v>
                </c:pt>
                <c:pt idx="19">
                  <c:v>275</c:v>
                </c:pt>
                <c:pt idx="20">
                  <c:v>319</c:v>
                </c:pt>
                <c:pt idx="21">
                  <c:v>328</c:v>
                </c:pt>
                <c:pt idx="22">
                  <c:v>384</c:v>
                </c:pt>
                <c:pt idx="23">
                  <c:v>501</c:v>
                </c:pt>
                <c:pt idx="24">
                  <c:v>603</c:v>
                </c:pt>
                <c:pt idx="25">
                  <c:v>694</c:v>
                </c:pt>
                <c:pt idx="26">
                  <c:v>727</c:v>
                </c:pt>
                <c:pt idx="27">
                  <c:v>868</c:v>
                </c:pt>
                <c:pt idx="28">
                  <c:v>894</c:v>
                </c:pt>
                <c:pt idx="29">
                  <c:v>950</c:v>
                </c:pt>
                <c:pt idx="30">
                  <c:v>1074</c:v>
                </c:pt>
                <c:pt idx="31">
                  <c:v>1152</c:v>
                </c:pt>
                <c:pt idx="32">
                  <c:v>1180</c:v>
                </c:pt>
                <c:pt idx="33">
                  <c:v>1198</c:v>
                </c:pt>
                <c:pt idx="34">
                  <c:v>1243</c:v>
                </c:pt>
                <c:pt idx="35">
                  <c:v>1317</c:v>
                </c:pt>
                <c:pt idx="36">
                  <c:v>1332</c:v>
                </c:pt>
                <c:pt idx="37">
                  <c:v>1293</c:v>
                </c:pt>
                <c:pt idx="38">
                  <c:v>1292</c:v>
                </c:pt>
                <c:pt idx="39">
                  <c:v>1320</c:v>
                </c:pt>
                <c:pt idx="40">
                  <c:v>1290</c:v>
                </c:pt>
                <c:pt idx="41">
                  <c:v>1291</c:v>
                </c:pt>
                <c:pt idx="42">
                  <c:v>1303</c:v>
                </c:pt>
                <c:pt idx="43">
                  <c:v>1246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ser>
          <c:idx val="1"/>
          <c:order val="1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Ospedalizzati!$A$3:$A$49</c:f>
              <c:numCache>
                <c:formatCode>d/m;@</c:formatCode>
                <c:ptCount val="4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</c:numCache>
            </c:numRef>
          </c:xVal>
          <c:yVal>
            <c:numRef>
              <c:f>Ospedalizzati!$C$3:$C$49</c:f>
              <c:numCache>
                <c:formatCode>General</c:formatCode>
                <c:ptCount val="47"/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-4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15</c:v>
                </c:pt>
                <c:pt idx="13">
                  <c:v>18</c:v>
                </c:pt>
                <c:pt idx="14">
                  <c:v>27</c:v>
                </c:pt>
                <c:pt idx="15">
                  <c:v>9</c:v>
                </c:pt>
                <c:pt idx="16">
                  <c:v>22</c:v>
                </c:pt>
                <c:pt idx="17">
                  <c:v>28</c:v>
                </c:pt>
                <c:pt idx="18">
                  <c:v>36</c:v>
                </c:pt>
                <c:pt idx="19">
                  <c:v>103</c:v>
                </c:pt>
                <c:pt idx="20">
                  <c:v>44</c:v>
                </c:pt>
                <c:pt idx="21">
                  <c:v>9</c:v>
                </c:pt>
                <c:pt idx="22">
                  <c:v>56</c:v>
                </c:pt>
                <c:pt idx="23">
                  <c:v>117</c:v>
                </c:pt>
                <c:pt idx="24">
                  <c:v>102</c:v>
                </c:pt>
                <c:pt idx="25">
                  <c:v>91</c:v>
                </c:pt>
                <c:pt idx="26">
                  <c:v>33</c:v>
                </c:pt>
                <c:pt idx="27">
                  <c:v>141</c:v>
                </c:pt>
                <c:pt idx="28">
                  <c:v>26</c:v>
                </c:pt>
                <c:pt idx="29">
                  <c:v>56</c:v>
                </c:pt>
                <c:pt idx="30">
                  <c:v>124</c:v>
                </c:pt>
                <c:pt idx="31">
                  <c:v>78</c:v>
                </c:pt>
                <c:pt idx="32">
                  <c:v>28</c:v>
                </c:pt>
                <c:pt idx="33">
                  <c:v>18</c:v>
                </c:pt>
                <c:pt idx="34">
                  <c:v>45</c:v>
                </c:pt>
                <c:pt idx="35">
                  <c:v>74</c:v>
                </c:pt>
                <c:pt idx="36">
                  <c:v>15</c:v>
                </c:pt>
                <c:pt idx="37">
                  <c:v>-39</c:v>
                </c:pt>
                <c:pt idx="38">
                  <c:v>-1</c:v>
                </c:pt>
                <c:pt idx="39">
                  <c:v>28</c:v>
                </c:pt>
                <c:pt idx="40">
                  <c:v>-30</c:v>
                </c:pt>
                <c:pt idx="41">
                  <c:v>1</c:v>
                </c:pt>
                <c:pt idx="42">
                  <c:v>12</c:v>
                </c:pt>
                <c:pt idx="43">
                  <c:v>-57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7-484D-8364-88A7612071C9}"/>
            </c:ext>
          </c:extLst>
        </c:ser>
        <c:ser>
          <c:idx val="2"/>
          <c:order val="2"/>
          <c:tx>
            <c:strRef>
              <c:f>Ospedalizzati!$D$1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Ospedalizzati!$A$3:$A$49</c:f>
              <c:numCache>
                <c:formatCode>d/m;@</c:formatCode>
                <c:ptCount val="4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</c:numCache>
            </c:numRef>
          </c:xVal>
          <c:yVal>
            <c:numRef>
              <c:f>Ospedalizzati!$D$3:$D$49</c:f>
              <c:numCache>
                <c:formatCode>General</c:formatCode>
                <c:ptCount val="47"/>
                <c:pt idx="2">
                  <c:v>4</c:v>
                </c:pt>
                <c:pt idx="3">
                  <c:v>-2</c:v>
                </c:pt>
                <c:pt idx="4">
                  <c:v>-3</c:v>
                </c:pt>
                <c:pt idx="5">
                  <c:v>-4</c:v>
                </c:pt>
                <c:pt idx="6">
                  <c:v>12</c:v>
                </c:pt>
                <c:pt idx="7">
                  <c:v>-8</c:v>
                </c:pt>
                <c:pt idx="8">
                  <c:v>1</c:v>
                </c:pt>
                <c:pt idx="9">
                  <c:v>-2</c:v>
                </c:pt>
                <c:pt idx="10">
                  <c:v>2</c:v>
                </c:pt>
                <c:pt idx="11">
                  <c:v>2</c:v>
                </c:pt>
                <c:pt idx="12">
                  <c:v>12</c:v>
                </c:pt>
                <c:pt idx="13">
                  <c:v>3</c:v>
                </c:pt>
                <c:pt idx="14">
                  <c:v>9</c:v>
                </c:pt>
                <c:pt idx="15">
                  <c:v>-18</c:v>
                </c:pt>
                <c:pt idx="16">
                  <c:v>13</c:v>
                </c:pt>
                <c:pt idx="17">
                  <c:v>6</c:v>
                </c:pt>
                <c:pt idx="18">
                  <c:v>8</c:v>
                </c:pt>
                <c:pt idx="19">
                  <c:v>67</c:v>
                </c:pt>
                <c:pt idx="20">
                  <c:v>-59</c:v>
                </c:pt>
                <c:pt idx="21">
                  <c:v>-35</c:v>
                </c:pt>
                <c:pt idx="22">
                  <c:v>47</c:v>
                </c:pt>
                <c:pt idx="23">
                  <c:v>61</c:v>
                </c:pt>
                <c:pt idx="24">
                  <c:v>-15</c:v>
                </c:pt>
                <c:pt idx="25">
                  <c:v>-11</c:v>
                </c:pt>
                <c:pt idx="26">
                  <c:v>-58</c:v>
                </c:pt>
                <c:pt idx="27">
                  <c:v>108</c:v>
                </c:pt>
                <c:pt idx="28">
                  <c:v>-115</c:v>
                </c:pt>
                <c:pt idx="29">
                  <c:v>30</c:v>
                </c:pt>
                <c:pt idx="30">
                  <c:v>68</c:v>
                </c:pt>
                <c:pt idx="31">
                  <c:v>-46</c:v>
                </c:pt>
                <c:pt idx="32">
                  <c:v>-50</c:v>
                </c:pt>
                <c:pt idx="33">
                  <c:v>-10</c:v>
                </c:pt>
                <c:pt idx="34">
                  <c:v>27</c:v>
                </c:pt>
                <c:pt idx="35">
                  <c:v>29</c:v>
                </c:pt>
                <c:pt idx="36">
                  <c:v>-59</c:v>
                </c:pt>
                <c:pt idx="37">
                  <c:v>-54</c:v>
                </c:pt>
                <c:pt idx="38">
                  <c:v>38</c:v>
                </c:pt>
                <c:pt idx="39">
                  <c:v>29</c:v>
                </c:pt>
                <c:pt idx="40">
                  <c:v>-58</c:v>
                </c:pt>
                <c:pt idx="41">
                  <c:v>31</c:v>
                </c:pt>
                <c:pt idx="42">
                  <c:v>11</c:v>
                </c:pt>
                <c:pt idx="43">
                  <c:v>-69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5" Type="http://schemas.openxmlformats.org/officeDocument/2006/relationships/chart" Target="../charts/chart27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3.xml"/><Relationship Id="rId5" Type="http://schemas.openxmlformats.org/officeDocument/2006/relationships/image" Target="../media/image1.png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254276" y="9359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31680" y="33663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879536-06A3-4803-AB05-46682B1E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171450</xdr:colOff>
      <xdr:row>3</xdr:row>
      <xdr:rowOff>26673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1933038" y="68580"/>
    <xdr:ext cx="5759641" cy="3239636"/>
    <xdr:graphicFrame macro="">
      <xdr:nvGraphicFramePr>
        <xdr:cNvPr id="2" name="Grafico 2">
          <a:extLst>
            <a:ext uri="{FF2B5EF4-FFF2-40B4-BE49-F238E27FC236}">
              <a16:creationId xmlns:a16="http://schemas.microsoft.com/office/drawing/2014/main" id="{89FEB8DA-E2E1-430F-9BAB-22BFA35FE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2222598" y="3453606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3B04118-5E39-45C3-B17C-32301B844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22</xdr:col>
      <xdr:colOff>575310</xdr:colOff>
      <xdr:row>0</xdr:row>
      <xdr:rowOff>72390</xdr:rowOff>
    </xdr:from>
    <xdr:to>
      <xdr:col>29</xdr:col>
      <xdr:colOff>453390</xdr:colOff>
      <xdr:row>16</xdr:row>
      <xdr:rowOff>11430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D3EBE76-B4E8-4F3C-BB33-3379ACFD2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571501</xdr:colOff>
      <xdr:row>14</xdr:row>
      <xdr:rowOff>137160</xdr:rowOff>
    </xdr:from>
    <xdr:to>
      <xdr:col>12</xdr:col>
      <xdr:colOff>655321</xdr:colOff>
      <xdr:row>22</xdr:row>
      <xdr:rowOff>123509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8D411D09-8D04-44F7-B932-2B34AF179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25335"/>
        <a:stretch/>
      </xdr:blipFill>
      <xdr:spPr>
        <a:xfrm>
          <a:off x="8801101" y="2590800"/>
          <a:ext cx="2339340" cy="1388429"/>
        </a:xfrm>
        <a:prstGeom prst="rect">
          <a:avLst/>
        </a:prstGeom>
      </xdr:spPr>
    </xdr:pic>
    <xdr:clientData/>
  </xdr:twoCellAnchor>
  <xdr:twoCellAnchor>
    <xdr:from>
      <xdr:col>21</xdr:col>
      <xdr:colOff>567690</xdr:colOff>
      <xdr:row>20</xdr:row>
      <xdr:rowOff>118110</xdr:rowOff>
    </xdr:from>
    <xdr:to>
      <xdr:col>30</xdr:col>
      <xdr:colOff>106680</xdr:colOff>
      <xdr:row>38</xdr:row>
      <xdr:rowOff>129540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DAD4709-4859-4813-B294-972564ADE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368536" y="33528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954121" y="2663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927658" y="3381478"/>
    <xdr:ext cx="6361622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E1F3D1-4DC2-4C04-895E-DD0F3BB7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577562" y="3870719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568555" y="4665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410520" y="1245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410520" y="36720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72516" y="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72899" y="321653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659126</xdr:colOff>
      <xdr:row>2</xdr:row>
      <xdr:rowOff>140973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6277319" y="31320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46082" y="360180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255273</xdr:colOff>
      <xdr:row>0</xdr:row>
      <xdr:rowOff>102866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20</xdr:col>
      <xdr:colOff>537210</xdr:colOff>
      <xdr:row>0</xdr:row>
      <xdr:rowOff>137160</xdr:rowOff>
    </xdr:from>
    <xdr:ext cx="4572000" cy="274320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12</xdr:col>
      <xdr:colOff>293366</xdr:colOff>
      <xdr:row>17</xdr:row>
      <xdr:rowOff>87630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10255536" y="3285616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03A48CB-C58E-48FC-BC55-E7AC5081A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B051AC-1933-4E1F-8FFB-1BCAF86D2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absoluteAnchor>
    <xdr:pos x="10195806" y="8194"/>
    <xdr:ext cx="8008620" cy="3241081"/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C9FB6C9F-0328-4587-8F00-E1C66DFF4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twoCellAnchor>
    <xdr:from>
      <xdr:col>29</xdr:col>
      <xdr:colOff>330816</xdr:colOff>
      <xdr:row>18</xdr:row>
      <xdr:rowOff>51988</xdr:rowOff>
    </xdr:from>
    <xdr:to>
      <xdr:col>36</xdr:col>
      <xdr:colOff>208896</xdr:colOff>
      <xdr:row>33</xdr:row>
      <xdr:rowOff>163093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1D74E3-BE45-4859-8E4A-FBD5D2D6B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A3E4EA53-96E5-4E64-B41E-61ABF6EDA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24650"/>
        <a:stretch/>
      </xdr:blipFill>
      <xdr:spPr>
        <a:xfrm>
          <a:off x="6766561" y="2339340"/>
          <a:ext cx="2049779" cy="1388429"/>
        </a:xfrm>
        <a:prstGeom prst="rect">
          <a:avLst/>
        </a:prstGeom>
      </xdr:spPr>
    </xdr:pic>
    <xdr:clientData/>
  </xdr:twoCellAnchor>
  <xdr:twoCellAnchor>
    <xdr:from>
      <xdr:col>22</xdr:col>
      <xdr:colOff>40967</xdr:colOff>
      <xdr:row>19</xdr:row>
      <xdr:rowOff>156784</xdr:rowOff>
    </xdr:from>
    <xdr:to>
      <xdr:col>29</xdr:col>
      <xdr:colOff>235607</xdr:colOff>
      <xdr:row>40</xdr:row>
      <xdr:rowOff>122903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FD87732-AE20-4786-B6A8-7FFB8FD6C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"/>
  <sheetViews>
    <sheetView topLeftCell="A19" workbookViewId="0">
      <selection activeCell="D48" sqref="D48"/>
    </sheetView>
  </sheetViews>
  <sheetFormatPr defaultRowHeight="13.8"/>
  <cols>
    <col min="1" max="1" width="16.296875" customWidth="1"/>
    <col min="2" max="2" width="6.59765625" customWidth="1"/>
    <col min="3" max="3" width="19.69921875" customWidth="1"/>
    <col min="4" max="4" width="14.8984375" customWidth="1"/>
    <col min="5" max="5" width="12.296875" customWidth="1"/>
    <col min="6" max="6" width="20.69921875" customWidth="1"/>
    <col min="7" max="7" width="17" customWidth="1"/>
    <col min="8" max="8" width="22.8984375" customWidth="1"/>
    <col min="9" max="9" width="18.296875" customWidth="1"/>
    <col min="10" max="10" width="13" customWidth="1"/>
    <col min="11" max="12" width="10.69921875" customWidth="1"/>
    <col min="13" max="13" width="23.69921875" customWidth="1"/>
    <col min="14" max="14" width="8.79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38</v>
      </c>
      <c r="J1" s="1" t="s">
        <v>8</v>
      </c>
      <c r="K1" s="1" t="s">
        <v>9</v>
      </c>
      <c r="L1" s="1" t="s">
        <v>10</v>
      </c>
      <c r="M1" s="1" t="s">
        <v>11</v>
      </c>
    </row>
    <row r="3" spans="1:13">
      <c r="A3" s="18">
        <v>43885</v>
      </c>
      <c r="B3" s="17" t="s">
        <v>35</v>
      </c>
      <c r="C3" s="17">
        <v>0</v>
      </c>
      <c r="D3" s="17">
        <v>0</v>
      </c>
      <c r="E3" s="17">
        <v>0</v>
      </c>
      <c r="F3" s="17">
        <v>0</v>
      </c>
      <c r="G3" s="17">
        <v>1</v>
      </c>
      <c r="H3" s="17">
        <v>0</v>
      </c>
      <c r="I3" s="17"/>
      <c r="J3" s="17">
        <v>0</v>
      </c>
      <c r="K3" s="17">
        <v>0</v>
      </c>
      <c r="L3" s="17">
        <v>1</v>
      </c>
      <c r="M3" s="17">
        <v>1</v>
      </c>
    </row>
    <row r="4" spans="1:13">
      <c r="A4" s="18">
        <v>43886</v>
      </c>
      <c r="B4" s="17" t="s">
        <v>35</v>
      </c>
      <c r="C4" s="17">
        <v>1</v>
      </c>
      <c r="D4" s="17">
        <v>0</v>
      </c>
      <c r="E4" s="17">
        <v>1</v>
      </c>
      <c r="F4" s="17">
        <v>0</v>
      </c>
      <c r="G4" s="17">
        <v>1</v>
      </c>
      <c r="H4" s="17">
        <v>1</v>
      </c>
      <c r="I4" s="17"/>
      <c r="J4" s="17">
        <v>0</v>
      </c>
      <c r="K4" s="17">
        <v>0</v>
      </c>
      <c r="L4" s="17">
        <v>1</v>
      </c>
      <c r="M4" s="17">
        <v>39</v>
      </c>
    </row>
    <row r="5" spans="1:13">
      <c r="A5" s="18">
        <v>43887</v>
      </c>
      <c r="B5" s="17" t="s">
        <v>35</v>
      </c>
      <c r="C5" s="17">
        <v>6</v>
      </c>
      <c r="D5" s="17">
        <v>0</v>
      </c>
      <c r="E5" s="17">
        <v>6</v>
      </c>
      <c r="F5" s="17">
        <v>5</v>
      </c>
      <c r="G5" s="17">
        <v>11</v>
      </c>
      <c r="H5" s="17">
        <v>10</v>
      </c>
      <c r="I5" s="17"/>
      <c r="J5" s="17">
        <v>0</v>
      </c>
      <c r="K5" s="17">
        <v>0</v>
      </c>
      <c r="L5" s="17">
        <v>11</v>
      </c>
      <c r="M5" s="17">
        <v>66</v>
      </c>
    </row>
    <row r="6" spans="1:13">
      <c r="A6" s="18">
        <v>43888</v>
      </c>
      <c r="B6" s="17" t="s">
        <v>35</v>
      </c>
      <c r="C6" s="17">
        <v>9</v>
      </c>
      <c r="D6" s="17">
        <v>0</v>
      </c>
      <c r="E6" s="17">
        <v>9</v>
      </c>
      <c r="F6" s="17">
        <v>10</v>
      </c>
      <c r="G6" s="17">
        <v>19</v>
      </c>
      <c r="H6" s="17">
        <v>8</v>
      </c>
      <c r="I6" s="17"/>
      <c r="J6" s="17">
        <v>0</v>
      </c>
      <c r="K6" s="17">
        <v>0</v>
      </c>
      <c r="L6" s="17">
        <v>19</v>
      </c>
      <c r="M6" s="17">
        <v>78</v>
      </c>
    </row>
    <row r="7" spans="1:13">
      <c r="A7" s="18">
        <v>43889</v>
      </c>
      <c r="B7" s="17" t="s">
        <v>35</v>
      </c>
      <c r="C7" s="17">
        <v>9</v>
      </c>
      <c r="D7" s="17">
        <v>0</v>
      </c>
      <c r="E7" s="17">
        <v>9</v>
      </c>
      <c r="F7" s="17">
        <v>10</v>
      </c>
      <c r="G7" s="17">
        <v>19</v>
      </c>
      <c r="H7" s="17">
        <v>0</v>
      </c>
      <c r="I7" s="17"/>
      <c r="J7" s="17">
        <v>0</v>
      </c>
      <c r="K7" s="17">
        <v>0</v>
      </c>
      <c r="L7" s="17">
        <v>19</v>
      </c>
      <c r="M7" s="17">
        <v>112</v>
      </c>
    </row>
    <row r="8" spans="1:13">
      <c r="A8" s="18">
        <v>43890</v>
      </c>
      <c r="B8" s="17" t="s">
        <v>35</v>
      </c>
      <c r="C8" s="17">
        <v>4</v>
      </c>
      <c r="D8" s="17">
        <v>1</v>
      </c>
      <c r="E8" s="17">
        <v>5</v>
      </c>
      <c r="F8" s="17">
        <v>33</v>
      </c>
      <c r="G8" s="17">
        <v>38</v>
      </c>
      <c r="H8" s="17">
        <v>19</v>
      </c>
      <c r="I8" s="17"/>
      <c r="J8" s="17">
        <v>4</v>
      </c>
      <c r="K8" s="17">
        <v>0</v>
      </c>
      <c r="L8" s="17">
        <v>42</v>
      </c>
      <c r="M8" s="17">
        <v>121</v>
      </c>
    </row>
    <row r="9" spans="1:13">
      <c r="A9" s="18">
        <v>43891</v>
      </c>
      <c r="B9" s="17" t="s">
        <v>35</v>
      </c>
      <c r="C9" s="17">
        <v>12</v>
      </c>
      <c r="D9" s="17">
        <v>1</v>
      </c>
      <c r="E9" s="17">
        <v>13</v>
      </c>
      <c r="F9" s="17">
        <v>8</v>
      </c>
      <c r="G9" s="17">
        <v>21</v>
      </c>
      <c r="H9" s="17">
        <v>-17</v>
      </c>
      <c r="I9" s="17"/>
      <c r="J9" s="17">
        <v>4</v>
      </c>
      <c r="K9" s="17">
        <v>0</v>
      </c>
      <c r="L9" s="17">
        <v>25</v>
      </c>
      <c r="M9" s="17">
        <v>121</v>
      </c>
    </row>
    <row r="10" spans="1:13">
      <c r="A10" s="18">
        <v>43892</v>
      </c>
      <c r="B10" s="17" t="s">
        <v>35</v>
      </c>
      <c r="C10" s="17">
        <v>12</v>
      </c>
      <c r="D10" s="17">
        <v>1</v>
      </c>
      <c r="E10" s="17">
        <v>13</v>
      </c>
      <c r="F10" s="17">
        <v>5</v>
      </c>
      <c r="G10" s="17">
        <v>18</v>
      </c>
      <c r="H10" s="17">
        <v>-3</v>
      </c>
      <c r="I10" s="17"/>
      <c r="J10" s="17">
        <v>4</v>
      </c>
      <c r="K10" s="17">
        <v>0</v>
      </c>
      <c r="L10" s="17">
        <v>22</v>
      </c>
      <c r="M10" s="17">
        <v>121</v>
      </c>
    </row>
    <row r="11" spans="1:13">
      <c r="A11" s="18">
        <v>43893</v>
      </c>
      <c r="B11" s="17" t="s">
        <v>35</v>
      </c>
      <c r="C11" s="17">
        <v>12</v>
      </c>
      <c r="D11" s="17">
        <v>2</v>
      </c>
      <c r="E11" s="17">
        <v>14</v>
      </c>
      <c r="F11" s="17">
        <v>5</v>
      </c>
      <c r="G11" s="17">
        <v>19</v>
      </c>
      <c r="H11" s="17">
        <v>1</v>
      </c>
      <c r="I11" s="17"/>
      <c r="J11" s="17">
        <v>4</v>
      </c>
      <c r="K11" s="17">
        <v>1</v>
      </c>
      <c r="L11" s="17">
        <v>24</v>
      </c>
      <c r="M11" s="17">
        <v>121</v>
      </c>
    </row>
    <row r="12" spans="1:13">
      <c r="A12" s="18">
        <v>43894</v>
      </c>
      <c r="B12" s="17" t="s">
        <v>35</v>
      </c>
      <c r="C12" s="17">
        <v>10</v>
      </c>
      <c r="D12" s="17">
        <v>3</v>
      </c>
      <c r="E12" s="17">
        <v>13</v>
      </c>
      <c r="F12" s="17">
        <v>8</v>
      </c>
      <c r="G12" s="17">
        <v>21</v>
      </c>
      <c r="H12" s="17">
        <v>2</v>
      </c>
      <c r="I12" s="17"/>
      <c r="J12" s="17">
        <v>4</v>
      </c>
      <c r="K12" s="17">
        <v>1</v>
      </c>
      <c r="L12" s="17">
        <v>26</v>
      </c>
      <c r="M12" s="17">
        <v>133</v>
      </c>
    </row>
    <row r="13" spans="1:13">
      <c r="A13" s="18">
        <v>43895</v>
      </c>
      <c r="B13" s="17" t="s">
        <v>35</v>
      </c>
      <c r="C13" s="17">
        <v>11</v>
      </c>
      <c r="D13" s="17">
        <v>3</v>
      </c>
      <c r="E13" s="17">
        <v>14</v>
      </c>
      <c r="F13" s="17">
        <v>7</v>
      </c>
      <c r="G13" s="17">
        <v>21</v>
      </c>
      <c r="H13" s="17">
        <v>0</v>
      </c>
      <c r="I13" s="17"/>
      <c r="J13" s="17">
        <v>4</v>
      </c>
      <c r="K13" s="17">
        <v>3</v>
      </c>
      <c r="L13" s="17">
        <v>28</v>
      </c>
      <c r="M13" s="17">
        <v>146</v>
      </c>
    </row>
    <row r="14" spans="1:13">
      <c r="A14" s="18">
        <v>43896</v>
      </c>
      <c r="B14" s="17" t="s">
        <v>35</v>
      </c>
      <c r="C14" s="17">
        <v>12</v>
      </c>
      <c r="D14" s="17">
        <v>5</v>
      </c>
      <c r="E14" s="17">
        <v>17</v>
      </c>
      <c r="F14" s="17">
        <v>7</v>
      </c>
      <c r="G14" s="17">
        <v>24</v>
      </c>
      <c r="H14" s="17">
        <v>3</v>
      </c>
      <c r="I14" s="17"/>
      <c r="J14" s="17">
        <v>5</v>
      </c>
      <c r="K14" s="17">
        <v>3</v>
      </c>
      <c r="L14" s="17">
        <v>32</v>
      </c>
      <c r="M14" s="17">
        <v>229</v>
      </c>
    </row>
    <row r="15" spans="1:13">
      <c r="A15" s="18">
        <v>43897</v>
      </c>
      <c r="B15" s="17" t="s">
        <v>35</v>
      </c>
      <c r="C15" s="17">
        <v>26</v>
      </c>
      <c r="D15" s="17">
        <v>6</v>
      </c>
      <c r="E15" s="17">
        <v>32</v>
      </c>
      <c r="F15" s="17">
        <v>10</v>
      </c>
      <c r="G15" s="17">
        <v>42</v>
      </c>
      <c r="H15" s="17">
        <v>18</v>
      </c>
      <c r="I15" s="17"/>
      <c r="J15" s="17">
        <v>5</v>
      </c>
      <c r="K15" s="17">
        <v>4</v>
      </c>
      <c r="L15" s="17">
        <v>51</v>
      </c>
      <c r="M15" s="17">
        <v>331</v>
      </c>
    </row>
    <row r="16" spans="1:13">
      <c r="A16" s="18">
        <v>43898</v>
      </c>
      <c r="B16" s="17" t="s">
        <v>35</v>
      </c>
      <c r="C16" s="17">
        <v>39</v>
      </c>
      <c r="D16" s="17">
        <v>11</v>
      </c>
      <c r="E16" s="17">
        <v>50</v>
      </c>
      <c r="F16" s="17">
        <v>17</v>
      </c>
      <c r="G16" s="17">
        <v>67</v>
      </c>
      <c r="H16" s="17">
        <v>25</v>
      </c>
      <c r="I16" s="17"/>
      <c r="J16" s="17">
        <v>5</v>
      </c>
      <c r="K16" s="17">
        <v>6</v>
      </c>
      <c r="L16" s="17">
        <v>78</v>
      </c>
      <c r="M16" s="17">
        <v>401</v>
      </c>
    </row>
    <row r="17" spans="1:13">
      <c r="A17" s="18">
        <v>43899</v>
      </c>
      <c r="B17" s="17" t="s">
        <v>35</v>
      </c>
      <c r="C17" s="17">
        <v>60</v>
      </c>
      <c r="D17" s="17">
        <v>17</v>
      </c>
      <c r="E17" s="17">
        <v>77</v>
      </c>
      <c r="F17" s="17">
        <v>20</v>
      </c>
      <c r="G17" s="17">
        <v>97</v>
      </c>
      <c r="H17" s="17">
        <v>30</v>
      </c>
      <c r="I17" s="17"/>
      <c r="J17" s="17">
        <v>5</v>
      </c>
      <c r="K17" s="17">
        <v>7</v>
      </c>
      <c r="L17" s="17">
        <v>109</v>
      </c>
      <c r="M17" s="17">
        <v>611</v>
      </c>
    </row>
    <row r="18" spans="1:13">
      <c r="A18" s="18">
        <v>43900</v>
      </c>
      <c r="B18" s="17" t="s">
        <v>35</v>
      </c>
      <c r="C18" s="17">
        <v>57</v>
      </c>
      <c r="D18" s="17">
        <v>29</v>
      </c>
      <c r="E18" s="17">
        <v>86</v>
      </c>
      <c r="F18" s="17">
        <v>42</v>
      </c>
      <c r="G18" s="17">
        <v>128</v>
      </c>
      <c r="H18" s="17">
        <v>31</v>
      </c>
      <c r="I18" s="17"/>
      <c r="J18" s="17">
        <v>5</v>
      </c>
      <c r="K18" s="17">
        <v>8</v>
      </c>
      <c r="L18" s="17">
        <v>141</v>
      </c>
      <c r="M18" s="17">
        <v>694</v>
      </c>
    </row>
    <row r="19" spans="1:13">
      <c r="A19" s="18">
        <v>43901</v>
      </c>
      <c r="B19" s="17" t="s">
        <v>35</v>
      </c>
      <c r="C19" s="17">
        <v>74</v>
      </c>
      <c r="D19" s="17">
        <v>34</v>
      </c>
      <c r="E19" s="17">
        <v>108</v>
      </c>
      <c r="F19" s="17">
        <v>73</v>
      </c>
      <c r="G19" s="17">
        <v>181</v>
      </c>
      <c r="H19" s="17">
        <v>53</v>
      </c>
      <c r="I19" s="17"/>
      <c r="J19" s="17">
        <v>5</v>
      </c>
      <c r="K19" s="17">
        <v>8</v>
      </c>
      <c r="L19" s="17">
        <v>194</v>
      </c>
      <c r="M19" s="17">
        <v>1025</v>
      </c>
    </row>
    <row r="20" spans="1:13">
      <c r="A20" s="18">
        <v>43902</v>
      </c>
      <c r="B20" s="17" t="s">
        <v>35</v>
      </c>
      <c r="C20" s="17">
        <v>100</v>
      </c>
      <c r="D20" s="17">
        <v>36</v>
      </c>
      <c r="E20" s="17">
        <v>136</v>
      </c>
      <c r="F20" s="17">
        <v>107</v>
      </c>
      <c r="G20" s="17">
        <v>243</v>
      </c>
      <c r="H20" s="17">
        <v>62</v>
      </c>
      <c r="I20" s="17"/>
      <c r="J20" s="17">
        <v>20</v>
      </c>
      <c r="K20" s="17">
        <v>11</v>
      </c>
      <c r="L20" s="17">
        <v>274</v>
      </c>
      <c r="M20" s="17">
        <v>1174</v>
      </c>
    </row>
    <row r="21" spans="1:13">
      <c r="A21" s="18">
        <v>43903</v>
      </c>
      <c r="B21" s="17" t="s">
        <v>35</v>
      </c>
      <c r="C21" s="17">
        <v>128</v>
      </c>
      <c r="D21" s="17">
        <v>44</v>
      </c>
      <c r="E21" s="17">
        <v>172</v>
      </c>
      <c r="F21" s="17">
        <v>132</v>
      </c>
      <c r="G21" s="17">
        <v>304</v>
      </c>
      <c r="H21" s="17">
        <v>61</v>
      </c>
      <c r="I21" s="17"/>
      <c r="J21" s="17">
        <v>24</v>
      </c>
      <c r="K21" s="17">
        <v>17</v>
      </c>
      <c r="L21" s="17">
        <v>345</v>
      </c>
      <c r="M21" s="17">
        <v>1442</v>
      </c>
    </row>
    <row r="22" spans="1:13">
      <c r="A22" s="18">
        <v>43904</v>
      </c>
      <c r="B22" s="17" t="s">
        <v>35</v>
      </c>
      <c r="C22" s="17">
        <v>213</v>
      </c>
      <c r="D22" s="17">
        <v>62</v>
      </c>
      <c r="E22" s="17">
        <v>275</v>
      </c>
      <c r="F22" s="17">
        <v>109</v>
      </c>
      <c r="G22" s="17">
        <v>384</v>
      </c>
      <c r="H22" s="17">
        <v>80</v>
      </c>
      <c r="I22" s="17"/>
      <c r="J22" s="17">
        <v>52</v>
      </c>
      <c r="K22" s="17">
        <v>27</v>
      </c>
      <c r="L22" s="17">
        <v>463</v>
      </c>
      <c r="M22" s="17">
        <v>1750</v>
      </c>
    </row>
    <row r="23" spans="1:13">
      <c r="A23" s="18">
        <v>43905</v>
      </c>
      <c r="B23" s="17" t="s">
        <v>35</v>
      </c>
      <c r="C23" s="17">
        <v>253</v>
      </c>
      <c r="D23" s="17">
        <v>66</v>
      </c>
      <c r="E23" s="17">
        <v>319</v>
      </c>
      <c r="F23" s="17">
        <v>174</v>
      </c>
      <c r="G23" s="17">
        <v>493</v>
      </c>
      <c r="H23" s="17">
        <v>109</v>
      </c>
      <c r="I23" s="17"/>
      <c r="J23" s="17">
        <v>33</v>
      </c>
      <c r="K23" s="17">
        <v>33</v>
      </c>
      <c r="L23" s="17">
        <v>559</v>
      </c>
      <c r="M23" s="17">
        <v>1973</v>
      </c>
    </row>
    <row r="24" spans="1:13">
      <c r="A24" s="18">
        <v>43906</v>
      </c>
      <c r="B24" s="17" t="s">
        <v>35</v>
      </c>
      <c r="C24" s="17">
        <v>255</v>
      </c>
      <c r="D24" s="17">
        <v>73</v>
      </c>
      <c r="E24" s="17">
        <v>328</v>
      </c>
      <c r="F24" s="17">
        <v>247</v>
      </c>
      <c r="G24" s="17">
        <v>575</v>
      </c>
      <c r="H24" s="17">
        <v>82</v>
      </c>
      <c r="I24" s="17"/>
      <c r="J24" s="17">
        <v>42</v>
      </c>
      <c r="K24" s="17">
        <v>50</v>
      </c>
      <c r="L24" s="17">
        <v>667</v>
      </c>
      <c r="M24" s="17">
        <v>2189</v>
      </c>
    </row>
    <row r="25" spans="1:13">
      <c r="A25" s="18">
        <v>43907</v>
      </c>
      <c r="B25" s="17" t="s">
        <v>35</v>
      </c>
      <c r="C25" s="17">
        <v>299</v>
      </c>
      <c r="D25" s="17">
        <v>85</v>
      </c>
      <c r="E25" s="17">
        <v>384</v>
      </c>
      <c r="F25" s="17">
        <v>277</v>
      </c>
      <c r="G25" s="17">
        <v>661</v>
      </c>
      <c r="H25" s="17">
        <v>86</v>
      </c>
      <c r="I25" s="17"/>
      <c r="J25" s="17">
        <v>57</v>
      </c>
      <c r="K25" s="17">
        <v>60</v>
      </c>
      <c r="L25" s="17">
        <v>778</v>
      </c>
      <c r="M25" s="17">
        <v>2509</v>
      </c>
    </row>
    <row r="26" spans="1:13">
      <c r="A26" s="18">
        <v>43908</v>
      </c>
      <c r="B26" s="17" t="s">
        <v>35</v>
      </c>
      <c r="C26" s="17">
        <v>401</v>
      </c>
      <c r="D26" s="17">
        <v>100</v>
      </c>
      <c r="E26" s="17">
        <v>501</v>
      </c>
      <c r="F26" s="17">
        <v>243</v>
      </c>
      <c r="G26" s="17">
        <v>744</v>
      </c>
      <c r="H26" s="17">
        <v>83</v>
      </c>
      <c r="I26" s="17"/>
      <c r="J26" s="17">
        <v>70</v>
      </c>
      <c r="K26" s="17">
        <v>73</v>
      </c>
      <c r="L26" s="17">
        <v>887</v>
      </c>
      <c r="M26" s="17">
        <v>2912</v>
      </c>
    </row>
    <row r="27" spans="1:13">
      <c r="A27" s="18">
        <v>43909</v>
      </c>
      <c r="B27" s="17" t="s">
        <v>35</v>
      </c>
      <c r="C27" s="17">
        <v>491</v>
      </c>
      <c r="D27" s="17">
        <v>112</v>
      </c>
      <c r="E27" s="17">
        <v>603</v>
      </c>
      <c r="F27" s="17">
        <v>280</v>
      </c>
      <c r="G27" s="17">
        <v>883</v>
      </c>
      <c r="H27" s="17">
        <v>139</v>
      </c>
      <c r="I27" s="17"/>
      <c r="J27" s="17">
        <v>85</v>
      </c>
      <c r="K27" s="17">
        <v>91</v>
      </c>
      <c r="L27" s="17">
        <v>1059</v>
      </c>
      <c r="M27" s="17">
        <v>3348</v>
      </c>
    </row>
    <row r="28" spans="1:13">
      <c r="A28" s="18">
        <v>43910</v>
      </c>
      <c r="B28" s="17" t="s">
        <v>35</v>
      </c>
      <c r="C28" s="17">
        <v>573</v>
      </c>
      <c r="D28" s="17">
        <v>121</v>
      </c>
      <c r="E28" s="17">
        <v>694</v>
      </c>
      <c r="F28" s="17">
        <v>307</v>
      </c>
      <c r="G28" s="17">
        <v>1001</v>
      </c>
      <c r="H28" s="17">
        <v>118</v>
      </c>
      <c r="I28" s="17"/>
      <c r="J28" s="17">
        <v>101</v>
      </c>
      <c r="K28" s="17">
        <v>119</v>
      </c>
      <c r="L28" s="17">
        <v>1221</v>
      </c>
      <c r="M28" s="17">
        <v>3794</v>
      </c>
    </row>
    <row r="29" spans="1:13">
      <c r="A29" s="18">
        <v>43911</v>
      </c>
      <c r="B29" s="17" t="s">
        <v>35</v>
      </c>
      <c r="C29" s="17">
        <v>598</v>
      </c>
      <c r="D29" s="17">
        <v>129</v>
      </c>
      <c r="E29" s="17">
        <v>727</v>
      </c>
      <c r="F29" s="17">
        <v>432</v>
      </c>
      <c r="G29" s="17">
        <v>1159</v>
      </c>
      <c r="H29" s="17">
        <v>158</v>
      </c>
      <c r="I29" s="17"/>
      <c r="J29" s="17">
        <v>125</v>
      </c>
      <c r="K29" s="17">
        <v>152</v>
      </c>
      <c r="L29" s="17">
        <v>1436</v>
      </c>
      <c r="M29" s="17">
        <v>4304</v>
      </c>
    </row>
    <row r="30" spans="1:13">
      <c r="A30" s="18">
        <v>43912</v>
      </c>
      <c r="B30" s="17" t="s">
        <v>35</v>
      </c>
      <c r="C30" s="17">
        <v>736</v>
      </c>
      <c r="D30" s="17">
        <v>132</v>
      </c>
      <c r="E30" s="17">
        <v>868</v>
      </c>
      <c r="F30" s="17">
        <v>483</v>
      </c>
      <c r="G30" s="17">
        <v>1351</v>
      </c>
      <c r="H30" s="17">
        <v>192</v>
      </c>
      <c r="I30" s="17"/>
      <c r="J30" s="17">
        <v>143</v>
      </c>
      <c r="K30" s="17">
        <v>171</v>
      </c>
      <c r="L30" s="17">
        <v>1665</v>
      </c>
      <c r="M30" s="17">
        <v>4995</v>
      </c>
    </row>
    <row r="31" spans="1:13">
      <c r="A31" s="18">
        <v>43913</v>
      </c>
      <c r="B31" s="17" t="s">
        <v>35</v>
      </c>
      <c r="C31" s="17">
        <v>761</v>
      </c>
      <c r="D31" s="17">
        <v>133</v>
      </c>
      <c r="E31" s="17">
        <v>894</v>
      </c>
      <c r="F31" s="17">
        <v>659</v>
      </c>
      <c r="G31" s="17">
        <v>1553</v>
      </c>
      <c r="H31" s="17">
        <v>202</v>
      </c>
      <c r="I31" s="17"/>
      <c r="J31" s="17">
        <v>159</v>
      </c>
      <c r="K31" s="17">
        <v>212</v>
      </c>
      <c r="L31" s="17">
        <v>1924</v>
      </c>
      <c r="M31" s="17">
        <v>5538</v>
      </c>
    </row>
    <row r="32" spans="1:13">
      <c r="A32" s="18">
        <v>43914</v>
      </c>
      <c r="B32" s="17" t="s">
        <v>35</v>
      </c>
      <c r="C32" s="17">
        <v>803</v>
      </c>
      <c r="D32" s="17">
        <v>147</v>
      </c>
      <c r="E32" s="17">
        <v>950</v>
      </c>
      <c r="F32" s="17">
        <v>742</v>
      </c>
      <c r="G32" s="17">
        <v>1692</v>
      </c>
      <c r="H32" s="17">
        <v>139</v>
      </c>
      <c r="I32" s="17"/>
      <c r="J32" s="17">
        <v>193</v>
      </c>
      <c r="K32" s="17">
        <v>231</v>
      </c>
      <c r="L32" s="17">
        <v>2116</v>
      </c>
      <c r="M32" s="17">
        <v>5992</v>
      </c>
    </row>
    <row r="33" spans="1:13">
      <c r="A33" s="18">
        <v>43915</v>
      </c>
      <c r="B33" s="17" t="s">
        <v>35</v>
      </c>
      <c r="C33" s="17">
        <v>927</v>
      </c>
      <c r="D33" s="17">
        <v>147</v>
      </c>
      <c r="E33" s="17">
        <v>1074</v>
      </c>
      <c r="F33" s="17">
        <v>752</v>
      </c>
      <c r="G33" s="17">
        <v>1826</v>
      </c>
      <c r="H33" s="17">
        <v>134</v>
      </c>
      <c r="I33" s="17"/>
      <c r="J33" s="17">
        <v>225</v>
      </c>
      <c r="K33" s="17">
        <v>254</v>
      </c>
      <c r="L33" s="17">
        <v>2305</v>
      </c>
      <c r="M33" s="17">
        <v>6602</v>
      </c>
    </row>
    <row r="34" spans="1:13">
      <c r="A34" s="18">
        <v>43916</v>
      </c>
      <c r="B34" s="17" t="s">
        <v>35</v>
      </c>
      <c r="C34" s="17">
        <v>998</v>
      </c>
      <c r="D34" s="17">
        <v>154</v>
      </c>
      <c r="E34" s="17">
        <v>1152</v>
      </c>
      <c r="F34" s="17">
        <v>875</v>
      </c>
      <c r="G34" s="17">
        <v>2027</v>
      </c>
      <c r="H34" s="17">
        <v>201</v>
      </c>
      <c r="I34" s="17"/>
      <c r="J34" s="17">
        <v>260</v>
      </c>
      <c r="K34" s="17">
        <v>280</v>
      </c>
      <c r="L34" s="17">
        <v>2567</v>
      </c>
      <c r="M34" s="17">
        <v>7304</v>
      </c>
    </row>
    <row r="35" spans="1:13">
      <c r="A35" s="18">
        <v>43917</v>
      </c>
      <c r="B35" s="17" t="s">
        <v>35</v>
      </c>
      <c r="C35" s="17">
        <v>1023</v>
      </c>
      <c r="D35" s="17">
        <v>157</v>
      </c>
      <c r="E35" s="17">
        <v>1180</v>
      </c>
      <c r="F35" s="17">
        <v>880</v>
      </c>
      <c r="G35" s="17">
        <v>2060</v>
      </c>
      <c r="H35" s="17">
        <v>33</v>
      </c>
      <c r="I35" s="17"/>
      <c r="J35" s="17">
        <v>305</v>
      </c>
      <c r="K35" s="17">
        <v>331</v>
      </c>
      <c r="L35" s="17">
        <v>2696</v>
      </c>
      <c r="M35" s="17">
        <v>7804</v>
      </c>
    </row>
    <row r="36" spans="1:13">
      <c r="A36" s="18">
        <v>43918</v>
      </c>
      <c r="B36" s="17" t="s">
        <v>35</v>
      </c>
      <c r="C36" s="17">
        <v>1031</v>
      </c>
      <c r="D36" s="17">
        <v>167</v>
      </c>
      <c r="E36" s="17">
        <v>1198</v>
      </c>
      <c r="F36" s="17">
        <v>888</v>
      </c>
      <c r="G36" s="17">
        <v>2086</v>
      </c>
      <c r="H36" s="17">
        <v>26</v>
      </c>
      <c r="I36" s="17"/>
      <c r="J36" s="17">
        <v>378</v>
      </c>
      <c r="K36" s="17">
        <v>358</v>
      </c>
      <c r="L36" s="17">
        <v>2822</v>
      </c>
      <c r="M36" s="17">
        <v>8177</v>
      </c>
    </row>
    <row r="37" spans="1:13">
      <c r="A37" s="18">
        <v>43919</v>
      </c>
      <c r="B37" s="17" t="s">
        <v>35</v>
      </c>
      <c r="C37" s="17">
        <v>1077</v>
      </c>
      <c r="D37" s="17">
        <v>166</v>
      </c>
      <c r="E37" s="17">
        <v>1243</v>
      </c>
      <c r="F37" s="17">
        <v>1036</v>
      </c>
      <c r="G37" s="17">
        <v>2279</v>
      </c>
      <c r="H37" s="17">
        <v>193</v>
      </c>
      <c r="I37" s="17"/>
      <c r="J37" s="17">
        <v>420</v>
      </c>
      <c r="K37" s="17">
        <v>377</v>
      </c>
      <c r="L37" s="17">
        <v>3076</v>
      </c>
      <c r="M37" s="17">
        <v>9100</v>
      </c>
    </row>
    <row r="38" spans="1:13">
      <c r="A38" s="18">
        <v>43920</v>
      </c>
      <c r="B38" s="17" t="s">
        <v>35</v>
      </c>
      <c r="C38" s="17">
        <v>1142</v>
      </c>
      <c r="D38" s="17">
        <v>175</v>
      </c>
      <c r="E38" s="17">
        <v>1317</v>
      </c>
      <c r="F38" s="17">
        <v>1066</v>
      </c>
      <c r="G38" s="17">
        <v>2383</v>
      </c>
      <c r="H38" s="17">
        <v>104</v>
      </c>
      <c r="I38" s="17"/>
      <c r="J38" s="17">
        <v>437</v>
      </c>
      <c r="K38" s="17">
        <v>397</v>
      </c>
      <c r="L38" s="17">
        <v>3217</v>
      </c>
      <c r="M38" s="17">
        <v>9677</v>
      </c>
    </row>
    <row r="39" spans="1:13">
      <c r="A39" s="18">
        <v>43921</v>
      </c>
      <c r="B39" s="17" t="s">
        <v>35</v>
      </c>
      <c r="C39" s="17">
        <v>1153</v>
      </c>
      <c r="D39" s="17">
        <v>179</v>
      </c>
      <c r="E39" s="17">
        <v>1332</v>
      </c>
      <c r="F39" s="17">
        <v>1176</v>
      </c>
      <c r="G39" s="17">
        <v>2508</v>
      </c>
      <c r="H39" s="17">
        <v>125</v>
      </c>
      <c r="I39" s="17">
        <v>199</v>
      </c>
      <c r="J39" s="17">
        <v>480</v>
      </c>
      <c r="K39" s="17">
        <v>428</v>
      </c>
      <c r="L39" s="17">
        <v>3416</v>
      </c>
      <c r="M39" s="17">
        <v>10376</v>
      </c>
    </row>
    <row r="40" spans="1:13">
      <c r="A40" s="18">
        <v>43922</v>
      </c>
      <c r="B40" s="17" t="s">
        <v>35</v>
      </c>
      <c r="C40" s="17">
        <v>1114</v>
      </c>
      <c r="D40" s="17">
        <v>179</v>
      </c>
      <c r="E40" s="17">
        <v>1293</v>
      </c>
      <c r="F40" s="17">
        <v>1352</v>
      </c>
      <c r="G40" s="17">
        <v>2645</v>
      </c>
      <c r="H40" s="17">
        <v>137</v>
      </c>
      <c r="I40" s="17">
        <v>244</v>
      </c>
      <c r="J40" s="17">
        <v>555</v>
      </c>
      <c r="K40" s="17">
        <v>460</v>
      </c>
      <c r="L40" s="17">
        <v>3660</v>
      </c>
      <c r="M40" s="17">
        <v>11334</v>
      </c>
    </row>
    <row r="41" spans="1:13">
      <c r="A41" s="18">
        <v>43923</v>
      </c>
      <c r="B41" s="17" t="s">
        <v>35</v>
      </c>
      <c r="C41" s="17">
        <v>1120</v>
      </c>
      <c r="D41" s="17">
        <v>172</v>
      </c>
      <c r="E41" s="17">
        <v>1292</v>
      </c>
      <c r="F41" s="17">
        <v>1368</v>
      </c>
      <c r="G41" s="17">
        <v>2660</v>
      </c>
      <c r="H41" s="17">
        <v>15</v>
      </c>
      <c r="I41" s="17">
        <v>122</v>
      </c>
      <c r="J41" s="17">
        <v>634</v>
      </c>
      <c r="K41" s="17">
        <v>488</v>
      </c>
      <c r="L41" s="17">
        <v>3782</v>
      </c>
      <c r="M41" s="17">
        <v>12069</v>
      </c>
    </row>
    <row r="42" spans="1:13">
      <c r="A42" s="18">
        <v>43924</v>
      </c>
      <c r="B42" s="17" t="s">
        <v>35</v>
      </c>
      <c r="C42" s="17">
        <v>1147</v>
      </c>
      <c r="D42" s="17">
        <v>173</v>
      </c>
      <c r="E42" s="17">
        <v>1320</v>
      </c>
      <c r="F42" s="17">
        <v>1426</v>
      </c>
      <c r="G42" s="17">
        <v>2746</v>
      </c>
      <c r="H42" s="17">
        <v>86</v>
      </c>
      <c r="I42" s="17">
        <v>183</v>
      </c>
      <c r="J42" s="17">
        <v>700</v>
      </c>
      <c r="K42" s="17">
        <v>519</v>
      </c>
      <c r="L42" s="17">
        <v>3965</v>
      </c>
      <c r="M42" s="17">
        <v>12934</v>
      </c>
    </row>
    <row r="43" spans="1:13">
      <c r="A43" s="18">
        <v>43925</v>
      </c>
      <c r="B43" s="17" t="s">
        <v>35</v>
      </c>
      <c r="C43" s="17">
        <v>1121</v>
      </c>
      <c r="D43" s="17">
        <v>169</v>
      </c>
      <c r="E43" s="17">
        <v>1290</v>
      </c>
      <c r="F43" s="17">
        <v>1604</v>
      </c>
      <c r="G43" s="17">
        <v>2894</v>
      </c>
      <c r="H43" s="17">
        <v>148</v>
      </c>
      <c r="I43" s="17">
        <v>238</v>
      </c>
      <c r="J43" s="17">
        <v>767</v>
      </c>
      <c r="K43" s="17">
        <v>542</v>
      </c>
      <c r="L43" s="17">
        <v>4203</v>
      </c>
      <c r="M43" s="17">
        <v>14087</v>
      </c>
    </row>
    <row r="44" spans="1:13">
      <c r="A44" s="18">
        <v>43926</v>
      </c>
      <c r="B44" s="17" t="s">
        <v>35</v>
      </c>
      <c r="C44">
        <v>1126</v>
      </c>
      <c r="D44">
        <v>165</v>
      </c>
      <c r="E44">
        <v>1291</v>
      </c>
      <c r="F44">
        <v>1802</v>
      </c>
      <c r="G44">
        <v>3093</v>
      </c>
      <c r="H44">
        <v>199</v>
      </c>
      <c r="I44">
        <v>246</v>
      </c>
      <c r="J44">
        <v>800</v>
      </c>
      <c r="K44">
        <v>556</v>
      </c>
      <c r="L44">
        <v>4449</v>
      </c>
      <c r="M44">
        <v>15047</v>
      </c>
    </row>
    <row r="45" spans="1:13">
      <c r="A45" s="18">
        <v>43927</v>
      </c>
      <c r="B45" s="17" t="s">
        <v>35</v>
      </c>
      <c r="C45" s="17">
        <v>1141</v>
      </c>
      <c r="D45" s="17">
        <v>162</v>
      </c>
      <c r="E45" s="17">
        <v>1303</v>
      </c>
      <c r="F45" s="17">
        <v>1814</v>
      </c>
      <c r="G45" s="17">
        <v>3117</v>
      </c>
      <c r="H45" s="17">
        <v>24</v>
      </c>
      <c r="I45" s="17">
        <v>100</v>
      </c>
      <c r="J45" s="17">
        <v>837</v>
      </c>
      <c r="K45" s="17">
        <v>595</v>
      </c>
      <c r="L45" s="17">
        <v>4549</v>
      </c>
      <c r="M45" s="17">
        <v>15533</v>
      </c>
    </row>
    <row r="46" spans="1:13">
      <c r="A46" s="18">
        <v>43928</v>
      </c>
      <c r="B46" s="17" t="s">
        <v>35</v>
      </c>
      <c r="C46" s="17">
        <v>1090</v>
      </c>
      <c r="D46" s="17">
        <v>156</v>
      </c>
      <c r="E46" s="17">
        <v>1246</v>
      </c>
      <c r="F46" s="17">
        <v>1966</v>
      </c>
      <c r="G46" s="17">
        <v>3212</v>
      </c>
      <c r="H46" s="17">
        <v>95</v>
      </c>
      <c r="I46" s="17">
        <v>208</v>
      </c>
      <c r="J46" s="17">
        <v>925</v>
      </c>
      <c r="K46" s="17">
        <v>620</v>
      </c>
      <c r="L46" s="17">
        <v>4757</v>
      </c>
      <c r="M46" s="17">
        <v>16579</v>
      </c>
    </row>
  </sheetData>
  <pageMargins left="0" right="0" top="0.39370078740157505" bottom="0.39370078740157505" header="0" footer="0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49"/>
  <sheetViews>
    <sheetView topLeftCell="E7" zoomScale="93" zoomScaleNormal="93" workbookViewId="0">
      <selection activeCell="N46" sqref="N46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 ht="26.4">
      <c r="A1" s="1" t="s">
        <v>0</v>
      </c>
      <c r="B1" s="7"/>
      <c r="C1" s="1" t="str">
        <f>Dati!H1</f>
        <v>nuovi_attualmente_positivi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/>
    </row>
    <row r="2" spans="1:11">
      <c r="J2" s="4" t="s">
        <v>22</v>
      </c>
      <c r="K2" s="9">
        <v>4500</v>
      </c>
    </row>
    <row r="3" spans="1:11">
      <c r="A3" s="2">
        <v>43885.75</v>
      </c>
      <c r="B3" s="10">
        <v>1</v>
      </c>
      <c r="C3" s="3">
        <f>Dati!G3</f>
        <v>1</v>
      </c>
      <c r="E3" s="11">
        <f t="shared" ref="E3:E34" si="0">$K$2/(1+$K$5*EXP(-$K$4*B3))</f>
        <v>7.1814157788863371</v>
      </c>
      <c r="F3" s="11"/>
      <c r="H3" s="11">
        <f>C3-E3</f>
        <v>-6.1814157788863371</v>
      </c>
      <c r="J3" s="4" t="s">
        <v>23</v>
      </c>
      <c r="K3" s="9">
        <v>6</v>
      </c>
    </row>
    <row r="4" spans="1:11">
      <c r="A4" s="2">
        <v>43886</v>
      </c>
      <c r="B4" s="10">
        <v>2</v>
      </c>
      <c r="C4" s="3">
        <f>Dati!G4</f>
        <v>1</v>
      </c>
      <c r="D4">
        <f>C4-C3</f>
        <v>0</v>
      </c>
      <c r="E4" s="11">
        <f t="shared" si="0"/>
        <v>8.5950105261894372</v>
      </c>
      <c r="F4" s="11">
        <f t="shared" ref="F4:F35" si="1">(E4-E3)*10</f>
        <v>14.135947473031001</v>
      </c>
      <c r="G4" s="11">
        <f>E4-E3</f>
        <v>1.4135947473031001</v>
      </c>
      <c r="H4" s="11">
        <f t="shared" ref="H4:H46" si="2">C4-E4</f>
        <v>-7.5950105261894372</v>
      </c>
      <c r="J4" s="4" t="s">
        <v>24</v>
      </c>
      <c r="K4" s="9">
        <v>0.18</v>
      </c>
    </row>
    <row r="5" spans="1:11">
      <c r="A5" s="2">
        <v>43887</v>
      </c>
      <c r="B5" s="10">
        <v>3</v>
      </c>
      <c r="C5" s="3">
        <f>Dati!G5</f>
        <v>11</v>
      </c>
      <c r="D5">
        <f t="shared" ref="D5:D68" si="3">C5-C4</f>
        <v>10</v>
      </c>
      <c r="E5" s="11">
        <f t="shared" si="0"/>
        <v>10.28622116652091</v>
      </c>
      <c r="F5" s="11">
        <f t="shared" si="1"/>
        <v>16.912106403314731</v>
      </c>
      <c r="G5" s="11">
        <f t="shared" ref="G5:G68" si="4">E5-E4</f>
        <v>1.6912106403314731</v>
      </c>
      <c r="H5" s="11">
        <f t="shared" si="2"/>
        <v>0.71377883347908977</v>
      </c>
      <c r="J5" s="4" t="s">
        <v>25</v>
      </c>
      <c r="K5" s="15">
        <f>(K2-K3)/K3</f>
        <v>749</v>
      </c>
    </row>
    <row r="6" spans="1:11">
      <c r="A6" s="2">
        <v>43888</v>
      </c>
      <c r="B6" s="10">
        <v>4</v>
      </c>
      <c r="C6" s="3">
        <f>Dati!G6</f>
        <v>19</v>
      </c>
      <c r="D6">
        <f t="shared" si="3"/>
        <v>8</v>
      </c>
      <c r="E6" s="11">
        <f t="shared" si="0"/>
        <v>12.309293493384676</v>
      </c>
      <c r="F6" s="11">
        <f t="shared" si="1"/>
        <v>20.230723268637654</v>
      </c>
      <c r="G6" s="11">
        <f t="shared" si="4"/>
        <v>2.0230723268637654</v>
      </c>
      <c r="H6" s="11">
        <f t="shared" si="2"/>
        <v>6.6907065066153244</v>
      </c>
    </row>
    <row r="7" spans="1:11">
      <c r="A7" s="2">
        <v>43889</v>
      </c>
      <c r="B7" s="10">
        <v>5</v>
      </c>
      <c r="C7" s="3">
        <f>Dati!G7</f>
        <v>19</v>
      </c>
      <c r="D7">
        <f t="shared" si="3"/>
        <v>0</v>
      </c>
      <c r="E7" s="11">
        <f t="shared" si="0"/>
        <v>14.728954097309003</v>
      </c>
      <c r="F7" s="11">
        <f t="shared" si="1"/>
        <v>24.196606039243278</v>
      </c>
      <c r="G7" s="11">
        <f t="shared" si="4"/>
        <v>2.4196606039243278</v>
      </c>
      <c r="H7" s="11">
        <f t="shared" si="2"/>
        <v>4.2710459026909966</v>
      </c>
    </row>
    <row r="8" spans="1:11">
      <c r="A8" s="2">
        <v>43890</v>
      </c>
      <c r="B8" s="10">
        <v>6</v>
      </c>
      <c r="C8" s="3">
        <f>Dati!G8</f>
        <v>38</v>
      </c>
      <c r="D8">
        <f t="shared" si="3"/>
        <v>19</v>
      </c>
      <c r="E8" s="11">
        <f t="shared" si="0"/>
        <v>17.622384119675075</v>
      </c>
      <c r="F8" s="11">
        <f t="shared" si="1"/>
        <v>28.934300223660721</v>
      </c>
      <c r="G8" s="11">
        <f t="shared" si="4"/>
        <v>2.8934300223660721</v>
      </c>
      <c r="H8" s="11">
        <f t="shared" si="2"/>
        <v>20.377615880324925</v>
      </c>
      <c r="J8" s="12" t="s">
        <v>30</v>
      </c>
      <c r="K8" s="11">
        <f>AVERAGE(H3:H36)</f>
        <v>208.13557234737183</v>
      </c>
    </row>
    <row r="9" spans="1:11">
      <c r="A9" s="2">
        <v>43891</v>
      </c>
      <c r="B9" s="10">
        <v>7</v>
      </c>
      <c r="C9" s="3">
        <f>Dati!G9</f>
        <v>21</v>
      </c>
      <c r="D9">
        <f t="shared" si="3"/>
        <v>-17</v>
      </c>
      <c r="E9" s="11">
        <f t="shared" si="0"/>
        <v>21.081542550135065</v>
      </c>
      <c r="F9" s="11">
        <f t="shared" si="1"/>
        <v>34.591584304599898</v>
      </c>
      <c r="G9" s="11">
        <f t="shared" si="4"/>
        <v>3.4591584304599898</v>
      </c>
      <c r="H9" s="11">
        <f t="shared" si="2"/>
        <v>-8.1542550135065284E-2</v>
      </c>
      <c r="J9" s="12" t="s">
        <v>31</v>
      </c>
      <c r="K9" s="6">
        <f>STDEVP(H3:H36)</f>
        <v>248.19220001371409</v>
      </c>
    </row>
    <row r="10" spans="1:11">
      <c r="A10" s="2">
        <v>43892</v>
      </c>
      <c r="B10" s="10">
        <v>8</v>
      </c>
      <c r="C10" s="3">
        <f>Dati!G10</f>
        <v>18</v>
      </c>
      <c r="D10">
        <f t="shared" si="3"/>
        <v>-3</v>
      </c>
      <c r="E10" s="11">
        <f t="shared" si="0"/>
        <v>25.215891281217637</v>
      </c>
      <c r="F10" s="11">
        <f t="shared" si="1"/>
        <v>41.343487310825715</v>
      </c>
      <c r="G10" s="11">
        <f t="shared" si="4"/>
        <v>4.1343487310825715</v>
      </c>
      <c r="H10" s="11">
        <f t="shared" si="2"/>
        <v>-7.2158912812176368</v>
      </c>
    </row>
    <row r="11" spans="1:11">
      <c r="A11" s="2">
        <v>43893</v>
      </c>
      <c r="B11" s="10">
        <v>9</v>
      </c>
      <c r="C11" s="3">
        <f>Dati!G11</f>
        <v>19</v>
      </c>
      <c r="D11">
        <f t="shared" si="3"/>
        <v>1</v>
      </c>
      <c r="E11" s="11">
        <f t="shared" si="0"/>
        <v>30.155577527029603</v>
      </c>
      <c r="F11" s="11">
        <f t="shared" si="1"/>
        <v>49.396862458119664</v>
      </c>
      <c r="G11" s="11">
        <f t="shared" si="4"/>
        <v>4.9396862458119664</v>
      </c>
      <c r="H11" s="11">
        <f t="shared" si="2"/>
        <v>-11.155577527029603</v>
      </c>
    </row>
    <row r="12" spans="1:11">
      <c r="A12" s="2">
        <v>43894</v>
      </c>
      <c r="B12" s="10">
        <v>10</v>
      </c>
      <c r="C12" s="3">
        <f>Dati!G12</f>
        <v>21</v>
      </c>
      <c r="D12">
        <f t="shared" si="3"/>
        <v>2</v>
      </c>
      <c r="E12" s="11">
        <f t="shared" si="0"/>
        <v>36.05513052191889</v>
      </c>
      <c r="F12" s="11">
        <f t="shared" si="1"/>
        <v>58.995529948892873</v>
      </c>
      <c r="G12" s="11">
        <f t="shared" si="4"/>
        <v>5.8995529948892873</v>
      </c>
      <c r="H12" s="11">
        <f t="shared" si="2"/>
        <v>-15.05513052191889</v>
      </c>
      <c r="J12" t="s">
        <v>32</v>
      </c>
      <c r="K12" s="14">
        <f>MATCH(MAX(G3:G67),G3:G67,0)</f>
        <v>37</v>
      </c>
    </row>
    <row r="13" spans="1:11">
      <c r="A13" s="2">
        <v>43895</v>
      </c>
      <c r="B13" s="10">
        <v>11</v>
      </c>
      <c r="C13" s="3">
        <f>Dati!G13</f>
        <v>21</v>
      </c>
      <c r="D13">
        <f t="shared" si="3"/>
        <v>0</v>
      </c>
      <c r="E13" s="11">
        <f t="shared" si="0"/>
        <v>43.097727198770727</v>
      </c>
      <c r="F13" s="11">
        <f t="shared" si="1"/>
        <v>70.425966768518364</v>
      </c>
      <c r="G13" s="11">
        <f t="shared" si="4"/>
        <v>7.0425966768518364</v>
      </c>
      <c r="H13" s="11">
        <f t="shared" si="2"/>
        <v>-22.097727198770727</v>
      </c>
    </row>
    <row r="14" spans="1:11">
      <c r="A14" s="2">
        <v>43896</v>
      </c>
      <c r="B14" s="10">
        <v>12</v>
      </c>
      <c r="C14" s="3">
        <f>Dati!G14</f>
        <v>24</v>
      </c>
      <c r="D14">
        <f t="shared" si="3"/>
        <v>3</v>
      </c>
      <c r="E14" s="11">
        <f t="shared" si="0"/>
        <v>51.500073743966084</v>
      </c>
      <c r="F14" s="11">
        <f t="shared" si="1"/>
        <v>84.02346545195357</v>
      </c>
      <c r="G14" s="11">
        <f t="shared" si="4"/>
        <v>8.402346545195357</v>
      </c>
      <c r="H14" s="11">
        <f t="shared" si="2"/>
        <v>-27.500073743966084</v>
      </c>
    </row>
    <row r="15" spans="1:11">
      <c r="A15" s="2">
        <v>43897</v>
      </c>
      <c r="B15" s="10">
        <v>13</v>
      </c>
      <c r="C15" s="3">
        <f>Dati!G15</f>
        <v>42</v>
      </c>
      <c r="D15">
        <f t="shared" si="3"/>
        <v>18</v>
      </c>
      <c r="E15" s="11">
        <f t="shared" si="0"/>
        <v>61.517933658391307</v>
      </c>
      <c r="F15" s="11">
        <f t="shared" si="1"/>
        <v>100.17859914425223</v>
      </c>
      <c r="G15" s="11">
        <f t="shared" si="4"/>
        <v>10.017859914425223</v>
      </c>
      <c r="H15" s="11">
        <f t="shared" si="2"/>
        <v>-19.517933658391307</v>
      </c>
    </row>
    <row r="16" spans="1:11">
      <c r="A16" s="2">
        <v>43898</v>
      </c>
      <c r="B16" s="10">
        <v>14</v>
      </c>
      <c r="C16" s="3">
        <f>Dati!G16</f>
        <v>67</v>
      </c>
      <c r="D16">
        <f t="shared" si="3"/>
        <v>25</v>
      </c>
      <c r="E16" s="11">
        <f t="shared" si="0"/>
        <v>73.452304301633617</v>
      </c>
      <c r="F16" s="11">
        <f t="shared" si="1"/>
        <v>119.3437064324231</v>
      </c>
      <c r="G16" s="11">
        <f t="shared" si="4"/>
        <v>11.93437064324231</v>
      </c>
      <c r="H16" s="11">
        <f t="shared" si="2"/>
        <v>-6.4523043016336175</v>
      </c>
    </row>
    <row r="17" spans="1:8">
      <c r="A17" s="2">
        <v>43899</v>
      </c>
      <c r="B17" s="10">
        <v>15</v>
      </c>
      <c r="C17" s="3">
        <f>Dati!G17</f>
        <v>97</v>
      </c>
      <c r="D17">
        <f t="shared" si="3"/>
        <v>30</v>
      </c>
      <c r="E17" s="11">
        <f t="shared" si="0"/>
        <v>87.656197672285316</v>
      </c>
      <c r="F17" s="11">
        <f t="shared" si="1"/>
        <v>142.03893370651699</v>
      </c>
      <c r="G17" s="11">
        <f t="shared" si="4"/>
        <v>14.203893370651699</v>
      </c>
      <c r="H17" s="11">
        <f t="shared" si="2"/>
        <v>9.343802327714684</v>
      </c>
    </row>
    <row r="18" spans="1:8">
      <c r="A18" s="2">
        <v>43900</v>
      </c>
      <c r="B18" s="10">
        <v>16</v>
      </c>
      <c r="C18" s="3">
        <f>Dati!G18</f>
        <v>128</v>
      </c>
      <c r="D18">
        <f t="shared" si="3"/>
        <v>31</v>
      </c>
      <c r="E18" s="11">
        <f t="shared" si="0"/>
        <v>104.54191074959019</v>
      </c>
      <c r="F18" s="11">
        <f t="shared" si="1"/>
        <v>168.85713077304871</v>
      </c>
      <c r="G18" s="11">
        <f t="shared" si="4"/>
        <v>16.885713077304871</v>
      </c>
      <c r="H18" s="11">
        <f t="shared" si="2"/>
        <v>23.458089250409813</v>
      </c>
    </row>
    <row r="19" spans="1:8">
      <c r="A19" s="2">
        <v>43901</v>
      </c>
      <c r="B19" s="10">
        <v>17</v>
      </c>
      <c r="C19" s="3">
        <f>Dati!G19</f>
        <v>181</v>
      </c>
      <c r="D19">
        <f t="shared" si="3"/>
        <v>53</v>
      </c>
      <c r="E19" s="11">
        <f t="shared" si="0"/>
        <v>124.58856798879177</v>
      </c>
      <c r="F19" s="11">
        <f t="shared" si="1"/>
        <v>200.46657239201579</v>
      </c>
      <c r="G19" s="11">
        <f t="shared" si="4"/>
        <v>20.046657239201579</v>
      </c>
      <c r="H19" s="11">
        <f t="shared" si="2"/>
        <v>56.411432011208234</v>
      </c>
    </row>
    <row r="20" spans="1:8">
      <c r="A20" s="2">
        <v>43902</v>
      </c>
      <c r="B20" s="10">
        <v>18</v>
      </c>
      <c r="C20" s="3">
        <f>Dati!G20</f>
        <v>243</v>
      </c>
      <c r="D20">
        <f t="shared" si="3"/>
        <v>62</v>
      </c>
      <c r="E20" s="11">
        <f t="shared" si="0"/>
        <v>148.34957424947618</v>
      </c>
      <c r="F20" s="11">
        <f t="shared" si="1"/>
        <v>237.61006260684411</v>
      </c>
      <c r="G20" s="11">
        <f t="shared" si="4"/>
        <v>23.761006260684411</v>
      </c>
      <c r="H20" s="11">
        <f t="shared" si="2"/>
        <v>94.650425750523823</v>
      </c>
    </row>
    <row r="21" spans="1:8">
      <c r="A21" s="2">
        <v>43903</v>
      </c>
      <c r="B21" s="10">
        <v>19</v>
      </c>
      <c r="C21" s="3">
        <f>Dati!G21</f>
        <v>304</v>
      </c>
      <c r="D21">
        <f t="shared" si="3"/>
        <v>61</v>
      </c>
      <c r="E21" s="11">
        <f t="shared" si="0"/>
        <v>176.45942098820208</v>
      </c>
      <c r="F21" s="11">
        <f t="shared" si="1"/>
        <v>281.09846738725906</v>
      </c>
      <c r="G21" s="11">
        <f t="shared" si="4"/>
        <v>28.109846738725906</v>
      </c>
      <c r="H21" s="11">
        <f t="shared" si="2"/>
        <v>127.54057901179792</v>
      </c>
    </row>
    <row r="22" spans="1:8">
      <c r="A22" s="2">
        <v>43904</v>
      </c>
      <c r="B22" s="10">
        <v>20</v>
      </c>
      <c r="C22" s="3">
        <f>Dati!G22</f>
        <v>384</v>
      </c>
      <c r="D22">
        <f t="shared" si="3"/>
        <v>80</v>
      </c>
      <c r="E22" s="11">
        <f t="shared" si="0"/>
        <v>209.63903401995006</v>
      </c>
      <c r="F22" s="11">
        <f t="shared" si="1"/>
        <v>331.79613031747976</v>
      </c>
      <c r="G22" s="11">
        <f t="shared" si="4"/>
        <v>33.179613031747976</v>
      </c>
      <c r="H22" s="11">
        <f t="shared" si="2"/>
        <v>174.36096598004994</v>
      </c>
    </row>
    <row r="23" spans="1:8">
      <c r="A23" s="2">
        <v>43905</v>
      </c>
      <c r="B23" s="10">
        <v>21</v>
      </c>
      <c r="C23" s="3">
        <f>Dati!G23</f>
        <v>493</v>
      </c>
      <c r="D23">
        <f t="shared" si="3"/>
        <v>109</v>
      </c>
      <c r="E23" s="11">
        <f t="shared" si="0"/>
        <v>248.69853462910277</v>
      </c>
      <c r="F23" s="11">
        <f t="shared" si="1"/>
        <v>390.59500609152707</v>
      </c>
      <c r="G23" s="11">
        <f t="shared" si="4"/>
        <v>39.059500609152707</v>
      </c>
      <c r="H23" s="11">
        <f t="shared" si="2"/>
        <v>244.30146537089723</v>
      </c>
    </row>
    <row r="24" spans="1:8">
      <c r="A24" s="2">
        <v>43906</v>
      </c>
      <c r="B24" s="10">
        <v>22</v>
      </c>
      <c r="C24" s="3">
        <f>Dati!G24</f>
        <v>575</v>
      </c>
      <c r="D24">
        <f t="shared" si="3"/>
        <v>82</v>
      </c>
      <c r="E24" s="11">
        <f t="shared" si="0"/>
        <v>294.53591492398169</v>
      </c>
      <c r="F24" s="11">
        <f t="shared" si="1"/>
        <v>458.37380294878926</v>
      </c>
      <c r="G24" s="11">
        <f t="shared" si="4"/>
        <v>45.837380294878926</v>
      </c>
      <c r="H24" s="11">
        <f t="shared" si="2"/>
        <v>280.46408507601831</v>
      </c>
    </row>
    <row r="25" spans="1:8">
      <c r="A25" s="2">
        <v>43907</v>
      </c>
      <c r="B25" s="10">
        <v>23</v>
      </c>
      <c r="C25" s="3">
        <f>Dati!G25</f>
        <v>661</v>
      </c>
      <c r="D25">
        <f t="shared" si="3"/>
        <v>86</v>
      </c>
      <c r="E25" s="11">
        <f t="shared" si="0"/>
        <v>348.12972935582712</v>
      </c>
      <c r="F25" s="11">
        <f t="shared" si="1"/>
        <v>535.93814431845431</v>
      </c>
      <c r="G25" s="11">
        <f t="shared" si="4"/>
        <v>53.593814431845431</v>
      </c>
      <c r="H25" s="11">
        <f t="shared" si="2"/>
        <v>312.87027064417288</v>
      </c>
    </row>
    <row r="26" spans="1:8">
      <c r="A26" s="2">
        <v>43908</v>
      </c>
      <c r="B26" s="10">
        <v>24</v>
      </c>
      <c r="C26" s="3">
        <f>Dati!G26</f>
        <v>744</v>
      </c>
      <c r="D26">
        <f t="shared" si="3"/>
        <v>83</v>
      </c>
      <c r="E26" s="11">
        <f t="shared" si="0"/>
        <v>410.52353272001426</v>
      </c>
      <c r="F26" s="11">
        <f t="shared" si="1"/>
        <v>623.93803364187136</v>
      </c>
      <c r="G26" s="11">
        <f t="shared" si="4"/>
        <v>62.393803364187136</v>
      </c>
      <c r="H26" s="11">
        <f t="shared" si="2"/>
        <v>333.47646727998574</v>
      </c>
    </row>
    <row r="27" spans="1:8">
      <c r="A27" s="2">
        <v>43909</v>
      </c>
      <c r="B27" s="10">
        <v>25</v>
      </c>
      <c r="C27" s="3">
        <f>Dati!G27</f>
        <v>883</v>
      </c>
      <c r="D27">
        <f t="shared" si="3"/>
        <v>139</v>
      </c>
      <c r="E27" s="11">
        <f t="shared" si="0"/>
        <v>482.7995469227867</v>
      </c>
      <c r="F27" s="11">
        <f t="shared" si="1"/>
        <v>722.76014202772444</v>
      </c>
      <c r="G27" s="11">
        <f t="shared" si="4"/>
        <v>72.276014202772444</v>
      </c>
      <c r="H27" s="11">
        <f t="shared" si="2"/>
        <v>400.2004530772133</v>
      </c>
    </row>
    <row r="28" spans="1:8">
      <c r="A28" s="2">
        <v>43910</v>
      </c>
      <c r="B28" s="10">
        <v>26</v>
      </c>
      <c r="C28" s="3">
        <f>Dati!G28</f>
        <v>1001</v>
      </c>
      <c r="D28">
        <f t="shared" si="3"/>
        <v>118</v>
      </c>
      <c r="E28" s="11">
        <f t="shared" si="0"/>
        <v>566.03906006635941</v>
      </c>
      <c r="F28" s="11">
        <f t="shared" si="1"/>
        <v>832.39513143572708</v>
      </c>
      <c r="G28" s="11">
        <f t="shared" si="4"/>
        <v>83.239513143572708</v>
      </c>
      <c r="H28" s="11">
        <f t="shared" si="2"/>
        <v>434.96093993364059</v>
      </c>
    </row>
    <row r="29" spans="1:8">
      <c r="A29" s="2">
        <v>43911</v>
      </c>
      <c r="B29" s="10">
        <v>27</v>
      </c>
      <c r="C29" s="3">
        <f>Dati!G29</f>
        <v>1159</v>
      </c>
      <c r="D29">
        <f t="shared" si="3"/>
        <v>158</v>
      </c>
      <c r="E29" s="11">
        <f t="shared" si="0"/>
        <v>661.26754603080519</v>
      </c>
      <c r="F29" s="11">
        <f t="shared" si="1"/>
        <v>952.28485964445781</v>
      </c>
      <c r="G29" s="11">
        <f t="shared" si="4"/>
        <v>95.228485964445781</v>
      </c>
      <c r="H29" s="11">
        <f t="shared" si="2"/>
        <v>497.73245396919481</v>
      </c>
    </row>
    <row r="30" spans="1:8">
      <c r="A30" s="2">
        <v>43912</v>
      </c>
      <c r="B30" s="10">
        <v>28</v>
      </c>
      <c r="C30" s="3">
        <f>Dati!G30</f>
        <v>1351</v>
      </c>
      <c r="D30">
        <f t="shared" si="3"/>
        <v>192</v>
      </c>
      <c r="E30" s="11">
        <f t="shared" si="0"/>
        <v>769.38366083636868</v>
      </c>
      <c r="F30" s="11">
        <f t="shared" si="1"/>
        <v>1081.1611480556348</v>
      </c>
      <c r="G30" s="11">
        <f t="shared" si="4"/>
        <v>108.11611480556348</v>
      </c>
      <c r="H30" s="11">
        <f t="shared" si="2"/>
        <v>581.61633916363132</v>
      </c>
    </row>
    <row r="31" spans="1:8">
      <c r="A31" s="2">
        <v>43913</v>
      </c>
      <c r="B31" s="10">
        <v>29</v>
      </c>
      <c r="C31" s="3">
        <f>Dati!G31</f>
        <v>1553</v>
      </c>
      <c r="D31">
        <f t="shared" si="3"/>
        <v>202</v>
      </c>
      <c r="E31" s="11">
        <f t="shared" si="0"/>
        <v>891.07331385044483</v>
      </c>
      <c r="F31" s="11">
        <f t="shared" si="1"/>
        <v>1216.8965301407616</v>
      </c>
      <c r="G31" s="11">
        <f t="shared" si="4"/>
        <v>121.68965301407616</v>
      </c>
      <c r="H31" s="11">
        <f t="shared" si="2"/>
        <v>661.92668614955517</v>
      </c>
    </row>
    <row r="32" spans="1:8">
      <c r="A32" s="2">
        <v>43914</v>
      </c>
      <c r="B32" s="10">
        <v>30</v>
      </c>
      <c r="C32" s="3">
        <f>Dati!G32</f>
        <v>1692</v>
      </c>
      <c r="D32">
        <f t="shared" si="3"/>
        <v>139</v>
      </c>
      <c r="E32" s="11">
        <f t="shared" si="0"/>
        <v>1026.7129898172477</v>
      </c>
      <c r="F32" s="11">
        <f t="shared" si="1"/>
        <v>1356.3967596680288</v>
      </c>
      <c r="G32" s="11">
        <f t="shared" si="4"/>
        <v>135.63967596680288</v>
      </c>
      <c r="H32" s="11">
        <f t="shared" si="2"/>
        <v>665.28701018275228</v>
      </c>
    </row>
    <row r="33" spans="1:8">
      <c r="A33" s="2">
        <v>43915</v>
      </c>
      <c r="B33" s="10">
        <v>31</v>
      </c>
      <c r="C33" s="3">
        <f>Dati!G33</f>
        <v>1826</v>
      </c>
      <c r="D33">
        <f t="shared" si="3"/>
        <v>134</v>
      </c>
      <c r="E33" s="11">
        <f t="shared" si="0"/>
        <v>1176.2702152706522</v>
      </c>
      <c r="F33" s="11">
        <f t="shared" si="1"/>
        <v>1495.572254534045</v>
      </c>
      <c r="G33" s="11">
        <f t="shared" si="4"/>
        <v>149.5572254534045</v>
      </c>
      <c r="H33" s="11">
        <f t="shared" si="2"/>
        <v>649.72978472934778</v>
      </c>
    </row>
    <row r="34" spans="1:8">
      <c r="A34" s="2">
        <v>43916</v>
      </c>
      <c r="B34" s="10">
        <v>32</v>
      </c>
      <c r="C34" s="3">
        <f>Dati!G34</f>
        <v>2027</v>
      </c>
      <c r="D34">
        <f t="shared" si="3"/>
        <v>201</v>
      </c>
      <c r="E34" s="11">
        <f t="shared" si="0"/>
        <v>1339.2129395275142</v>
      </c>
      <c r="F34" s="11">
        <f t="shared" si="1"/>
        <v>1629.4272425686199</v>
      </c>
      <c r="G34" s="11">
        <f t="shared" si="4"/>
        <v>162.94272425686199</v>
      </c>
      <c r="H34" s="11">
        <f t="shared" si="2"/>
        <v>687.78706047248579</v>
      </c>
    </row>
    <row r="35" spans="1:8">
      <c r="A35" s="2">
        <v>43917</v>
      </c>
      <c r="B35" s="10">
        <v>33</v>
      </c>
      <c r="C35" s="3">
        <f>Dati!G35</f>
        <v>2060</v>
      </c>
      <c r="D35">
        <f t="shared" si="3"/>
        <v>33</v>
      </c>
      <c r="E35" s="11">
        <f t="shared" ref="E35:E66" si="5">$K$2/(1+$K$5*EXP(-$K$4*B35))</f>
        <v>1514.4426292320459</v>
      </c>
      <c r="F35" s="11">
        <f t="shared" si="1"/>
        <v>1752.2968970453167</v>
      </c>
      <c r="G35" s="11">
        <f t="shared" si="4"/>
        <v>175.22968970453167</v>
      </c>
      <c r="H35" s="11">
        <f t="shared" si="2"/>
        <v>545.55737076795413</v>
      </c>
    </row>
    <row r="36" spans="1:8">
      <c r="A36" s="2">
        <v>43918</v>
      </c>
      <c r="B36" s="10">
        <v>34</v>
      </c>
      <c r="C36" s="3">
        <f>Dati!G36</f>
        <v>2086</v>
      </c>
      <c r="D36">
        <f t="shared" si="3"/>
        <v>26</v>
      </c>
      <c r="E36" s="11">
        <f t="shared" si="5"/>
        <v>1700.2667613728827</v>
      </c>
      <c r="F36" s="11">
        <f t="shared" ref="F36:F67" si="6">(E36-E35)*10</f>
        <v>1858.2413214083681</v>
      </c>
      <c r="G36" s="11">
        <f t="shared" si="4"/>
        <v>185.82413214083681</v>
      </c>
      <c r="H36" s="11">
        <f t="shared" si="2"/>
        <v>385.73323862711732</v>
      </c>
    </row>
    <row r="37" spans="1:8">
      <c r="A37" s="2">
        <v>43919</v>
      </c>
      <c r="B37" s="10">
        <v>35</v>
      </c>
      <c r="C37" s="3">
        <f>Dati!G37</f>
        <v>2279</v>
      </c>
      <c r="D37">
        <f t="shared" ref="D37" si="7">C37-C36</f>
        <v>193</v>
      </c>
      <c r="E37" s="11">
        <f t="shared" si="5"/>
        <v>1894.4239407054822</v>
      </c>
      <c r="F37" s="11">
        <f t="shared" si="6"/>
        <v>1941.5717933259953</v>
      </c>
      <c r="G37" s="11">
        <f t="shared" si="4"/>
        <v>194.15717933259953</v>
      </c>
      <c r="H37" s="11">
        <f t="shared" si="2"/>
        <v>384.57605929451779</v>
      </c>
    </row>
    <row r="38" spans="1:8">
      <c r="A38" s="2">
        <v>43920</v>
      </c>
      <c r="B38" s="10">
        <v>36</v>
      </c>
      <c r="C38" s="3">
        <f>Dati!G38</f>
        <v>2383</v>
      </c>
      <c r="D38">
        <f t="shared" ref="D38" si="8">C38-C37</f>
        <v>104</v>
      </c>
      <c r="E38" s="11">
        <f t="shared" si="5"/>
        <v>2094.1685236435974</v>
      </c>
      <c r="F38" s="11">
        <f t="shared" si="6"/>
        <v>1997.4458293811517</v>
      </c>
      <c r="G38" s="11">
        <f t="shared" si="4"/>
        <v>199.74458293811517</v>
      </c>
      <c r="H38" s="11">
        <f t="shared" si="2"/>
        <v>288.83147635640262</v>
      </c>
    </row>
    <row r="39" spans="1:8">
      <c r="A39" s="2">
        <v>43921</v>
      </c>
      <c r="B39" s="10">
        <v>37</v>
      </c>
      <c r="C39" s="3">
        <f>Dati!G39</f>
        <v>2508</v>
      </c>
      <c r="D39">
        <f t="shared" ref="D39" si="9">C39-C38</f>
        <v>125</v>
      </c>
      <c r="E39" s="11">
        <f t="shared" si="5"/>
        <v>2296.4120591293681</v>
      </c>
      <c r="F39" s="11">
        <f t="shared" si="6"/>
        <v>2022.4353548577074</v>
      </c>
      <c r="G39" s="11">
        <f t="shared" si="4"/>
        <v>202.24353548577074</v>
      </c>
      <c r="H39" s="11">
        <f t="shared" si="2"/>
        <v>211.58794087063188</v>
      </c>
    </row>
    <row r="40" spans="1:8">
      <c r="A40" s="2">
        <v>43922</v>
      </c>
      <c r="B40" s="10">
        <v>38</v>
      </c>
      <c r="C40" s="3">
        <f>Dati!G40</f>
        <v>2645</v>
      </c>
      <c r="D40">
        <f t="shared" ref="D40" si="10">C40-C39</f>
        <v>137</v>
      </c>
      <c r="E40" s="11">
        <f t="shared" si="5"/>
        <v>2497.9080764651649</v>
      </c>
      <c r="F40" s="11">
        <f t="shared" si="6"/>
        <v>2014.9601733579675</v>
      </c>
      <c r="G40" s="11">
        <f t="shared" si="4"/>
        <v>201.49601733579675</v>
      </c>
      <c r="H40" s="11">
        <f t="shared" si="2"/>
        <v>147.09192353483513</v>
      </c>
    </row>
    <row r="41" spans="1:8">
      <c r="A41" s="2">
        <v>43923</v>
      </c>
      <c r="B41" s="10">
        <v>39</v>
      </c>
      <c r="C41" s="3">
        <f>Dati!G41</f>
        <v>2660</v>
      </c>
      <c r="D41">
        <f t="shared" ref="D41" si="11">C41-C40</f>
        <v>15</v>
      </c>
      <c r="E41" s="11">
        <f t="shared" si="5"/>
        <v>2695.4576781010669</v>
      </c>
      <c r="F41" s="11">
        <f t="shared" si="6"/>
        <v>1975.4960163590204</v>
      </c>
      <c r="G41" s="11">
        <f t="shared" si="4"/>
        <v>197.54960163590204</v>
      </c>
      <c r="H41" s="11">
        <f t="shared" si="2"/>
        <v>-35.457678101066904</v>
      </c>
    </row>
    <row r="42" spans="1:8">
      <c r="A42" s="2">
        <v>43924</v>
      </c>
      <c r="B42" s="10">
        <v>40</v>
      </c>
      <c r="C42" s="3">
        <f>Dati!G42</f>
        <v>2746</v>
      </c>
      <c r="D42">
        <f t="shared" ref="D42" si="12">C42-C41</f>
        <v>86</v>
      </c>
      <c r="E42" s="11">
        <f t="shared" si="5"/>
        <v>2886.1088155453667</v>
      </c>
      <c r="F42" s="11">
        <f t="shared" si="6"/>
        <v>1906.5113744429982</v>
      </c>
      <c r="G42" s="11">
        <f t="shared" si="4"/>
        <v>190.65113744429982</v>
      </c>
      <c r="H42" s="11">
        <f t="shared" si="2"/>
        <v>-140.10881554536672</v>
      </c>
    </row>
    <row r="43" spans="1:8">
      <c r="A43" s="2">
        <v>43925</v>
      </c>
      <c r="B43" s="10">
        <v>41</v>
      </c>
      <c r="C43" s="3">
        <f>Dati!G43</f>
        <v>2894</v>
      </c>
      <c r="D43">
        <f t="shared" ref="D43" si="13">C43-C42</f>
        <v>148</v>
      </c>
      <c r="E43" s="11">
        <f t="shared" si="5"/>
        <v>3067.323531673223</v>
      </c>
      <c r="F43" s="11">
        <f t="shared" si="6"/>
        <v>1812.1471612785626</v>
      </c>
      <c r="G43" s="11">
        <f t="shared" si="4"/>
        <v>181.21471612785626</v>
      </c>
      <c r="H43" s="11">
        <f t="shared" si="2"/>
        <v>-173.32353167322299</v>
      </c>
    </row>
    <row r="44" spans="1:8">
      <c r="A44" s="2">
        <v>43926</v>
      </c>
      <c r="B44" s="10">
        <v>42</v>
      </c>
      <c r="C44" s="3">
        <f>Dati!G44</f>
        <v>3093</v>
      </c>
      <c r="D44">
        <f t="shared" ref="D44" si="14">C44-C43</f>
        <v>199</v>
      </c>
      <c r="E44" s="11">
        <f t="shared" si="5"/>
        <v>3237.0943791574086</v>
      </c>
      <c r="F44" s="11">
        <f t="shared" si="6"/>
        <v>1697.7084748418565</v>
      </c>
      <c r="G44" s="11">
        <f t="shared" si="4"/>
        <v>169.77084748418565</v>
      </c>
      <c r="H44" s="11">
        <f t="shared" si="2"/>
        <v>-144.09437915740864</v>
      </c>
    </row>
    <row r="45" spans="1:8">
      <c r="A45" s="2">
        <v>43927</v>
      </c>
      <c r="B45" s="10">
        <v>43</v>
      </c>
      <c r="C45" s="3">
        <f>Dati!G45</f>
        <v>3117</v>
      </c>
      <c r="D45">
        <f t="shared" ref="D45" si="15">C45-C44</f>
        <v>24</v>
      </c>
      <c r="E45" s="11">
        <f t="shared" si="5"/>
        <v>3394.0014621078508</v>
      </c>
      <c r="F45" s="11">
        <f t="shared" si="6"/>
        <v>1569.0708295044215</v>
      </c>
      <c r="G45" s="11">
        <f t="shared" si="4"/>
        <v>156.90708295044215</v>
      </c>
      <c r="H45" s="11">
        <f t="shared" si="2"/>
        <v>-277.00146210785078</v>
      </c>
    </row>
    <row r="46" spans="1:8">
      <c r="A46" s="2">
        <v>43928</v>
      </c>
      <c r="B46" s="10">
        <v>44</v>
      </c>
      <c r="C46" s="3">
        <f>Dati!G46</f>
        <v>3212</v>
      </c>
      <c r="D46">
        <f t="shared" ref="D46" si="16">C46-C45</f>
        <v>95</v>
      </c>
      <c r="E46" s="11">
        <f t="shared" si="5"/>
        <v>3537.212100999554</v>
      </c>
      <c r="F46" s="11">
        <f t="shared" si="6"/>
        <v>1432.1063889170318</v>
      </c>
      <c r="G46" s="11">
        <f t="shared" si="4"/>
        <v>143.21063889170318</v>
      </c>
      <c r="H46" s="11">
        <f t="shared" si="2"/>
        <v>-325.21210099955397</v>
      </c>
    </row>
    <row r="47" spans="1:8">
      <c r="A47" s="2">
        <v>43929</v>
      </c>
      <c r="B47" s="10">
        <v>45</v>
      </c>
      <c r="E47" s="11">
        <f t="shared" si="5"/>
        <v>3666.4333841034718</v>
      </c>
      <c r="F47" s="11">
        <f t="shared" si="6"/>
        <v>1292.2128310391781</v>
      </c>
      <c r="G47" s="11">
        <f t="shared" si="4"/>
        <v>129.22128310391781</v>
      </c>
    </row>
    <row r="48" spans="1:8">
      <c r="A48" s="2">
        <v>43930</v>
      </c>
      <c r="B48" s="10">
        <v>46</v>
      </c>
      <c r="E48" s="11">
        <f t="shared" si="5"/>
        <v>3781.8324310322278</v>
      </c>
      <c r="F48" s="11">
        <f t="shared" si="6"/>
        <v>1153.9904692875598</v>
      </c>
      <c r="G48" s="11">
        <f t="shared" si="4"/>
        <v>115.39904692875598</v>
      </c>
    </row>
    <row r="49" spans="1:7">
      <c r="A49" s="2">
        <v>43931</v>
      </c>
      <c r="B49" s="10">
        <v>47</v>
      </c>
      <c r="E49" s="11">
        <f t="shared" si="5"/>
        <v>3883.9399981763299</v>
      </c>
      <c r="F49" s="11">
        <f t="shared" si="6"/>
        <v>1021.0756714410218</v>
      </c>
      <c r="G49" s="11">
        <f t="shared" si="4"/>
        <v>102.10756714410218</v>
      </c>
    </row>
    <row r="50" spans="1:7">
      <c r="A50" s="2">
        <v>43932</v>
      </c>
      <c r="B50" s="10">
        <v>48</v>
      </c>
      <c r="E50" s="11">
        <f t="shared" si="5"/>
        <v>3973.5510208899759</v>
      </c>
      <c r="F50" s="11">
        <f t="shared" si="6"/>
        <v>896.1102271364598</v>
      </c>
      <c r="G50" s="11">
        <f t="shared" si="4"/>
        <v>89.61102271364598</v>
      </c>
    </row>
    <row r="51" spans="1:7">
      <c r="A51" s="2">
        <v>43933</v>
      </c>
      <c r="B51" s="10">
        <v>49</v>
      </c>
      <c r="E51" s="11">
        <f t="shared" si="5"/>
        <v>4051.6321204564069</v>
      </c>
      <c r="F51" s="11">
        <f t="shared" si="6"/>
        <v>780.81099566431021</v>
      </c>
      <c r="G51" s="11">
        <f t="shared" si="4"/>
        <v>78.081099566431021</v>
      </c>
    </row>
    <row r="52" spans="1:7">
      <c r="A52" s="2">
        <v>43934</v>
      </c>
      <c r="B52" s="10">
        <v>50</v>
      </c>
      <c r="E52" s="11">
        <f t="shared" si="5"/>
        <v>4119.2422001896684</v>
      </c>
      <c r="F52" s="11">
        <f t="shared" si="6"/>
        <v>676.100797332615</v>
      </c>
      <c r="G52" s="11">
        <f t="shared" si="4"/>
        <v>67.6100797332615</v>
      </c>
    </row>
    <row r="53" spans="1:7">
      <c r="A53" s="2">
        <v>43935</v>
      </c>
      <c r="B53" s="10">
        <v>51</v>
      </c>
      <c r="E53" s="11">
        <f t="shared" si="5"/>
        <v>4177.4688300507869</v>
      </c>
      <c r="F53" s="11">
        <f t="shared" si="6"/>
        <v>582.26629861118454</v>
      </c>
      <c r="G53" s="11">
        <f t="shared" si="4"/>
        <v>58.226629861118454</v>
      </c>
    </row>
    <row r="54" spans="1:7">
      <c r="A54" s="2">
        <v>43936</v>
      </c>
      <c r="B54" s="10">
        <v>52</v>
      </c>
      <c r="E54" s="11">
        <f t="shared" si="5"/>
        <v>4227.3805649205524</v>
      </c>
      <c r="F54" s="11">
        <f t="shared" si="6"/>
        <v>499.11734869765496</v>
      </c>
      <c r="G54" s="11">
        <f t="shared" si="4"/>
        <v>49.911734869765496</v>
      </c>
    </row>
    <row r="55" spans="1:7">
      <c r="A55" s="2">
        <v>43937</v>
      </c>
      <c r="B55" s="10">
        <v>53</v>
      </c>
      <c r="E55" s="11">
        <f t="shared" si="5"/>
        <v>4269.9937186654988</v>
      </c>
      <c r="F55" s="11">
        <f t="shared" si="6"/>
        <v>426.1315374494643</v>
      </c>
      <c r="G55" s="11">
        <f t="shared" si="4"/>
        <v>42.61315374494643</v>
      </c>
    </row>
    <row r="56" spans="1:7">
      <c r="A56" s="2">
        <v>43938</v>
      </c>
      <c r="B56" s="10">
        <v>54</v>
      </c>
      <c r="E56" s="11">
        <f t="shared" si="5"/>
        <v>4306.251288572932</v>
      </c>
      <c r="F56" s="11">
        <f t="shared" si="6"/>
        <v>362.57569907433208</v>
      </c>
      <c r="G56" s="11">
        <f t="shared" si="4"/>
        <v>36.257569907433208</v>
      </c>
    </row>
    <row r="57" spans="1:7">
      <c r="A57" s="2">
        <v>43939</v>
      </c>
      <c r="B57" s="10">
        <v>55</v>
      </c>
      <c r="E57" s="11">
        <f t="shared" si="5"/>
        <v>4337.0114791420874</v>
      </c>
      <c r="F57" s="11">
        <f t="shared" si="6"/>
        <v>307.60190569155384</v>
      </c>
      <c r="G57" s="11">
        <f t="shared" si="4"/>
        <v>30.760190569155384</v>
      </c>
    </row>
    <row r="58" spans="1:7">
      <c r="A58" s="2">
        <v>43940</v>
      </c>
      <c r="B58" s="10">
        <v>56</v>
      </c>
      <c r="D58">
        <f t="shared" si="3"/>
        <v>0</v>
      </c>
      <c r="E58" s="11">
        <f t="shared" si="5"/>
        <v>4363.0433978015035</v>
      </c>
      <c r="F58" s="11">
        <f t="shared" si="6"/>
        <v>260.31918659416078</v>
      </c>
      <c r="G58" s="11">
        <f t="shared" si="4"/>
        <v>26.031918659416078</v>
      </c>
    </row>
    <row r="59" spans="1:7">
      <c r="A59" s="2">
        <v>43941</v>
      </c>
      <c r="B59" s="10">
        <v>57</v>
      </c>
      <c r="D59">
        <f t="shared" si="3"/>
        <v>0</v>
      </c>
      <c r="E59" s="11">
        <f t="shared" si="5"/>
        <v>4385.0278147786175</v>
      </c>
      <c r="F59" s="11">
        <f t="shared" si="6"/>
        <v>219.84416977114051</v>
      </c>
      <c r="G59" s="11">
        <f t="shared" si="4"/>
        <v>21.984416977114051</v>
      </c>
    </row>
    <row r="60" spans="1:7">
      <c r="A60" s="2">
        <v>43942</v>
      </c>
      <c r="B60" s="10">
        <v>58</v>
      </c>
      <c r="D60">
        <f t="shared" si="3"/>
        <v>0</v>
      </c>
      <c r="E60" s="11">
        <f t="shared" si="5"/>
        <v>4403.5612727196685</v>
      </c>
      <c r="F60" s="11">
        <f t="shared" si="6"/>
        <v>185.33457941050983</v>
      </c>
      <c r="G60" s="11">
        <f t="shared" si="4"/>
        <v>18.533457941050983</v>
      </c>
    </row>
    <row r="61" spans="1:7">
      <c r="A61" s="2">
        <v>43943</v>
      </c>
      <c r="B61" s="10">
        <v>59</v>
      </c>
      <c r="D61">
        <f t="shared" si="3"/>
        <v>0</v>
      </c>
      <c r="E61" s="11">
        <f t="shared" si="5"/>
        <v>4419.1622226093023</v>
      </c>
      <c r="F61" s="11">
        <f t="shared" si="6"/>
        <v>156.00949889633739</v>
      </c>
      <c r="G61" s="11">
        <f t="shared" si="4"/>
        <v>15.600949889633739</v>
      </c>
    </row>
    <row r="62" spans="1:7">
      <c r="A62" s="2">
        <v>43944</v>
      </c>
      <c r="B62" s="10">
        <v>60</v>
      </c>
      <c r="D62">
        <f t="shared" si="3"/>
        <v>0</v>
      </c>
      <c r="E62" s="11">
        <f t="shared" si="5"/>
        <v>4432.2782104199296</v>
      </c>
      <c r="F62" s="11">
        <f t="shared" si="6"/>
        <v>131.15987810627303</v>
      </c>
      <c r="G62" s="11">
        <f t="shared" si="4"/>
        <v>13.115987810627303</v>
      </c>
    </row>
    <row r="63" spans="1:7">
      <c r="A63" s="2">
        <v>43945</v>
      </c>
      <c r="B63" s="10">
        <v>61</v>
      </c>
      <c r="D63">
        <f t="shared" si="3"/>
        <v>0</v>
      </c>
      <c r="E63" s="11">
        <f t="shared" si="5"/>
        <v>4443.2934271752265</v>
      </c>
      <c r="F63" s="11">
        <f t="shared" si="6"/>
        <v>110.15216755296933</v>
      </c>
      <c r="G63" s="11">
        <f t="shared" si="4"/>
        <v>11.015216755296933</v>
      </c>
    </row>
    <row r="64" spans="1:7">
      <c r="A64" s="2">
        <v>43946</v>
      </c>
      <c r="B64" s="10">
        <v>62</v>
      </c>
      <c r="D64">
        <f t="shared" si="3"/>
        <v>0</v>
      </c>
      <c r="E64" s="11">
        <f t="shared" si="5"/>
        <v>4452.5361617867866</v>
      </c>
      <c r="F64" s="11">
        <f t="shared" si="6"/>
        <v>92.427346115600812</v>
      </c>
      <c r="G64" s="11">
        <f t="shared" si="4"/>
        <v>9.2427346115600812</v>
      </c>
    </row>
    <row r="65" spans="1:7">
      <c r="A65" s="2">
        <v>43947</v>
      </c>
      <c r="B65" s="10">
        <v>63</v>
      </c>
      <c r="D65">
        <f t="shared" si="3"/>
        <v>0</v>
      </c>
      <c r="E65" s="11">
        <f t="shared" si="5"/>
        <v>4460.2858668853341</v>
      </c>
      <c r="F65" s="11">
        <f t="shared" si="6"/>
        <v>77.497050985475653</v>
      </c>
      <c r="G65" s="11">
        <f t="shared" si="4"/>
        <v>7.7497050985475653</v>
      </c>
    </row>
    <row r="66" spans="1:7">
      <c r="A66" s="2">
        <v>43948</v>
      </c>
      <c r="B66" s="10">
        <v>64</v>
      </c>
      <c r="D66">
        <f t="shared" si="3"/>
        <v>0</v>
      </c>
      <c r="E66" s="11">
        <f t="shared" si="5"/>
        <v>4466.7796719187809</v>
      </c>
      <c r="F66" s="11">
        <f t="shared" si="6"/>
        <v>64.938050334467334</v>
      </c>
      <c r="G66" s="11">
        <f t="shared" si="4"/>
        <v>6.4938050334467334</v>
      </c>
    </row>
    <row r="67" spans="1:7">
      <c r="A67" s="2">
        <v>43949</v>
      </c>
      <c r="B67" s="10">
        <v>65</v>
      </c>
      <c r="D67">
        <f t="shared" si="3"/>
        <v>0</v>
      </c>
      <c r="E67" s="11">
        <f t="shared" ref="E67:E96" si="17">$K$2/(1+$K$5*EXP(-$K$4*B67))</f>
        <v>4472.2182646188949</v>
      </c>
      <c r="F67" s="11">
        <f t="shared" si="6"/>
        <v>54.385927001139862</v>
      </c>
      <c r="G67" s="11">
        <f t="shared" si="4"/>
        <v>5.4385927001139862</v>
      </c>
    </row>
    <row r="68" spans="1:7">
      <c r="A68" s="2">
        <v>43950</v>
      </c>
      <c r="B68" s="10">
        <v>66</v>
      </c>
      <c r="D68">
        <f t="shared" si="3"/>
        <v>0</v>
      </c>
      <c r="E68" s="11">
        <f t="shared" si="17"/>
        <v>4476.7711203506069</v>
      </c>
      <c r="F68" s="11">
        <f t="shared" ref="F68:F96" si="18">(E68-E67)*10</f>
        <v>45.528557317120431</v>
      </c>
      <c r="G68" s="11">
        <f t="shared" si="4"/>
        <v>4.5528557317120431</v>
      </c>
    </row>
    <row r="69" spans="1:7">
      <c r="A69" s="2">
        <v>43951</v>
      </c>
      <c r="B69" s="10">
        <v>67</v>
      </c>
      <c r="D69">
        <f t="shared" ref="D69:D96" si="19">C69-C68</f>
        <v>0</v>
      </c>
      <c r="E69" s="11">
        <f t="shared" si="17"/>
        <v>4480.5810962931973</v>
      </c>
      <c r="F69" s="11">
        <f t="shared" si="18"/>
        <v>38.099759425904267</v>
      </c>
      <c r="G69" s="11">
        <f t="shared" ref="G69:G96" si="20">E69-E68</f>
        <v>3.8099759425904267</v>
      </c>
    </row>
    <row r="70" spans="1:7">
      <c r="A70" s="2">
        <v>43952</v>
      </c>
      <c r="B70" s="10">
        <v>68</v>
      </c>
      <c r="D70">
        <f t="shared" si="19"/>
        <v>0</v>
      </c>
      <c r="E70" s="11">
        <f t="shared" si="17"/>
        <v>4483.7684298146005</v>
      </c>
      <c r="F70" s="11">
        <f t="shared" si="18"/>
        <v>31.873335214031613</v>
      </c>
      <c r="G70" s="11">
        <f t="shared" si="20"/>
        <v>3.1873335214031613</v>
      </c>
    </row>
    <row r="71" spans="1:7">
      <c r="A71" s="2">
        <v>43953</v>
      </c>
      <c r="B71" s="10">
        <v>69</v>
      </c>
      <c r="D71">
        <f t="shared" si="19"/>
        <v>0</v>
      </c>
      <c r="E71" s="11">
        <f t="shared" si="17"/>
        <v>4486.4341923685588</v>
      </c>
      <c r="F71" s="11">
        <f t="shared" si="18"/>
        <v>26.657625539583023</v>
      </c>
      <c r="G71" s="11">
        <f t="shared" si="20"/>
        <v>2.6657625539583023</v>
      </c>
    </row>
    <row r="72" spans="1:7">
      <c r="A72" s="2">
        <v>43954</v>
      </c>
      <c r="B72" s="10">
        <v>70</v>
      </c>
      <c r="D72">
        <f t="shared" si="19"/>
        <v>0</v>
      </c>
      <c r="E72" s="11">
        <f t="shared" si="17"/>
        <v>4488.6632551828288</v>
      </c>
      <c r="F72" s="11">
        <f t="shared" si="18"/>
        <v>22.290628142700371</v>
      </c>
      <c r="G72" s="11">
        <f t="shared" si="20"/>
        <v>2.2290628142700371</v>
      </c>
    </row>
    <row r="73" spans="1:7">
      <c r="A73" s="2">
        <v>43955</v>
      </c>
      <c r="B73" s="10">
        <v>71</v>
      </c>
      <c r="D73">
        <f t="shared" si="19"/>
        <v>0</v>
      </c>
      <c r="E73" s="11">
        <f t="shared" si="17"/>
        <v>4490.5268233924444</v>
      </c>
      <c r="F73" s="11">
        <f t="shared" si="18"/>
        <v>18.635682096155506</v>
      </c>
      <c r="G73" s="11">
        <f t="shared" si="20"/>
        <v>1.8635682096155506</v>
      </c>
    </row>
    <row r="74" spans="1:7">
      <c r="A74" s="2">
        <v>43956</v>
      </c>
      <c r="B74" s="10">
        <v>72</v>
      </c>
      <c r="D74">
        <f t="shared" si="19"/>
        <v>0</v>
      </c>
      <c r="E74" s="11">
        <f t="shared" si="17"/>
        <v>4492.0845928596782</v>
      </c>
      <c r="F74" s="11">
        <f t="shared" si="18"/>
        <v>15.577694672338112</v>
      </c>
      <c r="G74" s="11">
        <f t="shared" si="20"/>
        <v>1.5577694672338112</v>
      </c>
    </row>
    <row r="75" spans="1:7">
      <c r="A75" s="2">
        <v>43957</v>
      </c>
      <c r="B75" s="10">
        <v>73</v>
      </c>
      <c r="D75">
        <f t="shared" si="19"/>
        <v>0</v>
      </c>
      <c r="E75" s="11">
        <f t="shared" si="17"/>
        <v>4493.386579924374</v>
      </c>
      <c r="F75" s="11">
        <f t="shared" si="18"/>
        <v>13.019870646958225</v>
      </c>
      <c r="G75" s="11">
        <f t="shared" si="20"/>
        <v>1.3019870646958225</v>
      </c>
    </row>
    <row r="76" spans="1:7">
      <c r="A76" s="2">
        <v>43958</v>
      </c>
      <c r="B76" s="10">
        <v>74</v>
      </c>
      <c r="D76">
        <f t="shared" si="19"/>
        <v>0</v>
      </c>
      <c r="E76" s="11">
        <f t="shared" si="17"/>
        <v>4494.4746695606636</v>
      </c>
      <c r="F76" s="11">
        <f t="shared" si="18"/>
        <v>10.880896362896237</v>
      </c>
      <c r="G76" s="11">
        <f t="shared" si="20"/>
        <v>1.0880896362896237</v>
      </c>
    </row>
    <row r="77" spans="1:7">
      <c r="A77" s="2">
        <v>43959</v>
      </c>
      <c r="B77" s="10">
        <v>75</v>
      </c>
      <c r="D77">
        <f t="shared" si="19"/>
        <v>0</v>
      </c>
      <c r="E77" s="11">
        <f t="shared" si="17"/>
        <v>4495.3839224110243</v>
      </c>
      <c r="F77" s="11">
        <f t="shared" si="18"/>
        <v>9.0925285036064452</v>
      </c>
      <c r="G77" s="11">
        <f t="shared" si="20"/>
        <v>0.90925285036064452</v>
      </c>
    </row>
    <row r="78" spans="1:7">
      <c r="A78" s="2">
        <v>43960</v>
      </c>
      <c r="B78" s="10">
        <v>76</v>
      </c>
      <c r="D78">
        <f t="shared" si="19"/>
        <v>0</v>
      </c>
      <c r="E78" s="11">
        <f t="shared" si="17"/>
        <v>4496.1436762586482</v>
      </c>
      <c r="F78" s="11">
        <f t="shared" si="18"/>
        <v>7.5975384762386966</v>
      </c>
      <c r="G78" s="11">
        <f t="shared" si="20"/>
        <v>0.75975384762386966</v>
      </c>
    </row>
    <row r="79" spans="1:7">
      <c r="A79" s="2">
        <v>43961</v>
      </c>
      <c r="B79" s="10">
        <v>77</v>
      </c>
      <c r="D79">
        <f t="shared" si="19"/>
        <v>0</v>
      </c>
      <c r="E79" s="11">
        <f t="shared" si="17"/>
        <v>4496.778472880048</v>
      </c>
      <c r="F79" s="11">
        <f t="shared" si="18"/>
        <v>6.3479662139980064</v>
      </c>
      <c r="G79" s="11">
        <f t="shared" si="20"/>
        <v>0.63479662139980064</v>
      </c>
    </row>
    <row r="80" spans="1:7">
      <c r="A80" s="2">
        <v>43962</v>
      </c>
      <c r="B80" s="10">
        <v>78</v>
      </c>
      <c r="D80">
        <f t="shared" si="19"/>
        <v>0</v>
      </c>
      <c r="E80" s="11">
        <f t="shared" si="17"/>
        <v>4497.3088369947009</v>
      </c>
      <c r="F80" s="11">
        <f t="shared" si="18"/>
        <v>5.3036411465291167</v>
      </c>
      <c r="G80" s="11">
        <f t="shared" si="20"/>
        <v>0.53036411465291167</v>
      </c>
    </row>
    <row r="81" spans="1:7">
      <c r="A81" s="2">
        <v>43963</v>
      </c>
      <c r="B81" s="10">
        <v>79</v>
      </c>
      <c r="D81">
        <f t="shared" si="19"/>
        <v>0</v>
      </c>
      <c r="E81" s="11">
        <f t="shared" si="17"/>
        <v>4497.7519302404216</v>
      </c>
      <c r="F81" s="11">
        <f t="shared" si="18"/>
        <v>4.4309324572077458</v>
      </c>
      <c r="G81" s="11">
        <f t="shared" si="20"/>
        <v>0.44309324572077458</v>
      </c>
    </row>
    <row r="82" spans="1:7">
      <c r="A82" s="2">
        <v>43964</v>
      </c>
      <c r="B82" s="10">
        <v>80</v>
      </c>
      <c r="D82">
        <f t="shared" si="19"/>
        <v>0</v>
      </c>
      <c r="E82" s="11">
        <f t="shared" si="17"/>
        <v>4498.1220997562868</v>
      </c>
      <c r="F82" s="11">
        <f t="shared" si="18"/>
        <v>3.7016951586520008</v>
      </c>
      <c r="G82" s="11">
        <f t="shared" si="20"/>
        <v>0.37016951586520008</v>
      </c>
    </row>
    <row r="83" spans="1:7">
      <c r="A83" s="2">
        <v>43965</v>
      </c>
      <c r="B83" s="10">
        <v>81</v>
      </c>
      <c r="D83">
        <f t="shared" si="19"/>
        <v>0</v>
      </c>
      <c r="E83" s="11">
        <f t="shared" si="17"/>
        <v>4498.4313380309841</v>
      </c>
      <c r="F83" s="11">
        <f t="shared" si="18"/>
        <v>3.0923827469723619</v>
      </c>
      <c r="G83" s="11">
        <f t="shared" si="20"/>
        <v>0.30923827469723619</v>
      </c>
    </row>
    <row r="84" spans="1:7">
      <c r="A84" s="2">
        <v>43966</v>
      </c>
      <c r="B84" s="10">
        <v>82</v>
      </c>
      <c r="D84">
        <f t="shared" si="19"/>
        <v>0</v>
      </c>
      <c r="E84" s="11">
        <f t="shared" si="17"/>
        <v>4498.689668141782</v>
      </c>
      <c r="F84" s="11">
        <f t="shared" si="18"/>
        <v>2.5833011079794233</v>
      </c>
      <c r="G84" s="11">
        <f t="shared" si="20"/>
        <v>0.25833011079794233</v>
      </c>
    </row>
    <row r="85" spans="1:7">
      <c r="A85" s="2">
        <v>43967</v>
      </c>
      <c r="B85" s="10">
        <v>83</v>
      </c>
      <c r="D85">
        <f t="shared" si="19"/>
        <v>0</v>
      </c>
      <c r="E85" s="11">
        <f t="shared" si="17"/>
        <v>4498.9054663304669</v>
      </c>
      <c r="F85" s="11">
        <f t="shared" si="18"/>
        <v>2.1579818868485745</v>
      </c>
      <c r="G85" s="11">
        <f t="shared" si="20"/>
        <v>0.21579818868485745</v>
      </c>
    </row>
    <row r="86" spans="1:7">
      <c r="A86" s="2">
        <v>43968</v>
      </c>
      <c r="B86" s="10">
        <v>84</v>
      </c>
      <c r="D86">
        <f t="shared" si="19"/>
        <v>0</v>
      </c>
      <c r="E86" s="11">
        <f t="shared" si="17"/>
        <v>4499.0857319983133</v>
      </c>
      <c r="F86" s="11">
        <f t="shared" si="18"/>
        <v>1.8026566784647002</v>
      </c>
      <c r="G86" s="11">
        <f t="shared" si="20"/>
        <v>0.18026566784647002</v>
      </c>
    </row>
    <row r="87" spans="1:7">
      <c r="A87" s="2">
        <v>43969</v>
      </c>
      <c r="B87" s="10">
        <v>85</v>
      </c>
      <c r="D87">
        <f t="shared" si="19"/>
        <v>0</v>
      </c>
      <c r="E87" s="11">
        <f t="shared" si="17"/>
        <v>4499.2363136136901</v>
      </c>
      <c r="F87" s="11">
        <f t="shared" si="18"/>
        <v>1.5058161537672277</v>
      </c>
      <c r="G87" s="11">
        <f t="shared" si="20"/>
        <v>0.15058161537672277</v>
      </c>
    </row>
    <row r="88" spans="1:7">
      <c r="A88" s="2">
        <v>43970</v>
      </c>
      <c r="B88" s="10">
        <v>86</v>
      </c>
      <c r="D88">
        <f t="shared" si="19"/>
        <v>0</v>
      </c>
      <c r="E88" s="11">
        <f t="shared" si="17"/>
        <v>4499.3620976774719</v>
      </c>
      <c r="F88" s="11">
        <f t="shared" si="18"/>
        <v>1.2578406378179352</v>
      </c>
      <c r="G88" s="11">
        <f t="shared" si="20"/>
        <v>0.12578406378179352</v>
      </c>
    </row>
    <row r="89" spans="1:7">
      <c r="A89" s="2">
        <v>43971</v>
      </c>
      <c r="B89" s="10">
        <v>87</v>
      </c>
      <c r="D89">
        <f t="shared" si="19"/>
        <v>0</v>
      </c>
      <c r="E89" s="11">
        <f t="shared" si="17"/>
        <v>4499.4671667497742</v>
      </c>
      <c r="F89" s="11">
        <f t="shared" si="18"/>
        <v>1.0506907230228535</v>
      </c>
      <c r="G89" s="11">
        <f t="shared" si="20"/>
        <v>0.10506907230228535</v>
      </c>
    </row>
    <row r="90" spans="1:7">
      <c r="A90" s="2">
        <v>43972</v>
      </c>
      <c r="B90" s="10">
        <v>88</v>
      </c>
      <c r="D90">
        <f t="shared" si="19"/>
        <v>0</v>
      </c>
      <c r="E90" s="11">
        <f t="shared" si="17"/>
        <v>4499.5549315772778</v>
      </c>
      <c r="F90" s="11">
        <f t="shared" si="18"/>
        <v>0.87764827503633569</v>
      </c>
      <c r="G90" s="11">
        <f t="shared" si="20"/>
        <v>8.7764827503633569E-2</v>
      </c>
    </row>
    <row r="91" spans="1:7">
      <c r="A91" s="2">
        <v>43973</v>
      </c>
      <c r="B91" s="10">
        <v>89</v>
      </c>
      <c r="D91">
        <f t="shared" si="19"/>
        <v>0</v>
      </c>
      <c r="E91" s="11">
        <f t="shared" si="17"/>
        <v>4499.6282415476044</v>
      </c>
      <c r="F91" s="11">
        <f t="shared" si="18"/>
        <v>0.73309970326590701</v>
      </c>
      <c r="G91" s="11">
        <f t="shared" si="20"/>
        <v>7.3309970326590701E-2</v>
      </c>
    </row>
    <row r="92" spans="1:7">
      <c r="A92" s="2">
        <v>43974</v>
      </c>
      <c r="B92" s="10">
        <v>90</v>
      </c>
      <c r="D92">
        <f t="shared" si="19"/>
        <v>0</v>
      </c>
      <c r="E92" s="11">
        <f t="shared" si="17"/>
        <v>4499.689477013022</v>
      </c>
      <c r="F92" s="11">
        <f t="shared" si="18"/>
        <v>0.61235465417667001</v>
      </c>
      <c r="G92" s="11">
        <f t="shared" si="20"/>
        <v>6.1235465417667001E-2</v>
      </c>
    </row>
    <row r="93" spans="1:7">
      <c r="A93" s="2">
        <v>43975</v>
      </c>
      <c r="B93" s="10">
        <v>91</v>
      </c>
      <c r="D93">
        <f t="shared" si="19"/>
        <v>0</v>
      </c>
      <c r="E93" s="11">
        <f t="shared" si="17"/>
        <v>4499.7406264506681</v>
      </c>
      <c r="F93" s="11">
        <f t="shared" si="18"/>
        <v>0.51149437646017759</v>
      </c>
      <c r="G93" s="11">
        <f t="shared" si="20"/>
        <v>5.1149437646017759E-2</v>
      </c>
    </row>
    <row r="94" spans="1:7">
      <c r="A94" s="2">
        <v>43976</v>
      </c>
      <c r="B94" s="10">
        <v>92</v>
      </c>
      <c r="D94">
        <f t="shared" si="19"/>
        <v>0</v>
      </c>
      <c r="E94" s="11">
        <f t="shared" si="17"/>
        <v>4499.7833509435786</v>
      </c>
      <c r="F94" s="11">
        <f t="shared" si="18"/>
        <v>0.42724492910565459</v>
      </c>
      <c r="G94" s="11">
        <f t="shared" si="20"/>
        <v>4.2724492910565459E-2</v>
      </c>
    </row>
    <row r="95" spans="1:7">
      <c r="A95" s="2">
        <v>43977</v>
      </c>
      <c r="B95" s="10">
        <v>93</v>
      </c>
      <c r="D95">
        <f t="shared" si="19"/>
        <v>0</v>
      </c>
      <c r="E95" s="11">
        <f t="shared" si="17"/>
        <v>4499.8190380616697</v>
      </c>
      <c r="F95" s="11">
        <f t="shared" si="18"/>
        <v>0.35687118091118464</v>
      </c>
      <c r="G95" s="11">
        <f t="shared" si="20"/>
        <v>3.5687118091118464E-2</v>
      </c>
    </row>
    <row r="96" spans="1:7">
      <c r="A96" s="2">
        <v>43978</v>
      </c>
      <c r="B96" s="10">
        <v>94</v>
      </c>
      <c r="D96">
        <f t="shared" si="19"/>
        <v>0</v>
      </c>
      <c r="E96" s="11">
        <f t="shared" si="17"/>
        <v>4499.8488468822134</v>
      </c>
      <c r="F96" s="11">
        <f t="shared" si="18"/>
        <v>0.2980882054362155</v>
      </c>
      <c r="G96" s="11">
        <f t="shared" si="20"/>
        <v>2.980882054362155E-2</v>
      </c>
    </row>
    <row r="97" spans="2:7">
      <c r="B97" s="10"/>
      <c r="E97" s="11"/>
      <c r="F97" s="11"/>
      <c r="G97" s="11"/>
    </row>
    <row r="98" spans="2:7">
      <c r="B98" s="10"/>
      <c r="E98" s="11"/>
      <c r="F98" s="11"/>
      <c r="G98" s="11"/>
    </row>
    <row r="99" spans="2:7">
      <c r="B99" s="10"/>
      <c r="E99" s="11"/>
      <c r="F99" s="11"/>
      <c r="G99" s="11"/>
    </row>
    <row r="100" spans="2:7">
      <c r="B100" s="10"/>
      <c r="E100" s="11"/>
      <c r="F100" s="11"/>
      <c r="G100" s="11"/>
    </row>
    <row r="101" spans="2:7">
      <c r="B101" s="10"/>
      <c r="E101" s="11"/>
      <c r="F101" s="11"/>
      <c r="G101" s="11"/>
    </row>
    <row r="102" spans="2:7">
      <c r="B102" s="10"/>
      <c r="E102" s="11"/>
      <c r="F102" s="11"/>
      <c r="G102" s="11"/>
    </row>
    <row r="103" spans="2:7">
      <c r="B103" s="10"/>
      <c r="E103" s="11"/>
      <c r="F103" s="11"/>
      <c r="G103" s="11"/>
    </row>
    <row r="104" spans="2:7">
      <c r="B104" s="10"/>
      <c r="E104" s="11"/>
      <c r="F104" s="11"/>
      <c r="G104" s="11"/>
    </row>
    <row r="105" spans="2:7">
      <c r="B105" s="10"/>
      <c r="E105" s="11"/>
      <c r="F105" s="11"/>
      <c r="G105" s="11"/>
    </row>
    <row r="106" spans="2:7">
      <c r="B106" s="10"/>
      <c r="E106" s="11"/>
      <c r="F106" s="11"/>
      <c r="G106" s="11"/>
    </row>
    <row r="107" spans="2:7">
      <c r="B107" s="10"/>
      <c r="E107" s="11"/>
      <c r="F107" s="11"/>
      <c r="G107" s="11"/>
    </row>
    <row r="108" spans="2:7">
      <c r="B108" s="10"/>
      <c r="E108" s="11"/>
      <c r="F108" s="11"/>
      <c r="G108" s="11"/>
    </row>
    <row r="109" spans="2:7">
      <c r="B109" s="10"/>
      <c r="E109" s="11"/>
      <c r="F109" s="11"/>
      <c r="G109" s="11"/>
    </row>
    <row r="110" spans="2:7">
      <c r="B110" s="10"/>
      <c r="E110" s="11"/>
      <c r="F110" s="11"/>
      <c r="G110" s="11"/>
    </row>
    <row r="111" spans="2:7">
      <c r="B111" s="10"/>
      <c r="E111" s="11"/>
      <c r="F111" s="11"/>
      <c r="G111" s="11"/>
    </row>
    <row r="112" spans="2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67"/>
  <sheetViews>
    <sheetView tabSelected="1" topLeftCell="G1" workbookViewId="0">
      <selection activeCell="M50" sqref="M50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0" width="8.796875" customWidth="1"/>
    <col min="11" max="11" width="12" bestFit="1" customWidth="1"/>
  </cols>
  <sheetData>
    <row r="1" spans="1:12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20</v>
      </c>
      <c r="G1" s="8" t="s">
        <v>21</v>
      </c>
      <c r="H1" s="8" t="s">
        <v>26</v>
      </c>
      <c r="I1" s="8" t="s">
        <v>29</v>
      </c>
      <c r="J1" s="8"/>
    </row>
    <row r="2" spans="1:12">
      <c r="K2" s="4" t="s">
        <v>22</v>
      </c>
      <c r="L2" s="9">
        <v>700</v>
      </c>
    </row>
    <row r="3" spans="1:12">
      <c r="A3" s="2">
        <v>43885.75</v>
      </c>
      <c r="B3" s="10">
        <v>1</v>
      </c>
      <c r="C3" s="3">
        <f>Dati!K3</f>
        <v>0</v>
      </c>
      <c r="F3" s="11">
        <f t="shared" ref="F3:F5" si="0">$L$2/(1+$L$5*EXP(-$L$4*B3))</f>
        <v>1.7950674336843644</v>
      </c>
      <c r="G3" s="11"/>
      <c r="I3" s="11">
        <f>C3-F3</f>
        <v>-1.7950674336843644</v>
      </c>
      <c r="K3" s="4" t="s">
        <v>23</v>
      </c>
      <c r="L3" s="9">
        <v>1.5</v>
      </c>
    </row>
    <row r="4" spans="1:12">
      <c r="A4" s="2">
        <v>43886</v>
      </c>
      <c r="B4" s="10">
        <v>2</v>
      </c>
      <c r="C4" s="3">
        <f>Dati!K4</f>
        <v>0</v>
      </c>
      <c r="D4">
        <f>C4-C3</f>
        <v>0</v>
      </c>
      <c r="E4">
        <f>10*(C4-C3)</f>
        <v>0</v>
      </c>
      <c r="F4" s="11">
        <f t="shared" si="0"/>
        <v>2.1479995688498414</v>
      </c>
      <c r="G4" s="11">
        <f t="shared" ref="G4:G67" si="1">(F4-F3)*10</f>
        <v>3.5293213516547706</v>
      </c>
      <c r="H4" s="11">
        <f>F4-F3</f>
        <v>0.35293213516547706</v>
      </c>
      <c r="I4" s="11">
        <f>C4-F4</f>
        <v>-2.1479995688498414</v>
      </c>
      <c r="J4" s="11"/>
      <c r="K4" s="4" t="s">
        <v>24</v>
      </c>
      <c r="L4" s="9">
        <v>0.18</v>
      </c>
    </row>
    <row r="5" spans="1:12">
      <c r="A5" s="2">
        <v>43887</v>
      </c>
      <c r="B5" s="10">
        <v>3</v>
      </c>
      <c r="C5" s="3">
        <f>Dati!K5</f>
        <v>0</v>
      </c>
      <c r="D5">
        <f t="shared" ref="D5:D36" si="2">C5-C4</f>
        <v>0</v>
      </c>
      <c r="E5">
        <f t="shared" ref="E5:E37" si="3">10*(C5-C4)</f>
        <v>0</v>
      </c>
      <c r="F5" s="11">
        <f t="shared" si="0"/>
        <v>2.5700670383435824</v>
      </c>
      <c r="G5" s="11">
        <f t="shared" si="1"/>
        <v>4.2206746949374097</v>
      </c>
      <c r="H5" s="11">
        <f t="shared" ref="H5:H67" si="4">F5-F4</f>
        <v>0.42206746949374097</v>
      </c>
      <c r="I5" s="11">
        <f t="shared" ref="I5:I46" si="5">C5-F5</f>
        <v>-2.5700670383435824</v>
      </c>
      <c r="J5" s="11"/>
      <c r="K5" s="4" t="s">
        <v>25</v>
      </c>
      <c r="L5" s="15">
        <f>(L2-L3)/L3</f>
        <v>465.66666666666669</v>
      </c>
    </row>
    <row r="6" spans="1:12">
      <c r="A6" s="2">
        <v>43888</v>
      </c>
      <c r="B6" s="10">
        <v>4</v>
      </c>
      <c r="C6" s="3">
        <f>Dati!K6</f>
        <v>0</v>
      </c>
      <c r="D6">
        <f t="shared" si="2"/>
        <v>0</v>
      </c>
      <c r="E6">
        <f t="shared" si="3"/>
        <v>0</v>
      </c>
      <c r="F6" s="11">
        <f t="shared" ref="F6:F36" si="6">$L$2/(1+$L$5*EXP(-$L$4*B6))</f>
        <v>3.0747025264157526</v>
      </c>
      <c r="G6" s="11">
        <f t="shared" si="1"/>
        <v>5.0463548807217018</v>
      </c>
      <c r="H6" s="11">
        <f t="shared" si="4"/>
        <v>0.50463548807217018</v>
      </c>
      <c r="I6" s="11">
        <f t="shared" si="5"/>
        <v>-3.0747025264157526</v>
      </c>
      <c r="J6" s="11"/>
    </row>
    <row r="7" spans="1:12">
      <c r="A7" s="2">
        <v>43889</v>
      </c>
      <c r="B7" s="10">
        <v>5</v>
      </c>
      <c r="C7" s="3">
        <f>Dati!K7</f>
        <v>0</v>
      </c>
      <c r="D7">
        <f t="shared" si="2"/>
        <v>0</v>
      </c>
      <c r="E7">
        <f t="shared" si="3"/>
        <v>0</v>
      </c>
      <c r="F7" s="11">
        <f t="shared" si="6"/>
        <v>3.6779012180346284</v>
      </c>
      <c r="G7" s="11">
        <f t="shared" si="1"/>
        <v>6.0319869161887585</v>
      </c>
      <c r="H7" s="11">
        <f t="shared" si="4"/>
        <v>0.60319869161887585</v>
      </c>
      <c r="I7" s="11">
        <f t="shared" si="5"/>
        <v>-3.6779012180346284</v>
      </c>
      <c r="J7" s="11"/>
    </row>
    <row r="8" spans="1:12">
      <c r="A8" s="2">
        <v>43890</v>
      </c>
      <c r="B8" s="10">
        <v>6</v>
      </c>
      <c r="C8" s="3">
        <f>Dati!K8</f>
        <v>0</v>
      </c>
      <c r="D8">
        <f t="shared" si="2"/>
        <v>0</v>
      </c>
      <c r="E8">
        <f t="shared" si="3"/>
        <v>0</v>
      </c>
      <c r="F8" s="11">
        <f t="shared" si="6"/>
        <v>4.3986892387111149</v>
      </c>
      <c r="G8" s="11">
        <f t="shared" si="1"/>
        <v>7.2078802067648651</v>
      </c>
      <c r="H8" s="11">
        <f t="shared" si="4"/>
        <v>0.72078802067648651</v>
      </c>
      <c r="I8" s="11">
        <f t="shared" si="5"/>
        <v>-4.3986892387111149</v>
      </c>
      <c r="J8" s="11"/>
      <c r="K8" s="12" t="s">
        <v>30</v>
      </c>
      <c r="L8" s="11">
        <f>AVERAGE(I3:I36)</f>
        <v>-8.9900288941897628</v>
      </c>
    </row>
    <row r="9" spans="1:12">
      <c r="A9" s="2">
        <v>43891</v>
      </c>
      <c r="B9" s="10">
        <v>7</v>
      </c>
      <c r="C9" s="3">
        <f>Dati!K9</f>
        <v>0</v>
      </c>
      <c r="D9">
        <f t="shared" si="2"/>
        <v>0</v>
      </c>
      <c r="E9">
        <f t="shared" si="3"/>
        <v>0</v>
      </c>
      <c r="F9" s="11">
        <f t="shared" si="6"/>
        <v>5.2596689148466833</v>
      </c>
      <c r="G9" s="11">
        <f t="shared" si="1"/>
        <v>8.6097967613556836</v>
      </c>
      <c r="H9" s="11">
        <f t="shared" si="4"/>
        <v>0.86097967613556836</v>
      </c>
      <c r="I9" s="11">
        <f t="shared" si="5"/>
        <v>-5.2596689148466833</v>
      </c>
      <c r="J9" s="11"/>
      <c r="K9" s="12" t="s">
        <v>31</v>
      </c>
      <c r="L9" s="6">
        <f>STDEVP(I3:I36)</f>
        <v>11.463130371596977</v>
      </c>
    </row>
    <row r="10" spans="1:12">
      <c r="A10" s="2">
        <v>43892</v>
      </c>
      <c r="B10" s="10">
        <v>8</v>
      </c>
      <c r="C10" s="3">
        <f>Dati!K10</f>
        <v>0</v>
      </c>
      <c r="D10">
        <f t="shared" si="2"/>
        <v>0</v>
      </c>
      <c r="E10">
        <f t="shared" si="3"/>
        <v>0</v>
      </c>
      <c r="F10" s="11">
        <f t="shared" si="6"/>
        <v>6.2876495683586446</v>
      </c>
      <c r="G10" s="11">
        <f t="shared" si="1"/>
        <v>10.279806535119613</v>
      </c>
      <c r="H10" s="11">
        <f t="shared" si="4"/>
        <v>1.0279806535119613</v>
      </c>
      <c r="I10" s="11">
        <f t="shared" si="5"/>
        <v>-6.2876495683586446</v>
      </c>
      <c r="J10" s="11"/>
    </row>
    <row r="11" spans="1:12">
      <c r="A11" s="2">
        <v>43893</v>
      </c>
      <c r="B11" s="10">
        <v>9</v>
      </c>
      <c r="C11" s="3">
        <f>Dati!K11</f>
        <v>1</v>
      </c>
      <c r="D11">
        <f t="shared" si="2"/>
        <v>1</v>
      </c>
      <c r="E11">
        <f t="shared" si="3"/>
        <v>10</v>
      </c>
      <c r="F11" s="11">
        <f t="shared" si="6"/>
        <v>7.5143717023135661</v>
      </c>
      <c r="G11" s="11">
        <f t="shared" si="1"/>
        <v>12.267221339549215</v>
      </c>
      <c r="H11" s="11">
        <f t="shared" si="4"/>
        <v>1.2267221339549215</v>
      </c>
      <c r="I11" s="11">
        <f t="shared" si="5"/>
        <v>-6.5143717023135661</v>
      </c>
      <c r="J11" s="11"/>
    </row>
    <row r="12" spans="1:12">
      <c r="A12" s="2">
        <v>43894</v>
      </c>
      <c r="B12" s="10">
        <v>10</v>
      </c>
      <c r="C12" s="3">
        <f>Dati!K12</f>
        <v>1</v>
      </c>
      <c r="D12">
        <f t="shared" si="2"/>
        <v>0</v>
      </c>
      <c r="E12">
        <f t="shared" si="3"/>
        <v>0</v>
      </c>
      <c r="F12" s="11">
        <f t="shared" si="6"/>
        <v>8.9773304382945636</v>
      </c>
      <c r="G12" s="11">
        <f t="shared" si="1"/>
        <v>14.629587359809975</v>
      </c>
      <c r="H12" s="11">
        <f t="shared" si="4"/>
        <v>1.4629587359809975</v>
      </c>
      <c r="I12" s="11">
        <f t="shared" si="5"/>
        <v>-7.9773304382945636</v>
      </c>
      <c r="J12" s="11"/>
      <c r="K12" t="s">
        <v>32</v>
      </c>
      <c r="L12" s="13">
        <f>MATCH(MAX(H3:H67),H3:H67,0)</f>
        <v>35</v>
      </c>
    </row>
    <row r="13" spans="1:12">
      <c r="A13" s="2">
        <v>43895</v>
      </c>
      <c r="B13" s="10">
        <v>11</v>
      </c>
      <c r="C13" s="3">
        <f>Dati!K13</f>
        <v>3</v>
      </c>
      <c r="D13">
        <f t="shared" si="2"/>
        <v>2</v>
      </c>
      <c r="E13">
        <f t="shared" si="3"/>
        <v>20</v>
      </c>
      <c r="F13" s="11">
        <f t="shared" si="6"/>
        <v>10.720700383917841</v>
      </c>
      <c r="G13" s="11">
        <f t="shared" si="1"/>
        <v>17.43369945623277</v>
      </c>
      <c r="H13" s="11">
        <f t="shared" si="4"/>
        <v>1.743369945623277</v>
      </c>
      <c r="I13" s="11">
        <f t="shared" si="5"/>
        <v>-7.7207003839178405</v>
      </c>
      <c r="J13" s="11"/>
      <c r="K13" t="s">
        <v>33</v>
      </c>
      <c r="L13" s="11">
        <f>L12-'Analisi-pos'!K12</f>
        <v>-2</v>
      </c>
    </row>
    <row r="14" spans="1:12">
      <c r="A14" s="2">
        <v>43896</v>
      </c>
      <c r="B14" s="10">
        <v>12</v>
      </c>
      <c r="C14" s="3">
        <f>Dati!K14</f>
        <v>3</v>
      </c>
      <c r="D14">
        <f t="shared" si="2"/>
        <v>0</v>
      </c>
      <c r="E14">
        <f t="shared" si="3"/>
        <v>0</v>
      </c>
      <c r="F14" s="11">
        <f t="shared" si="6"/>
        <v>12.796358008108367</v>
      </c>
      <c r="G14" s="11">
        <f t="shared" si="1"/>
        <v>20.756576241905265</v>
      </c>
      <c r="H14" s="11">
        <f t="shared" si="4"/>
        <v>2.0756576241905265</v>
      </c>
      <c r="I14" s="11">
        <f t="shared" si="5"/>
        <v>-9.796358008108367</v>
      </c>
      <c r="J14" s="11"/>
    </row>
    <row r="15" spans="1:12">
      <c r="A15" s="2">
        <v>43897</v>
      </c>
      <c r="B15" s="10">
        <v>13</v>
      </c>
      <c r="C15" s="3">
        <f>Dati!K15</f>
        <v>4</v>
      </c>
      <c r="D15">
        <f t="shared" si="2"/>
        <v>1</v>
      </c>
      <c r="E15">
        <f t="shared" si="3"/>
        <v>10</v>
      </c>
      <c r="F15" s="11">
        <f t="shared" si="6"/>
        <v>15.264988133789815</v>
      </c>
      <c r="G15" s="11">
        <f t="shared" si="1"/>
        <v>24.686301256814485</v>
      </c>
      <c r="H15" s="11">
        <f t="shared" si="4"/>
        <v>2.4686301256814485</v>
      </c>
      <c r="I15" s="11">
        <f t="shared" si="5"/>
        <v>-11.264988133789815</v>
      </c>
      <c r="J15" s="11"/>
    </row>
    <row r="16" spans="1:12">
      <c r="A16" s="2">
        <v>43898</v>
      </c>
      <c r="B16" s="10">
        <v>14</v>
      </c>
      <c r="C16" s="3">
        <f>Dati!K16</f>
        <v>6</v>
      </c>
      <c r="D16">
        <f t="shared" si="2"/>
        <v>2</v>
      </c>
      <c r="E16">
        <f t="shared" si="3"/>
        <v>20</v>
      </c>
      <c r="F16" s="11">
        <f t="shared" si="6"/>
        <v>18.197247142552726</v>
      </c>
      <c r="G16" s="11">
        <f t="shared" si="1"/>
        <v>29.322590087629106</v>
      </c>
      <c r="H16" s="11">
        <f t="shared" si="4"/>
        <v>2.9322590087629106</v>
      </c>
      <c r="I16" s="11">
        <f t="shared" si="5"/>
        <v>-12.197247142552726</v>
      </c>
      <c r="J16" s="11"/>
    </row>
    <row r="17" spans="1:10">
      <c r="A17" s="2">
        <v>43899</v>
      </c>
      <c r="B17" s="10">
        <v>15</v>
      </c>
      <c r="C17" s="3">
        <f>Dati!K17</f>
        <v>7</v>
      </c>
      <c r="D17">
        <f t="shared" si="2"/>
        <v>1</v>
      </c>
      <c r="E17">
        <f t="shared" si="3"/>
        <v>10</v>
      </c>
      <c r="F17" s="11">
        <f t="shared" si="6"/>
        <v>21.674935536452377</v>
      </c>
      <c r="G17" s="11">
        <f t="shared" si="1"/>
        <v>34.776883938996512</v>
      </c>
      <c r="H17" s="11">
        <f t="shared" si="4"/>
        <v>3.4776883938996512</v>
      </c>
      <c r="I17" s="11">
        <f t="shared" si="5"/>
        <v>-14.674935536452377</v>
      </c>
      <c r="J17" s="11"/>
    </row>
    <row r="18" spans="1:10">
      <c r="A18" s="2">
        <v>43900</v>
      </c>
      <c r="B18" s="10">
        <v>16</v>
      </c>
      <c r="C18" s="3">
        <f>Dati!K18</f>
        <v>8</v>
      </c>
      <c r="D18">
        <f t="shared" si="2"/>
        <v>1</v>
      </c>
      <c r="E18">
        <f t="shared" si="3"/>
        <v>10</v>
      </c>
      <c r="F18" s="11">
        <f t="shared" si="6"/>
        <v>25.792105123509788</v>
      </c>
      <c r="G18" s="11">
        <f t="shared" si="1"/>
        <v>41.171695870574112</v>
      </c>
      <c r="H18" s="11">
        <f t="shared" si="4"/>
        <v>4.1171695870574112</v>
      </c>
      <c r="I18" s="11">
        <f t="shared" si="5"/>
        <v>-17.792105123509788</v>
      </c>
      <c r="J18" s="11"/>
    </row>
    <row r="19" spans="1:10">
      <c r="A19" s="2">
        <v>43901</v>
      </c>
      <c r="B19" s="10">
        <v>17</v>
      </c>
      <c r="C19" s="3">
        <f>Dati!K19</f>
        <v>8</v>
      </c>
      <c r="D19">
        <f t="shared" si="2"/>
        <v>0</v>
      </c>
      <c r="E19">
        <f t="shared" si="3"/>
        <v>0</v>
      </c>
      <c r="F19" s="11">
        <f t="shared" si="6"/>
        <v>30.655989913076258</v>
      </c>
      <c r="G19" s="11">
        <f t="shared" si="1"/>
        <v>48.638847895664696</v>
      </c>
      <c r="H19" s="11">
        <f t="shared" si="4"/>
        <v>4.8638847895664696</v>
      </c>
      <c r="I19" s="11">
        <f t="shared" si="5"/>
        <v>-22.655989913076258</v>
      </c>
      <c r="J19" s="11"/>
    </row>
    <row r="20" spans="1:10">
      <c r="A20" s="2">
        <v>43902</v>
      </c>
      <c r="B20" s="10">
        <v>18</v>
      </c>
      <c r="C20" s="3">
        <f>Dati!K20</f>
        <v>11</v>
      </c>
      <c r="D20">
        <f t="shared" si="2"/>
        <v>3</v>
      </c>
      <c r="E20">
        <f t="shared" si="3"/>
        <v>30</v>
      </c>
      <c r="F20" s="11">
        <f t="shared" si="6"/>
        <v>36.387604009956391</v>
      </c>
      <c r="G20" s="11">
        <f t="shared" si="1"/>
        <v>57.316140968801328</v>
      </c>
      <c r="H20" s="11">
        <f t="shared" si="4"/>
        <v>5.7316140968801328</v>
      </c>
      <c r="I20" s="11">
        <f t="shared" si="5"/>
        <v>-25.387604009956391</v>
      </c>
      <c r="J20" s="11"/>
    </row>
    <row r="21" spans="1:10">
      <c r="A21" s="2">
        <v>43903</v>
      </c>
      <c r="B21" s="10">
        <v>19</v>
      </c>
      <c r="C21" s="3">
        <f>Dati!K21</f>
        <v>17</v>
      </c>
      <c r="D21">
        <f t="shared" si="2"/>
        <v>6</v>
      </c>
      <c r="E21">
        <f t="shared" si="3"/>
        <v>60</v>
      </c>
      <c r="F21" s="11">
        <f t="shared" si="6"/>
        <v>43.121794856105105</v>
      </c>
      <c r="G21" s="11">
        <f t="shared" si="1"/>
        <v>67.341908461487137</v>
      </c>
      <c r="H21" s="11">
        <f t="shared" si="4"/>
        <v>6.7341908461487137</v>
      </c>
      <c r="I21" s="11">
        <f t="shared" si="5"/>
        <v>-26.121794856105105</v>
      </c>
      <c r="J21" s="11"/>
    </row>
    <row r="22" spans="1:10">
      <c r="A22" s="2">
        <v>43904</v>
      </c>
      <c r="B22" s="10">
        <v>20</v>
      </c>
      <c r="C22" s="3">
        <f>Dati!K22</f>
        <v>27</v>
      </c>
      <c r="D22">
        <f t="shared" si="2"/>
        <v>10</v>
      </c>
      <c r="E22">
        <f t="shared" si="3"/>
        <v>100</v>
      </c>
      <c r="F22" s="11">
        <f t="shared" si="6"/>
        <v>51.006478959488931</v>
      </c>
      <c r="G22" s="11">
        <f t="shared" si="1"/>
        <v>78.84684103383826</v>
      </c>
      <c r="H22" s="11">
        <f t="shared" si="4"/>
        <v>7.884684103383826</v>
      </c>
      <c r="I22" s="11">
        <f t="shared" si="5"/>
        <v>-24.006478959488931</v>
      </c>
      <c r="J22" s="11"/>
    </row>
    <row r="23" spans="1:10">
      <c r="A23" s="2">
        <v>43905</v>
      </c>
      <c r="B23" s="10">
        <v>21</v>
      </c>
      <c r="C23" s="3">
        <f>Dati!K23</f>
        <v>33</v>
      </c>
      <c r="D23">
        <f t="shared" si="2"/>
        <v>6</v>
      </c>
      <c r="E23">
        <f t="shared" si="3"/>
        <v>60</v>
      </c>
      <c r="F23" s="11">
        <f t="shared" si="6"/>
        <v>60.200726558685467</v>
      </c>
      <c r="G23" s="11">
        <f t="shared" si="1"/>
        <v>91.942475991965367</v>
      </c>
      <c r="H23" s="11">
        <f t="shared" si="4"/>
        <v>9.1942475991965367</v>
      </c>
      <c r="I23" s="11">
        <f t="shared" si="5"/>
        <v>-27.200726558685467</v>
      </c>
      <c r="J23" s="11"/>
    </row>
    <row r="24" spans="1:10">
      <c r="A24" s="2">
        <v>43906</v>
      </c>
      <c r="B24" s="10">
        <v>22</v>
      </c>
      <c r="C24" s="3">
        <f>Dati!K24</f>
        <v>50</v>
      </c>
      <c r="D24">
        <f t="shared" si="2"/>
        <v>17</v>
      </c>
      <c r="E24">
        <f t="shared" si="3"/>
        <v>170</v>
      </c>
      <c r="F24" s="11">
        <f t="shared" si="6"/>
        <v>70.871313986033698</v>
      </c>
      <c r="G24" s="11">
        <f t="shared" si="1"/>
        <v>106.70587427348231</v>
      </c>
      <c r="H24" s="11">
        <f t="shared" si="4"/>
        <v>10.670587427348231</v>
      </c>
      <c r="I24" s="11">
        <f t="shared" si="5"/>
        <v>-20.871313986033698</v>
      </c>
      <c r="J24" s="11"/>
    </row>
    <row r="25" spans="1:10">
      <c r="A25" s="2">
        <v>43907</v>
      </c>
      <c r="B25" s="10">
        <v>23</v>
      </c>
      <c r="C25" s="3">
        <f>Dati!K25</f>
        <v>60</v>
      </c>
      <c r="D25">
        <f t="shared" si="2"/>
        <v>10</v>
      </c>
      <c r="E25">
        <f t="shared" si="3"/>
        <v>100</v>
      </c>
      <c r="F25" s="11">
        <f t="shared" si="6"/>
        <v>83.187347619967738</v>
      </c>
      <c r="G25" s="11">
        <f t="shared" si="1"/>
        <v>123.1603363393404</v>
      </c>
      <c r="H25" s="11">
        <f t="shared" si="4"/>
        <v>12.31603363393404</v>
      </c>
      <c r="I25" s="11">
        <f t="shared" si="5"/>
        <v>-23.187347619967738</v>
      </c>
      <c r="J25" s="11"/>
    </row>
    <row r="26" spans="1:10">
      <c r="A26" s="2">
        <v>43908</v>
      </c>
      <c r="B26" s="10">
        <v>24</v>
      </c>
      <c r="C26" s="3">
        <f>Dati!K26</f>
        <v>73</v>
      </c>
      <c r="D26">
        <f t="shared" si="2"/>
        <v>13</v>
      </c>
      <c r="E26">
        <f t="shared" si="3"/>
        <v>130</v>
      </c>
      <c r="F26" s="11">
        <f t="shared" si="6"/>
        <v>97.312608927007318</v>
      </c>
      <c r="G26" s="11">
        <f t="shared" si="1"/>
        <v>141.2526130703958</v>
      </c>
      <c r="H26" s="11">
        <f t="shared" si="4"/>
        <v>14.12526130703958</v>
      </c>
      <c r="I26" s="11">
        <f t="shared" si="5"/>
        <v>-24.312608927007318</v>
      </c>
      <c r="J26" s="11"/>
    </row>
    <row r="27" spans="1:10">
      <c r="A27" s="2">
        <v>43909</v>
      </c>
      <c r="B27" s="10">
        <v>25</v>
      </c>
      <c r="C27" s="3">
        <f>Dati!K27</f>
        <v>91</v>
      </c>
      <c r="D27">
        <f t="shared" si="2"/>
        <v>18</v>
      </c>
      <c r="E27">
        <f t="shared" si="3"/>
        <v>180</v>
      </c>
      <c r="F27" s="11">
        <f t="shared" si="6"/>
        <v>113.39540965721291</v>
      </c>
      <c r="G27" s="11">
        <f t="shared" si="1"/>
        <v>160.82800730205591</v>
      </c>
      <c r="H27" s="11">
        <f t="shared" si="4"/>
        <v>16.082800730205591</v>
      </c>
      <c r="I27" s="11">
        <f t="shared" si="5"/>
        <v>-22.395409657212909</v>
      </c>
      <c r="J27" s="11"/>
    </row>
    <row r="28" spans="1:10">
      <c r="A28" s="2">
        <v>43910</v>
      </c>
      <c r="B28" s="10">
        <v>26</v>
      </c>
      <c r="C28" s="3">
        <f>Dati!K28</f>
        <v>119</v>
      </c>
      <c r="D28">
        <f t="shared" si="2"/>
        <v>28</v>
      </c>
      <c r="E28">
        <f t="shared" si="3"/>
        <v>280</v>
      </c>
      <c r="F28" s="11">
        <f t="shared" si="6"/>
        <v>131.55601243864697</v>
      </c>
      <c r="G28" s="11">
        <f t="shared" si="1"/>
        <v>181.60602781434065</v>
      </c>
      <c r="H28" s="11">
        <f t="shared" si="4"/>
        <v>18.160602781434065</v>
      </c>
      <c r="I28" s="11">
        <f t="shared" si="5"/>
        <v>-12.556012438646974</v>
      </c>
      <c r="J28" s="11"/>
    </row>
    <row r="29" spans="1:10">
      <c r="A29" s="2">
        <v>43911</v>
      </c>
      <c r="B29" s="10">
        <v>27</v>
      </c>
      <c r="C29" s="3">
        <f>Dati!K29</f>
        <v>152</v>
      </c>
      <c r="D29">
        <f t="shared" si="2"/>
        <v>33</v>
      </c>
      <c r="E29">
        <f t="shared" si="3"/>
        <v>330</v>
      </c>
      <c r="F29" s="11">
        <f t="shared" si="6"/>
        <v>151.87208382962572</v>
      </c>
      <c r="G29" s="11">
        <f t="shared" si="1"/>
        <v>203.16071390978749</v>
      </c>
      <c r="H29" s="11">
        <f t="shared" si="4"/>
        <v>20.316071390978749</v>
      </c>
      <c r="I29" s="11">
        <f t="shared" si="5"/>
        <v>0.12791617037427727</v>
      </c>
      <c r="J29" s="11"/>
    </row>
    <row r="30" spans="1:10">
      <c r="A30" s="2">
        <v>43912</v>
      </c>
      <c r="B30" s="10">
        <v>28</v>
      </c>
      <c r="C30" s="3">
        <f>Dati!K30</f>
        <v>171</v>
      </c>
      <c r="D30">
        <f t="shared" si="2"/>
        <v>19</v>
      </c>
      <c r="E30">
        <f t="shared" si="3"/>
        <v>190</v>
      </c>
      <c r="F30" s="11">
        <f t="shared" si="6"/>
        <v>174.36319074531096</v>
      </c>
      <c r="G30" s="11">
        <f t="shared" si="1"/>
        <v>224.91106915685236</v>
      </c>
      <c r="H30" s="11">
        <f t="shared" si="4"/>
        <v>22.491106915685236</v>
      </c>
      <c r="I30" s="11">
        <f t="shared" si="5"/>
        <v>-3.3631907453109591</v>
      </c>
      <c r="J30" s="11"/>
    </row>
    <row r="31" spans="1:10">
      <c r="A31" s="2">
        <v>43913</v>
      </c>
      <c r="B31" s="10">
        <v>29</v>
      </c>
      <c r="C31" s="3">
        <f>Dati!K31</f>
        <v>212</v>
      </c>
      <c r="D31">
        <f t="shared" si="2"/>
        <v>41</v>
      </c>
      <c r="E31">
        <f t="shared" si="3"/>
        <v>410</v>
      </c>
      <c r="F31" s="11">
        <f t="shared" si="6"/>
        <v>198.97595999569234</v>
      </c>
      <c r="G31" s="11">
        <f t="shared" si="1"/>
        <v>246.12769250381376</v>
      </c>
      <c r="H31" s="11">
        <f t="shared" si="4"/>
        <v>24.612769250381376</v>
      </c>
      <c r="I31" s="11">
        <f t="shared" si="5"/>
        <v>13.024040004307665</v>
      </c>
      <c r="J31" s="11"/>
    </row>
    <row r="32" spans="1:10">
      <c r="A32" s="2">
        <v>43914</v>
      </c>
      <c r="B32" s="10">
        <v>30</v>
      </c>
      <c r="C32" s="3">
        <f>Dati!K32</f>
        <v>231</v>
      </c>
      <c r="D32">
        <f t="shared" si="2"/>
        <v>19</v>
      </c>
      <c r="E32">
        <f t="shared" si="3"/>
        <v>190</v>
      </c>
      <c r="F32" s="11">
        <f t="shared" si="6"/>
        <v>225.5720609739891</v>
      </c>
      <c r="G32" s="11">
        <f t="shared" si="1"/>
        <v>265.96100978296761</v>
      </c>
      <c r="H32" s="11">
        <f t="shared" si="4"/>
        <v>26.596100978296761</v>
      </c>
      <c r="I32" s="11">
        <f t="shared" si="5"/>
        <v>5.4279390260109039</v>
      </c>
      <c r="J32" s="11"/>
    </row>
    <row r="33" spans="1:10">
      <c r="A33" s="2">
        <v>43915</v>
      </c>
      <c r="B33" s="10">
        <v>31</v>
      </c>
      <c r="C33" s="3">
        <f>Dati!K33</f>
        <v>254</v>
      </c>
      <c r="D33">
        <f t="shared" si="2"/>
        <v>23</v>
      </c>
      <c r="E33">
        <f t="shared" si="3"/>
        <v>230</v>
      </c>
      <c r="F33" s="11">
        <f t="shared" si="6"/>
        <v>253.92145320035931</v>
      </c>
      <c r="G33" s="11">
        <f t="shared" si="1"/>
        <v>283.49392226370213</v>
      </c>
      <c r="H33" s="11">
        <f t="shared" si="4"/>
        <v>28.349392226370213</v>
      </c>
      <c r="I33" s="11">
        <f t="shared" si="5"/>
        <v>7.8546799640690779E-2</v>
      </c>
      <c r="J33" s="11"/>
    </row>
    <row r="34" spans="1:10">
      <c r="A34" s="2">
        <v>43916</v>
      </c>
      <c r="B34" s="10">
        <v>32</v>
      </c>
      <c r="C34" s="3">
        <f>Dati!K34</f>
        <v>280</v>
      </c>
      <c r="D34">
        <f t="shared" si="2"/>
        <v>26</v>
      </c>
      <c r="E34">
        <f t="shared" si="3"/>
        <v>260</v>
      </c>
      <c r="F34" s="11">
        <f t="shared" si="6"/>
        <v>283.70316212994868</v>
      </c>
      <c r="G34" s="11">
        <f t="shared" si="1"/>
        <v>297.81708929589371</v>
      </c>
      <c r="H34" s="11">
        <f t="shared" si="4"/>
        <v>29.781708929589371</v>
      </c>
      <c r="I34" s="11">
        <f t="shared" si="5"/>
        <v>-3.7031621299486801</v>
      </c>
      <c r="J34" s="11"/>
    </row>
    <row r="35" spans="1:10">
      <c r="A35" s="2">
        <v>43917</v>
      </c>
      <c r="B35" s="10">
        <v>33</v>
      </c>
      <c r="C35" s="3">
        <f>Dati!K35</f>
        <v>331</v>
      </c>
      <c r="D35">
        <f t="shared" si="2"/>
        <v>51</v>
      </c>
      <c r="E35">
        <f t="shared" si="3"/>
        <v>510</v>
      </c>
      <c r="F35" s="11">
        <f t="shared" si="6"/>
        <v>314.51507645012049</v>
      </c>
      <c r="G35" s="11">
        <f t="shared" si="1"/>
        <v>308.11914320171809</v>
      </c>
      <c r="H35" s="11">
        <f t="shared" si="4"/>
        <v>30.811914320171809</v>
      </c>
      <c r="I35" s="11">
        <f t="shared" si="5"/>
        <v>16.484923549879511</v>
      </c>
      <c r="J35" s="11"/>
    </row>
    <row r="36" spans="1:10">
      <c r="A36" s="2">
        <v>43918</v>
      </c>
      <c r="B36" s="10">
        <v>34</v>
      </c>
      <c r="C36" s="3">
        <f>Dati!K36</f>
        <v>358</v>
      </c>
      <c r="D36">
        <f t="shared" si="2"/>
        <v>27</v>
      </c>
      <c r="E36">
        <f t="shared" si="3"/>
        <v>270</v>
      </c>
      <c r="F36" s="11">
        <f t="shared" si="6"/>
        <v>345.89292617504094</v>
      </c>
      <c r="G36" s="11">
        <f t="shared" si="1"/>
        <v>313.77849724920452</v>
      </c>
      <c r="H36" s="11">
        <f t="shared" si="4"/>
        <v>31.377849724920452</v>
      </c>
      <c r="I36" s="11">
        <f t="shared" si="5"/>
        <v>12.107073824959059</v>
      </c>
      <c r="J36" s="11"/>
    </row>
    <row r="37" spans="1:10">
      <c r="A37" s="2">
        <v>43919</v>
      </c>
      <c r="B37" s="10">
        <v>35</v>
      </c>
      <c r="C37" s="3">
        <f>Dati!K37</f>
        <v>377</v>
      </c>
      <c r="D37">
        <f t="shared" ref="D37" si="7">C37-C36</f>
        <v>19</v>
      </c>
      <c r="E37">
        <f t="shared" si="3"/>
        <v>190</v>
      </c>
      <c r="F37" s="11">
        <f t="shared" ref="F37:F59" si="8">$L$2/(1+$L$5*EXP(-$L$4*B37))</f>
        <v>377.33694381224524</v>
      </c>
      <c r="G37" s="11">
        <f t="shared" si="1"/>
        <v>314.44017637204297</v>
      </c>
      <c r="H37" s="11">
        <f t="shared" si="4"/>
        <v>31.444017637204297</v>
      </c>
      <c r="I37" s="11">
        <f t="shared" si="5"/>
        <v>-0.33694381224523795</v>
      </c>
      <c r="J37" s="11"/>
    </row>
    <row r="38" spans="1:10">
      <c r="A38" s="2">
        <v>43920</v>
      </c>
      <c r="B38" s="10">
        <v>36</v>
      </c>
      <c r="C38" s="3">
        <f>Dati!K38</f>
        <v>397</v>
      </c>
      <c r="D38">
        <f t="shared" ref="D38" si="9">C38-C37</f>
        <v>20</v>
      </c>
      <c r="E38">
        <f t="shared" ref="E38" si="10">10*(C38-C37)</f>
        <v>200</v>
      </c>
      <c r="F38" s="11">
        <f t="shared" si="8"/>
        <v>408.34314907331554</v>
      </c>
      <c r="G38" s="11">
        <f t="shared" si="1"/>
        <v>310.06205261070306</v>
      </c>
      <c r="H38" s="11">
        <f t="shared" si="4"/>
        <v>31.006205261070306</v>
      </c>
      <c r="I38" s="11">
        <f t="shared" si="5"/>
        <v>-11.343149073315544</v>
      </c>
      <c r="J38" s="11"/>
    </row>
    <row r="39" spans="1:10">
      <c r="A39" s="2">
        <v>43921</v>
      </c>
      <c r="B39" s="10">
        <v>37</v>
      </c>
      <c r="C39" s="3">
        <f>Dati!K39</f>
        <v>428</v>
      </c>
      <c r="D39">
        <f t="shared" ref="D39" si="11">C39-C38</f>
        <v>31</v>
      </c>
      <c r="E39">
        <f t="shared" ref="E39" si="12">10*(C39-C38)</f>
        <v>310</v>
      </c>
      <c r="F39" s="11">
        <f t="shared" si="8"/>
        <v>438.43519328050877</v>
      </c>
      <c r="G39" s="11">
        <f t="shared" si="1"/>
        <v>300.92044207193226</v>
      </c>
      <c r="H39" s="11">
        <f t="shared" si="4"/>
        <v>30.092044207193226</v>
      </c>
      <c r="I39" s="11">
        <f t="shared" si="5"/>
        <v>-10.43519328050877</v>
      </c>
      <c r="J39" s="11"/>
    </row>
    <row r="40" spans="1:10">
      <c r="A40" s="2">
        <v>43922</v>
      </c>
      <c r="B40" s="10">
        <v>38</v>
      </c>
      <c r="C40" s="3">
        <f>Dati!K40</f>
        <v>460</v>
      </c>
      <c r="D40">
        <f t="shared" ref="D40" si="13">C40-C39</f>
        <v>32</v>
      </c>
      <c r="E40">
        <f t="shared" ref="E40" si="14">10*(C40-C39)</f>
        <v>320</v>
      </c>
      <c r="F40" s="11">
        <f t="shared" si="8"/>
        <v>467.1925750393662</v>
      </c>
      <c r="G40" s="11">
        <f t="shared" si="1"/>
        <v>287.57381758857434</v>
      </c>
      <c r="H40" s="11">
        <f t="shared" si="4"/>
        <v>28.757381758857434</v>
      </c>
      <c r="I40" s="11">
        <f t="shared" si="5"/>
        <v>-7.1925750393662042</v>
      </c>
      <c r="J40" s="11"/>
    </row>
    <row r="41" spans="1:10">
      <c r="A41" s="2">
        <v>43923</v>
      </c>
      <c r="B41" s="10">
        <v>39</v>
      </c>
      <c r="C41" s="3">
        <f>Dati!K41</f>
        <v>488</v>
      </c>
      <c r="D41">
        <f t="shared" ref="D41" si="15">C41-C40</f>
        <v>28</v>
      </c>
      <c r="E41">
        <f t="shared" ref="E41" si="16">10*(C41-C40)</f>
        <v>280</v>
      </c>
      <c r="F41" s="11">
        <f t="shared" si="8"/>
        <v>494.27183504031319</v>
      </c>
      <c r="G41" s="11">
        <f t="shared" si="1"/>
        <v>270.79260000946988</v>
      </c>
      <c r="H41" s="11">
        <f t="shared" si="4"/>
        <v>27.079260000946988</v>
      </c>
      <c r="I41" s="11">
        <f t="shared" si="5"/>
        <v>-6.2718350403131922</v>
      </c>
      <c r="J41" s="11"/>
    </row>
    <row r="42" spans="1:10">
      <c r="A42" s="2">
        <v>43924</v>
      </c>
      <c r="B42" s="10">
        <v>40</v>
      </c>
      <c r="C42" s="3">
        <f>Dati!K42</f>
        <v>519</v>
      </c>
      <c r="D42">
        <f t="shared" ref="D42" si="17">C42-C41</f>
        <v>31</v>
      </c>
      <c r="E42">
        <f t="shared" ref="E42" si="18">10*(C42-C41)</f>
        <v>310</v>
      </c>
      <c r="F42" s="11">
        <f t="shared" si="8"/>
        <v>519.41879642748427</v>
      </c>
      <c r="G42" s="11">
        <f t="shared" si="1"/>
        <v>251.46961387171075</v>
      </c>
      <c r="H42" s="11">
        <f t="shared" si="4"/>
        <v>25.146961387171075</v>
      </c>
      <c r="I42" s="11">
        <f t="shared" si="5"/>
        <v>-0.41879642748426704</v>
      </c>
      <c r="J42" s="11"/>
    </row>
    <row r="43" spans="1:10">
      <c r="A43" s="2">
        <v>43925</v>
      </c>
      <c r="B43" s="10">
        <v>41</v>
      </c>
      <c r="C43" s="3">
        <f>Dati!K43</f>
        <v>542</v>
      </c>
      <c r="D43">
        <f t="shared" ref="D43" si="19">C43-C42</f>
        <v>23</v>
      </c>
      <c r="E43">
        <f t="shared" ref="E43" si="20">10*(C43-C42)</f>
        <v>230</v>
      </c>
      <c r="F43" s="11">
        <f t="shared" si="8"/>
        <v>542.47159451479024</v>
      </c>
      <c r="G43" s="11">
        <f t="shared" si="1"/>
        <v>230.52798087305973</v>
      </c>
      <c r="H43" s="11">
        <f t="shared" si="4"/>
        <v>23.052798087305973</v>
      </c>
      <c r="I43" s="11">
        <f t="shared" si="5"/>
        <v>-0.47159451479024028</v>
      </c>
      <c r="J43" s="11"/>
    </row>
    <row r="44" spans="1:10">
      <c r="A44" s="2">
        <v>43926</v>
      </c>
      <c r="B44" s="10">
        <v>42</v>
      </c>
      <c r="C44" s="3">
        <f>Dati!K44</f>
        <v>556</v>
      </c>
      <c r="D44">
        <f t="shared" ref="D44" si="21">C44-C43</f>
        <v>14</v>
      </c>
      <c r="E44">
        <f t="shared" ref="E44" si="22">10*(C44-C43)</f>
        <v>140</v>
      </c>
      <c r="F44" s="11">
        <f t="shared" si="8"/>
        <v>563.35568965270591</v>
      </c>
      <c r="G44" s="11">
        <f t="shared" si="1"/>
        <v>208.84095137915665</v>
      </c>
      <c r="H44" s="11">
        <f t="shared" si="4"/>
        <v>20.884095137915665</v>
      </c>
      <c r="I44" s="11">
        <f t="shared" si="5"/>
        <v>-7.3556896527059052</v>
      </c>
      <c r="J44" s="11"/>
    </row>
    <row r="45" spans="1:10">
      <c r="A45" s="2">
        <v>43927</v>
      </c>
      <c r="B45" s="10">
        <v>43</v>
      </c>
      <c r="C45" s="3">
        <f>Dati!K45</f>
        <v>595</v>
      </c>
      <c r="D45">
        <f t="shared" ref="D45" si="23">C45-C44</f>
        <v>39</v>
      </c>
      <c r="E45">
        <f t="shared" ref="E45" si="24">10*(C45-C44)</f>
        <v>390</v>
      </c>
      <c r="F45" s="11">
        <f t="shared" si="8"/>
        <v>582.07298518808238</v>
      </c>
      <c r="G45" s="11">
        <f t="shared" si="1"/>
        <v>187.17295535376479</v>
      </c>
      <c r="H45" s="11">
        <f t="shared" si="4"/>
        <v>18.717295535376479</v>
      </c>
      <c r="I45" s="11">
        <f t="shared" si="5"/>
        <v>12.927014811917616</v>
      </c>
      <c r="J45" s="11"/>
    </row>
    <row r="46" spans="1:10">
      <c r="A46" s="2">
        <v>43928</v>
      </c>
      <c r="B46" s="10">
        <v>44</v>
      </c>
      <c r="C46" s="3">
        <f>Dati!K46</f>
        <v>620</v>
      </c>
      <c r="D46">
        <f t="shared" ref="D46" si="25">C46-C45</f>
        <v>25</v>
      </c>
      <c r="E46">
        <f t="shared" ref="E46" si="26">10*(C46-C45)</f>
        <v>250</v>
      </c>
      <c r="F46" s="11">
        <f t="shared" si="8"/>
        <v>598.68749738006511</v>
      </c>
      <c r="G46" s="11">
        <f t="shared" si="1"/>
        <v>166.14512191982726</v>
      </c>
      <c r="H46" s="11">
        <f t="shared" si="4"/>
        <v>16.614512191982726</v>
      </c>
      <c r="I46" s="11">
        <f t="shared" si="5"/>
        <v>21.312502619934889</v>
      </c>
      <c r="J46" s="11"/>
    </row>
    <row r="47" spans="1:10">
      <c r="A47" s="2">
        <v>43929</v>
      </c>
      <c r="B47" s="10">
        <v>45</v>
      </c>
      <c r="C47" s="3"/>
      <c r="F47" s="11">
        <f t="shared" si="8"/>
        <v>613.30984418457911</v>
      </c>
      <c r="G47" s="11">
        <f t="shared" si="1"/>
        <v>146.22346804513995</v>
      </c>
      <c r="H47" s="11">
        <f t="shared" si="4"/>
        <v>14.622346804513995</v>
      </c>
      <c r="I47" s="11"/>
      <c r="J47" s="11"/>
    </row>
    <row r="48" spans="1:10">
      <c r="A48" s="2">
        <v>43930</v>
      </c>
      <c r="B48" s="10">
        <v>46</v>
      </c>
      <c r="C48" s="3"/>
      <c r="F48" s="11">
        <f t="shared" si="8"/>
        <v>626.08232706863191</v>
      </c>
      <c r="G48" s="11">
        <f t="shared" si="1"/>
        <v>127.72482884052806</v>
      </c>
      <c r="H48" s="11">
        <f t="shared" si="4"/>
        <v>12.772482884052806</v>
      </c>
      <c r="I48" s="11"/>
      <c r="J48" s="11"/>
    </row>
    <row r="49" spans="1:10">
      <c r="A49" s="2">
        <v>43931</v>
      </c>
      <c r="B49" s="10">
        <v>47</v>
      </c>
      <c r="C49" s="3"/>
      <c r="F49" s="11">
        <f t="shared" si="8"/>
        <v>637.16577348258534</v>
      </c>
      <c r="G49" s="11">
        <f t="shared" si="1"/>
        <v>110.83446413953425</v>
      </c>
      <c r="H49" s="11">
        <f t="shared" si="4"/>
        <v>11.083446413953425</v>
      </c>
      <c r="I49" s="11"/>
      <c r="J49" s="11"/>
    </row>
    <row r="50" spans="1:10">
      <c r="A50" s="2">
        <v>43932</v>
      </c>
      <c r="B50" s="10">
        <v>48</v>
      </c>
      <c r="C50" s="3"/>
      <c r="F50" s="11">
        <f t="shared" si="8"/>
        <v>646.72873776923427</v>
      </c>
      <c r="G50" s="11">
        <f t="shared" si="1"/>
        <v>95.629642866489348</v>
      </c>
      <c r="H50" s="11">
        <f t="shared" si="4"/>
        <v>9.5629642866489348</v>
      </c>
      <c r="I50" s="11"/>
      <c r="J50" s="11"/>
    </row>
    <row r="51" spans="1:10">
      <c r="A51" s="2">
        <v>43933</v>
      </c>
      <c r="B51" s="10">
        <v>49</v>
      </c>
      <c r="C51" s="3"/>
      <c r="F51" s="11">
        <f t="shared" si="8"/>
        <v>654.93920891534538</v>
      </c>
      <c r="G51" s="11">
        <f t="shared" si="1"/>
        <v>82.104711461111037</v>
      </c>
      <c r="H51" s="11">
        <f t="shared" si="4"/>
        <v>8.2104711461111037</v>
      </c>
      <c r="I51" s="11"/>
      <c r="J51" s="11"/>
    </row>
    <row r="52" spans="1:10">
      <c r="A52" s="2">
        <v>43934</v>
      </c>
      <c r="B52" s="10">
        <v>50</v>
      </c>
      <c r="C52" s="3"/>
      <c r="F52" s="11">
        <f t="shared" si="8"/>
        <v>661.95867027735562</v>
      </c>
      <c r="G52" s="11">
        <f t="shared" si="1"/>
        <v>70.194613620102473</v>
      </c>
      <c r="H52" s="11">
        <f t="shared" si="4"/>
        <v>7.0194613620102473</v>
      </c>
      <c r="I52" s="11"/>
      <c r="J52" s="11"/>
    </row>
    <row r="53" spans="1:10">
      <c r="A53" s="2">
        <v>43935</v>
      </c>
      <c r="B53" s="10">
        <v>51</v>
      </c>
      <c r="C53" s="3"/>
      <c r="F53" s="11">
        <f t="shared" si="8"/>
        <v>667.93818670593907</v>
      </c>
      <c r="G53" s="11">
        <f t="shared" si="1"/>
        <v>59.795164285834517</v>
      </c>
      <c r="H53" s="11">
        <f t="shared" si="4"/>
        <v>5.9795164285834517</v>
      </c>
      <c r="I53" s="11"/>
      <c r="J53" s="11"/>
    </row>
    <row r="54" spans="1:10">
      <c r="A54" s="2">
        <v>43936</v>
      </c>
      <c r="B54" s="10">
        <v>52</v>
      </c>
      <c r="C54" s="3"/>
      <c r="F54" s="11">
        <f t="shared" si="8"/>
        <v>673.01612773825786</v>
      </c>
      <c r="G54" s="11">
        <f t="shared" si="1"/>
        <v>50.779410323187903</v>
      </c>
      <c r="H54" s="11">
        <f t="shared" si="4"/>
        <v>5.0779410323187903</v>
      </c>
      <c r="I54" s="11"/>
      <c r="J54" s="11"/>
    </row>
    <row r="55" spans="1:10">
      <c r="A55" s="2">
        <v>43937</v>
      </c>
      <c r="B55" s="10">
        <v>53</v>
      </c>
      <c r="C55" s="3"/>
      <c r="F55" s="11">
        <f t="shared" si="8"/>
        <v>677.3171375933988</v>
      </c>
      <c r="G55" s="11">
        <f t="shared" si="1"/>
        <v>43.010098551409328</v>
      </c>
      <c r="H55" s="11">
        <f t="shared" si="4"/>
        <v>4.3010098551409328</v>
      </c>
      <c r="I55" s="11"/>
      <c r="J55" s="11"/>
    </row>
    <row r="56" spans="1:10">
      <c r="A56" s="2">
        <v>43938</v>
      </c>
      <c r="B56" s="10">
        <v>54</v>
      </c>
      <c r="C56" s="3"/>
      <c r="F56" s="11">
        <f t="shared" si="8"/>
        <v>680.95200406748313</v>
      </c>
      <c r="G56" s="11">
        <f t="shared" si="1"/>
        <v>36.348664740843333</v>
      </c>
      <c r="H56" s="11">
        <f t="shared" si="4"/>
        <v>3.6348664740843333</v>
      </c>
      <c r="I56" s="11"/>
      <c r="J56" s="11"/>
    </row>
    <row r="57" spans="1:10">
      <c r="A57" s="2">
        <v>43939</v>
      </c>
      <c r="B57" s="10">
        <v>55</v>
      </c>
      <c r="C57" s="3"/>
      <c r="F57" s="11">
        <f t="shared" si="8"/>
        <v>684.01813720036807</v>
      </c>
      <c r="G57" s="11">
        <f t="shared" si="1"/>
        <v>30.661331328849428</v>
      </c>
      <c r="H57" s="11">
        <f t="shared" si="4"/>
        <v>3.0661331328849428</v>
      </c>
      <c r="I57" s="11"/>
      <c r="J57" s="11"/>
    </row>
    <row r="58" spans="1:10">
      <c r="A58" s="2">
        <v>43940</v>
      </c>
      <c r="B58" s="10">
        <v>56</v>
      </c>
      <c r="C58" s="3"/>
      <c r="F58" s="11">
        <f t="shared" si="8"/>
        <v>686.60043051262051</v>
      </c>
      <c r="G58" s="11">
        <f t="shared" si="1"/>
        <v>25.822933122524319</v>
      </c>
      <c r="H58" s="11">
        <f t="shared" si="4"/>
        <v>2.5822933122524319</v>
      </c>
      <c r="I58" s="11"/>
      <c r="J58" s="11"/>
    </row>
    <row r="59" spans="1:10">
      <c r="A59" s="2">
        <v>43941</v>
      </c>
      <c r="B59" s="10">
        <v>57</v>
      </c>
      <c r="C59" s="3"/>
      <c r="F59" s="11">
        <f t="shared" si="8"/>
        <v>688.77233459221407</v>
      </c>
      <c r="G59" s="11">
        <f t="shared" si="1"/>
        <v>21.719040795935598</v>
      </c>
      <c r="H59" s="11">
        <f t="shared" si="4"/>
        <v>2.1719040795935598</v>
      </c>
      <c r="I59" s="11"/>
      <c r="J59" s="11"/>
    </row>
    <row r="60" spans="1:10">
      <c r="A60" s="2">
        <v>43942</v>
      </c>
      <c r="B60" s="10">
        <v>58</v>
      </c>
      <c r="C60" s="3"/>
      <c r="F60" s="11">
        <f t="shared" ref="F60:F67" si="27">$L$2/(1+$L$5*EXP(-$L$4*B60))</f>
        <v>690.59702111194656</v>
      </c>
      <c r="G60" s="11">
        <f t="shared" si="1"/>
        <v>18.246865197324951</v>
      </c>
      <c r="H60" s="11">
        <f t="shared" si="4"/>
        <v>1.8246865197324951</v>
      </c>
      <c r="I60" s="11"/>
      <c r="J60" s="11"/>
    </row>
    <row r="61" spans="1:10">
      <c r="A61" s="2">
        <v>43943</v>
      </c>
      <c r="B61" s="10">
        <v>59</v>
      </c>
      <c r="C61" s="3"/>
      <c r="F61" s="11">
        <f t="shared" si="27"/>
        <v>692.12855400488604</v>
      </c>
      <c r="G61" s="11">
        <f t="shared" si="1"/>
        <v>15.315328929394809</v>
      </c>
      <c r="H61" s="11">
        <f t="shared" si="4"/>
        <v>1.5315328929394809</v>
      </c>
      <c r="I61" s="11"/>
      <c r="J61" s="11"/>
    </row>
    <row r="62" spans="1:10">
      <c r="A62" s="2">
        <v>43944</v>
      </c>
      <c r="B62" s="10">
        <v>60</v>
      </c>
      <c r="C62" s="3"/>
      <c r="F62" s="11">
        <f t="shared" si="27"/>
        <v>693.41301407964738</v>
      </c>
      <c r="G62" s="11">
        <f t="shared" si="1"/>
        <v>12.844600747613413</v>
      </c>
      <c r="H62" s="11">
        <f t="shared" si="4"/>
        <v>1.2844600747613413</v>
      </c>
      <c r="I62" s="11"/>
      <c r="J62" s="11"/>
    </row>
    <row r="63" spans="1:10">
      <c r="A63" s="2">
        <v>43945</v>
      </c>
      <c r="B63" s="10">
        <v>61</v>
      </c>
      <c r="C63" s="3"/>
      <c r="F63" s="11">
        <f t="shared" si="27"/>
        <v>694.48954509957593</v>
      </c>
      <c r="G63" s="11">
        <f t="shared" si="1"/>
        <v>10.765310199285523</v>
      </c>
      <c r="H63" s="11">
        <f t="shared" si="4"/>
        <v>1.0765310199285523</v>
      </c>
      <c r="I63" s="11"/>
      <c r="J63" s="11"/>
    </row>
    <row r="64" spans="1:10">
      <c r="A64" s="2">
        <v>43946</v>
      </c>
      <c r="B64" s="10">
        <v>62</v>
      </c>
      <c r="C64" s="3"/>
      <c r="F64" s="11">
        <f t="shared" si="27"/>
        <v>695.39130477192521</v>
      </c>
      <c r="G64" s="11">
        <f t="shared" si="1"/>
        <v>9.0175967234927157</v>
      </c>
      <c r="H64" s="11">
        <f t="shared" si="4"/>
        <v>0.90175967234927157</v>
      </c>
      <c r="I64" s="11"/>
      <c r="J64" s="11"/>
    </row>
    <row r="65" spans="1:10">
      <c r="A65" s="2">
        <v>43947</v>
      </c>
      <c r="B65" s="10">
        <v>63</v>
      </c>
      <c r="C65" s="3"/>
      <c r="F65" s="11">
        <f t="shared" si="27"/>
        <v>696.14631462386978</v>
      </c>
      <c r="G65" s="11">
        <f t="shared" si="1"/>
        <v>7.5500985194457826</v>
      </c>
      <c r="H65" s="11">
        <f t="shared" si="4"/>
        <v>0.75500985194457826</v>
      </c>
      <c r="I65" s="11"/>
      <c r="J65" s="11"/>
    </row>
    <row r="66" spans="1:10">
      <c r="A66" s="2">
        <v>43948</v>
      </c>
      <c r="B66" s="10">
        <v>64</v>
      </c>
      <c r="C66" s="3"/>
      <c r="F66" s="11">
        <f t="shared" si="27"/>
        <v>696.77820962033013</v>
      </c>
      <c r="G66" s="11">
        <f t="shared" si="1"/>
        <v>6.3189499646034619</v>
      </c>
      <c r="H66" s="11">
        <f t="shared" si="4"/>
        <v>0.63189499646034619</v>
      </c>
      <c r="I66" s="11"/>
      <c r="J66" s="11"/>
    </row>
    <row r="67" spans="1:10">
      <c r="A67" s="2">
        <v>43949</v>
      </c>
      <c r="B67" s="10">
        <v>65</v>
      </c>
      <c r="C67" s="3"/>
      <c r="F67" s="11">
        <f t="shared" si="27"/>
        <v>697.30689261272312</v>
      </c>
      <c r="G67" s="11">
        <f t="shared" si="1"/>
        <v>5.2868299239298722</v>
      </c>
      <c r="H67" s="11">
        <f t="shared" si="4"/>
        <v>0.52868299239298722</v>
      </c>
      <c r="I67" s="11"/>
      <c r="J67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C7D5C-7175-4DC6-8E0B-0D02ADE1D616}">
  <dimension ref="A1:E20"/>
  <sheetViews>
    <sheetView workbookViewId="0">
      <selection activeCell="E7" sqref="E7"/>
    </sheetView>
  </sheetViews>
  <sheetFormatPr defaultRowHeight="13.8"/>
  <cols>
    <col min="2" max="2" width="9.8984375" customWidth="1"/>
    <col min="3" max="5" width="9.8984375" bestFit="1" customWidth="1"/>
  </cols>
  <sheetData>
    <row r="1" spans="1:5">
      <c r="A1" s="20" t="s">
        <v>36</v>
      </c>
      <c r="B1" s="20"/>
    </row>
    <row r="6" spans="1:5">
      <c r="B6" s="19">
        <v>43918</v>
      </c>
      <c r="C6" s="19">
        <v>43919</v>
      </c>
      <c r="D6" s="19">
        <v>43922</v>
      </c>
      <c r="E6" s="19">
        <v>43926</v>
      </c>
    </row>
    <row r="7" spans="1:5">
      <c r="A7" s="4" t="s">
        <v>22</v>
      </c>
      <c r="B7" s="9">
        <v>3500</v>
      </c>
      <c r="C7" s="9">
        <v>2600</v>
      </c>
      <c r="D7" s="9">
        <v>2850</v>
      </c>
      <c r="E7" s="9">
        <v>4500</v>
      </c>
    </row>
    <row r="8" spans="1:5">
      <c r="A8" s="4" t="s">
        <v>23</v>
      </c>
      <c r="B8" s="9">
        <v>8</v>
      </c>
      <c r="C8" s="9">
        <v>1.4</v>
      </c>
      <c r="D8" s="9">
        <v>1.4</v>
      </c>
      <c r="E8" s="9">
        <v>6</v>
      </c>
    </row>
    <row r="9" spans="1:5">
      <c r="A9" s="4" t="s">
        <v>24</v>
      </c>
      <c r="B9" s="9">
        <v>0.2</v>
      </c>
      <c r="C9" s="9">
        <v>0.27</v>
      </c>
      <c r="D9" s="9">
        <v>0.27</v>
      </c>
      <c r="E9" s="9">
        <v>0.18</v>
      </c>
    </row>
    <row r="12" spans="1:5">
      <c r="A12" s="20" t="s">
        <v>37</v>
      </c>
      <c r="B12" s="20"/>
    </row>
    <row r="17" spans="1:5">
      <c r="B17" s="19">
        <v>43918</v>
      </c>
      <c r="C17" s="19">
        <v>43919</v>
      </c>
      <c r="D17" s="19">
        <v>43922</v>
      </c>
      <c r="E17" s="19">
        <v>43926</v>
      </c>
    </row>
    <row r="18" spans="1:5">
      <c r="A18" s="4" t="s">
        <v>22</v>
      </c>
      <c r="B18" s="9">
        <v>800</v>
      </c>
      <c r="C18" s="9">
        <v>530</v>
      </c>
      <c r="D18" s="9">
        <v>530</v>
      </c>
      <c r="E18" s="9">
        <v>700</v>
      </c>
    </row>
    <row r="19" spans="1:5">
      <c r="A19" s="4" t="s">
        <v>23</v>
      </c>
      <c r="B19" s="9">
        <v>0.8</v>
      </c>
      <c r="C19" s="9">
        <v>0.12</v>
      </c>
      <c r="D19" s="9">
        <v>0.12</v>
      </c>
      <c r="E19" s="9">
        <v>1.5</v>
      </c>
    </row>
    <row r="20" spans="1:5">
      <c r="A20" s="4" t="s">
        <v>24</v>
      </c>
      <c r="B20" s="9">
        <v>0.2</v>
      </c>
      <c r="C20" s="9">
        <v>0.27</v>
      </c>
      <c r="D20" s="9">
        <v>0.27</v>
      </c>
      <c r="E20" s="9">
        <v>0.18</v>
      </c>
    </row>
  </sheetData>
  <mergeCells count="2">
    <mergeCell ref="A1:B1"/>
    <mergeCell ref="A12:B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6"/>
  <sheetViews>
    <sheetView topLeftCell="A25" workbookViewId="0">
      <selection activeCell="A46" sqref="A46"/>
    </sheetView>
  </sheetViews>
  <sheetFormatPr defaultRowHeight="13.8"/>
  <cols>
    <col min="1" max="1" width="19.19921875" customWidth="1"/>
    <col min="2" max="5" width="10.69921875" customWidth="1"/>
    <col min="6" max="6" width="8.796875" customWidth="1"/>
  </cols>
  <sheetData>
    <row r="1" spans="1:5">
      <c r="A1" s="1" t="s">
        <v>0</v>
      </c>
      <c r="B1" s="1" t="s">
        <v>10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Dati!L3</f>
        <v>1</v>
      </c>
    </row>
    <row r="4" spans="1:5">
      <c r="A4" s="2">
        <v>43886</v>
      </c>
      <c r="B4" s="3">
        <f>Dati!L4</f>
        <v>1</v>
      </c>
      <c r="C4">
        <f t="shared" ref="C4:C36" si="0">B4-B3</f>
        <v>0</v>
      </c>
    </row>
    <row r="5" spans="1:5">
      <c r="A5" s="2">
        <v>43887</v>
      </c>
      <c r="B5" s="3">
        <f>Dati!L5</f>
        <v>11</v>
      </c>
      <c r="C5">
        <f t="shared" si="0"/>
        <v>10</v>
      </c>
      <c r="D5">
        <f t="shared" ref="D5:D36" si="1">C5-C4</f>
        <v>10</v>
      </c>
    </row>
    <row r="6" spans="1:5">
      <c r="A6" s="2">
        <v>43888</v>
      </c>
      <c r="B6" s="3">
        <f>Dati!L6</f>
        <v>19</v>
      </c>
      <c r="C6">
        <f t="shared" si="0"/>
        <v>8</v>
      </c>
      <c r="D6">
        <f t="shared" si="1"/>
        <v>-2</v>
      </c>
      <c r="E6">
        <f t="shared" ref="E6:E36" si="2">D6-D5</f>
        <v>-12</v>
      </c>
    </row>
    <row r="7" spans="1:5">
      <c r="A7" s="2">
        <v>43889</v>
      </c>
      <c r="B7" s="3">
        <f>Dati!L7</f>
        <v>19</v>
      </c>
      <c r="C7">
        <f t="shared" si="0"/>
        <v>0</v>
      </c>
      <c r="D7">
        <f t="shared" si="1"/>
        <v>-8</v>
      </c>
      <c r="E7">
        <f t="shared" si="2"/>
        <v>-6</v>
      </c>
    </row>
    <row r="8" spans="1:5">
      <c r="A8" s="2">
        <v>43890</v>
      </c>
      <c r="B8" s="3">
        <f>Dati!L8</f>
        <v>42</v>
      </c>
      <c r="C8">
        <f t="shared" si="0"/>
        <v>23</v>
      </c>
      <c r="D8">
        <f t="shared" si="1"/>
        <v>23</v>
      </c>
      <c r="E8">
        <f t="shared" si="2"/>
        <v>31</v>
      </c>
    </row>
    <row r="9" spans="1:5">
      <c r="A9" s="2">
        <v>43891</v>
      </c>
      <c r="B9" s="3">
        <f>Dati!L9</f>
        <v>25</v>
      </c>
      <c r="C9">
        <f t="shared" si="0"/>
        <v>-17</v>
      </c>
      <c r="D9">
        <f t="shared" si="1"/>
        <v>-40</v>
      </c>
      <c r="E9">
        <f t="shared" si="2"/>
        <v>-63</v>
      </c>
    </row>
    <row r="10" spans="1:5">
      <c r="A10" s="2">
        <v>43892</v>
      </c>
      <c r="B10" s="3">
        <f>Dati!L10</f>
        <v>22</v>
      </c>
      <c r="C10">
        <f t="shared" si="0"/>
        <v>-3</v>
      </c>
      <c r="D10">
        <f t="shared" si="1"/>
        <v>14</v>
      </c>
      <c r="E10">
        <f t="shared" si="2"/>
        <v>54</v>
      </c>
    </row>
    <row r="11" spans="1:5">
      <c r="A11" s="2">
        <v>43893</v>
      </c>
      <c r="B11" s="3">
        <f>Dati!L11</f>
        <v>24</v>
      </c>
      <c r="C11">
        <f t="shared" si="0"/>
        <v>2</v>
      </c>
      <c r="D11">
        <f t="shared" si="1"/>
        <v>5</v>
      </c>
      <c r="E11">
        <f t="shared" si="2"/>
        <v>-9</v>
      </c>
    </row>
    <row r="12" spans="1:5">
      <c r="A12" s="2">
        <v>43894</v>
      </c>
      <c r="B12" s="3">
        <f>Dati!L12</f>
        <v>26</v>
      </c>
      <c r="C12">
        <f t="shared" si="0"/>
        <v>2</v>
      </c>
      <c r="D12">
        <f t="shared" si="1"/>
        <v>0</v>
      </c>
      <c r="E12">
        <f t="shared" si="2"/>
        <v>-5</v>
      </c>
    </row>
    <row r="13" spans="1:5">
      <c r="A13" s="2">
        <v>43895</v>
      </c>
      <c r="B13" s="3">
        <f>Dati!L13</f>
        <v>28</v>
      </c>
      <c r="C13">
        <f t="shared" si="0"/>
        <v>2</v>
      </c>
      <c r="D13">
        <f t="shared" si="1"/>
        <v>0</v>
      </c>
      <c r="E13">
        <f t="shared" si="2"/>
        <v>0</v>
      </c>
    </row>
    <row r="14" spans="1:5">
      <c r="A14" s="2">
        <v>43896</v>
      </c>
      <c r="B14" s="3">
        <f>Dati!L14</f>
        <v>32</v>
      </c>
      <c r="C14">
        <f t="shared" si="0"/>
        <v>4</v>
      </c>
      <c r="D14">
        <f t="shared" si="1"/>
        <v>2</v>
      </c>
      <c r="E14">
        <f t="shared" si="2"/>
        <v>2</v>
      </c>
    </row>
    <row r="15" spans="1:5">
      <c r="A15" s="2">
        <v>43897</v>
      </c>
      <c r="B15" s="3">
        <f>Dati!L15</f>
        <v>51</v>
      </c>
      <c r="C15">
        <f t="shared" si="0"/>
        <v>19</v>
      </c>
      <c r="D15">
        <f t="shared" si="1"/>
        <v>15</v>
      </c>
      <c r="E15">
        <f t="shared" si="2"/>
        <v>13</v>
      </c>
    </row>
    <row r="16" spans="1:5">
      <c r="A16" s="2">
        <v>43898</v>
      </c>
      <c r="B16" s="3">
        <f>Dati!L16</f>
        <v>78</v>
      </c>
      <c r="C16">
        <f t="shared" si="0"/>
        <v>27</v>
      </c>
      <c r="D16">
        <f t="shared" si="1"/>
        <v>8</v>
      </c>
      <c r="E16">
        <f t="shared" si="2"/>
        <v>-7</v>
      </c>
    </row>
    <row r="17" spans="1:5">
      <c r="A17" s="2">
        <v>43899</v>
      </c>
      <c r="B17" s="3">
        <f>Dati!L17</f>
        <v>109</v>
      </c>
      <c r="C17">
        <f t="shared" si="0"/>
        <v>31</v>
      </c>
      <c r="D17">
        <f t="shared" si="1"/>
        <v>4</v>
      </c>
      <c r="E17">
        <f t="shared" si="2"/>
        <v>-4</v>
      </c>
    </row>
    <row r="18" spans="1:5">
      <c r="A18" s="2">
        <v>43900</v>
      </c>
      <c r="B18" s="3">
        <f>Dati!L18</f>
        <v>141</v>
      </c>
      <c r="C18">
        <f t="shared" si="0"/>
        <v>32</v>
      </c>
      <c r="D18">
        <f t="shared" si="1"/>
        <v>1</v>
      </c>
      <c r="E18">
        <f t="shared" si="2"/>
        <v>-3</v>
      </c>
    </row>
    <row r="19" spans="1:5">
      <c r="A19" s="2">
        <v>43901</v>
      </c>
      <c r="B19" s="3">
        <f>Dati!L19</f>
        <v>194</v>
      </c>
      <c r="C19">
        <f t="shared" si="0"/>
        <v>53</v>
      </c>
      <c r="D19">
        <f t="shared" si="1"/>
        <v>21</v>
      </c>
      <c r="E19">
        <f t="shared" si="2"/>
        <v>20</v>
      </c>
    </row>
    <row r="20" spans="1:5">
      <c r="A20" s="2">
        <v>43902</v>
      </c>
      <c r="B20" s="3">
        <f>Dati!L20</f>
        <v>274</v>
      </c>
      <c r="C20">
        <f t="shared" si="0"/>
        <v>80</v>
      </c>
      <c r="D20">
        <f t="shared" si="1"/>
        <v>27</v>
      </c>
      <c r="E20">
        <f t="shared" si="2"/>
        <v>6</v>
      </c>
    </row>
    <row r="21" spans="1:5">
      <c r="A21" s="2">
        <v>43903</v>
      </c>
      <c r="B21" s="3">
        <f>Dati!L21</f>
        <v>345</v>
      </c>
      <c r="C21">
        <f t="shared" si="0"/>
        <v>71</v>
      </c>
      <c r="D21">
        <f t="shared" si="1"/>
        <v>-9</v>
      </c>
      <c r="E21">
        <f t="shared" si="2"/>
        <v>-36</v>
      </c>
    </row>
    <row r="22" spans="1:5">
      <c r="A22" s="2">
        <v>43904</v>
      </c>
      <c r="B22" s="3">
        <f>Dati!L22</f>
        <v>463</v>
      </c>
      <c r="C22">
        <f t="shared" si="0"/>
        <v>118</v>
      </c>
      <c r="D22">
        <f t="shared" si="1"/>
        <v>47</v>
      </c>
      <c r="E22">
        <f t="shared" si="2"/>
        <v>56</v>
      </c>
    </row>
    <row r="23" spans="1:5">
      <c r="A23" s="2">
        <v>43905</v>
      </c>
      <c r="B23" s="3">
        <f>Dati!L23</f>
        <v>559</v>
      </c>
      <c r="C23">
        <f t="shared" si="0"/>
        <v>96</v>
      </c>
      <c r="D23">
        <f t="shared" si="1"/>
        <v>-22</v>
      </c>
      <c r="E23">
        <f t="shared" si="2"/>
        <v>-69</v>
      </c>
    </row>
    <row r="24" spans="1:5">
      <c r="A24" s="2">
        <v>43906</v>
      </c>
      <c r="B24" s="3">
        <f>Dati!L24</f>
        <v>667</v>
      </c>
      <c r="C24">
        <f t="shared" si="0"/>
        <v>108</v>
      </c>
      <c r="D24">
        <f t="shared" si="1"/>
        <v>12</v>
      </c>
      <c r="E24">
        <f t="shared" si="2"/>
        <v>34</v>
      </c>
    </row>
    <row r="25" spans="1:5">
      <c r="A25" s="2">
        <v>43907</v>
      </c>
      <c r="B25" s="3">
        <f>Dati!L25</f>
        <v>778</v>
      </c>
      <c r="C25">
        <f t="shared" si="0"/>
        <v>111</v>
      </c>
      <c r="D25">
        <f t="shared" si="1"/>
        <v>3</v>
      </c>
      <c r="E25">
        <f t="shared" si="2"/>
        <v>-9</v>
      </c>
    </row>
    <row r="26" spans="1:5">
      <c r="A26" s="2">
        <v>43908</v>
      </c>
      <c r="B26" s="3">
        <f>Dati!L26</f>
        <v>887</v>
      </c>
      <c r="C26">
        <f t="shared" si="0"/>
        <v>109</v>
      </c>
      <c r="D26">
        <f t="shared" si="1"/>
        <v>-2</v>
      </c>
      <c r="E26">
        <f t="shared" si="2"/>
        <v>-5</v>
      </c>
    </row>
    <row r="27" spans="1:5">
      <c r="A27" s="2">
        <v>43909</v>
      </c>
      <c r="B27" s="3">
        <f>Dati!L27</f>
        <v>1059</v>
      </c>
      <c r="C27">
        <f t="shared" si="0"/>
        <v>172</v>
      </c>
      <c r="D27">
        <f t="shared" si="1"/>
        <v>63</v>
      </c>
      <c r="E27">
        <f t="shared" si="2"/>
        <v>65</v>
      </c>
    </row>
    <row r="28" spans="1:5">
      <c r="A28" s="2">
        <v>43910</v>
      </c>
      <c r="B28" s="3">
        <f>Dati!L28</f>
        <v>1221</v>
      </c>
      <c r="C28">
        <f t="shared" si="0"/>
        <v>162</v>
      </c>
      <c r="D28">
        <f t="shared" si="1"/>
        <v>-10</v>
      </c>
      <c r="E28">
        <f t="shared" si="2"/>
        <v>-73</v>
      </c>
    </row>
    <row r="29" spans="1:5">
      <c r="A29" s="2">
        <v>43911</v>
      </c>
      <c r="B29" s="3">
        <f>Dati!L29</f>
        <v>1436</v>
      </c>
      <c r="C29">
        <f t="shared" si="0"/>
        <v>215</v>
      </c>
      <c r="D29">
        <f t="shared" si="1"/>
        <v>53</v>
      </c>
      <c r="E29">
        <f t="shared" si="2"/>
        <v>63</v>
      </c>
    </row>
    <row r="30" spans="1:5">
      <c r="A30" s="2">
        <v>43912</v>
      </c>
      <c r="B30" s="3">
        <f>Dati!L30</f>
        <v>1665</v>
      </c>
      <c r="C30">
        <f t="shared" si="0"/>
        <v>229</v>
      </c>
      <c r="D30">
        <f t="shared" si="1"/>
        <v>14</v>
      </c>
      <c r="E30">
        <f t="shared" si="2"/>
        <v>-39</v>
      </c>
    </row>
    <row r="31" spans="1:5">
      <c r="A31" s="2">
        <v>43913</v>
      </c>
      <c r="B31" s="3">
        <f>Dati!L31</f>
        <v>1924</v>
      </c>
      <c r="C31">
        <f t="shared" si="0"/>
        <v>259</v>
      </c>
      <c r="D31">
        <f t="shared" si="1"/>
        <v>30</v>
      </c>
      <c r="E31">
        <f t="shared" si="2"/>
        <v>16</v>
      </c>
    </row>
    <row r="32" spans="1:5">
      <c r="A32" s="2">
        <v>43914</v>
      </c>
      <c r="B32" s="3">
        <f>Dati!L32</f>
        <v>2116</v>
      </c>
      <c r="C32">
        <f t="shared" si="0"/>
        <v>192</v>
      </c>
      <c r="D32">
        <f t="shared" si="1"/>
        <v>-67</v>
      </c>
      <c r="E32">
        <f t="shared" si="2"/>
        <v>-97</v>
      </c>
    </row>
    <row r="33" spans="1:5">
      <c r="A33" s="2">
        <v>43915</v>
      </c>
      <c r="B33" s="3">
        <f>Dati!L33</f>
        <v>2305</v>
      </c>
      <c r="C33">
        <f t="shared" si="0"/>
        <v>189</v>
      </c>
      <c r="D33">
        <f t="shared" si="1"/>
        <v>-3</v>
      </c>
      <c r="E33">
        <f t="shared" si="2"/>
        <v>64</v>
      </c>
    </row>
    <row r="34" spans="1:5">
      <c r="A34" s="2">
        <v>43916</v>
      </c>
      <c r="B34" s="3">
        <f>Dati!L34</f>
        <v>2567</v>
      </c>
      <c r="C34">
        <f t="shared" si="0"/>
        <v>262</v>
      </c>
      <c r="D34">
        <f t="shared" si="1"/>
        <v>73</v>
      </c>
      <c r="E34">
        <f t="shared" si="2"/>
        <v>76</v>
      </c>
    </row>
    <row r="35" spans="1:5">
      <c r="A35" s="2">
        <v>43917</v>
      </c>
      <c r="B35" s="3">
        <f>Dati!L35</f>
        <v>2696</v>
      </c>
      <c r="C35">
        <f t="shared" si="0"/>
        <v>129</v>
      </c>
      <c r="D35">
        <f t="shared" si="1"/>
        <v>-133</v>
      </c>
      <c r="E35">
        <f t="shared" si="2"/>
        <v>-206</v>
      </c>
    </row>
    <row r="36" spans="1:5">
      <c r="A36" s="2">
        <v>43918</v>
      </c>
      <c r="B36" s="3">
        <f>Dati!L36</f>
        <v>2822</v>
      </c>
      <c r="C36">
        <f t="shared" si="0"/>
        <v>126</v>
      </c>
      <c r="D36">
        <f t="shared" si="1"/>
        <v>-3</v>
      </c>
      <c r="E36">
        <f t="shared" si="2"/>
        <v>130</v>
      </c>
    </row>
    <row r="37" spans="1:5">
      <c r="A37" s="2">
        <v>43919</v>
      </c>
      <c r="B37" s="3">
        <f>Dati!L37</f>
        <v>3076</v>
      </c>
      <c r="C37">
        <f t="shared" ref="C37" si="3">B37-B36</f>
        <v>254</v>
      </c>
      <c r="D37">
        <f t="shared" ref="D37" si="4">C37-C36</f>
        <v>128</v>
      </c>
      <c r="E37">
        <f t="shared" ref="E37" si="5">D37-D36</f>
        <v>131</v>
      </c>
    </row>
    <row r="38" spans="1:5">
      <c r="A38" s="2">
        <v>43920</v>
      </c>
      <c r="B38" s="3">
        <f>Dati!L38</f>
        <v>3217</v>
      </c>
      <c r="C38">
        <f t="shared" ref="C38" si="6">B38-B37</f>
        <v>141</v>
      </c>
      <c r="D38">
        <f t="shared" ref="D38" si="7">C38-C37</f>
        <v>-113</v>
      </c>
      <c r="E38">
        <f t="shared" ref="E38" si="8">D38-D37</f>
        <v>-241</v>
      </c>
    </row>
    <row r="39" spans="1:5">
      <c r="A39" s="2">
        <v>43921</v>
      </c>
      <c r="B39" s="3">
        <f>Dati!L39</f>
        <v>3416</v>
      </c>
      <c r="C39">
        <f t="shared" ref="C39" si="9">B39-B38</f>
        <v>199</v>
      </c>
      <c r="D39">
        <f t="shared" ref="D39" si="10">C39-C38</f>
        <v>58</v>
      </c>
      <c r="E39">
        <f t="shared" ref="E39" si="11">D39-D38</f>
        <v>171</v>
      </c>
    </row>
    <row r="40" spans="1:5">
      <c r="A40" s="2">
        <v>43922</v>
      </c>
      <c r="B40" s="3">
        <f>Dati!L40</f>
        <v>3660</v>
      </c>
      <c r="C40">
        <f t="shared" ref="C40" si="12">B40-B39</f>
        <v>244</v>
      </c>
      <c r="D40">
        <f t="shared" ref="D40" si="13">C40-C39</f>
        <v>45</v>
      </c>
      <c r="E40">
        <f t="shared" ref="E40" si="14">D40-D39</f>
        <v>-13</v>
      </c>
    </row>
    <row r="41" spans="1:5">
      <c r="A41" s="2">
        <v>43923</v>
      </c>
      <c r="B41" s="3">
        <f>Dati!L41</f>
        <v>3782</v>
      </c>
      <c r="C41">
        <f t="shared" ref="C41" si="15">B41-B40</f>
        <v>122</v>
      </c>
      <c r="D41">
        <f t="shared" ref="D41" si="16">C41-C40</f>
        <v>-122</v>
      </c>
      <c r="E41">
        <f t="shared" ref="E41" si="17">D41-D40</f>
        <v>-167</v>
      </c>
    </row>
    <row r="42" spans="1:5">
      <c r="A42" s="2">
        <v>43924</v>
      </c>
      <c r="B42" s="3">
        <f>Dati!L42</f>
        <v>3965</v>
      </c>
      <c r="C42">
        <f t="shared" ref="C42" si="18">B42-B41</f>
        <v>183</v>
      </c>
      <c r="D42">
        <f t="shared" ref="D42" si="19">C42-C41</f>
        <v>61</v>
      </c>
      <c r="E42">
        <f t="shared" ref="E42" si="20">D42-D41</f>
        <v>183</v>
      </c>
    </row>
    <row r="43" spans="1:5">
      <c r="A43" s="2">
        <v>43925</v>
      </c>
      <c r="B43" s="3">
        <f>Dati!L43</f>
        <v>4203</v>
      </c>
      <c r="C43">
        <f t="shared" ref="C43" si="21">B43-B42</f>
        <v>238</v>
      </c>
      <c r="D43">
        <f t="shared" ref="D43" si="22">C43-C42</f>
        <v>55</v>
      </c>
      <c r="E43">
        <f t="shared" ref="E43" si="23">D43-D42</f>
        <v>-6</v>
      </c>
    </row>
    <row r="44" spans="1:5">
      <c r="A44" s="2">
        <v>43926</v>
      </c>
      <c r="B44" s="3">
        <f>Dati!L44</f>
        <v>4449</v>
      </c>
      <c r="C44">
        <f t="shared" ref="C44" si="24">B44-B43</f>
        <v>246</v>
      </c>
      <c r="D44">
        <f t="shared" ref="D44" si="25">C44-C43</f>
        <v>8</v>
      </c>
      <c r="E44">
        <f t="shared" ref="E44" si="26">D44-D43</f>
        <v>-47</v>
      </c>
    </row>
    <row r="45" spans="1:5">
      <c r="A45" s="2">
        <v>43927</v>
      </c>
      <c r="B45" s="3">
        <f>Dati!L45</f>
        <v>4549</v>
      </c>
      <c r="C45">
        <f t="shared" ref="C45" si="27">B45-B44</f>
        <v>100</v>
      </c>
      <c r="D45">
        <f t="shared" ref="D45" si="28">C45-C44</f>
        <v>-146</v>
      </c>
      <c r="E45">
        <f t="shared" ref="E45" si="29">D45-D44</f>
        <v>-154</v>
      </c>
    </row>
    <row r="46" spans="1:5">
      <c r="A46" s="2">
        <v>43928</v>
      </c>
      <c r="B46" s="3">
        <f>Dati!L46</f>
        <v>4757</v>
      </c>
      <c r="C46">
        <f t="shared" ref="C46" si="30">B46-B45</f>
        <v>208</v>
      </c>
      <c r="D46">
        <f t="shared" ref="D46" si="31">C46-C45</f>
        <v>108</v>
      </c>
      <c r="E46">
        <f t="shared" ref="E46" si="32">D46-D45</f>
        <v>254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6"/>
  <sheetViews>
    <sheetView topLeftCell="A25" workbookViewId="0">
      <selection activeCell="A46" sqref="A46"/>
    </sheetView>
  </sheetViews>
  <sheetFormatPr defaultRowHeight="13.8"/>
  <cols>
    <col min="1" max="1" width="11" bestFit="1" customWidth="1"/>
    <col min="2" max="2" width="17.59765625" customWidth="1"/>
    <col min="3" max="3" width="8.796875" customWidth="1"/>
  </cols>
  <sheetData>
    <row r="1" spans="1:5">
      <c r="A1" s="1" t="s">
        <v>0</v>
      </c>
      <c r="B1" s="1" t="s">
        <v>3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Dati!D3</f>
        <v>0</v>
      </c>
    </row>
    <row r="4" spans="1:5">
      <c r="A4" s="2">
        <v>43886</v>
      </c>
      <c r="B4" s="3">
        <f>Dati!D4</f>
        <v>0</v>
      </c>
      <c r="C4">
        <f t="shared" ref="C4:C36" si="0">B4-B3</f>
        <v>0</v>
      </c>
    </row>
    <row r="5" spans="1:5">
      <c r="A5" s="2">
        <v>43887</v>
      </c>
      <c r="B5" s="3">
        <f>Dati!D5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Dati!D6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Dati!D7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Dati!D8</f>
        <v>1</v>
      </c>
      <c r="C8">
        <f t="shared" si="0"/>
        <v>1</v>
      </c>
      <c r="D8">
        <f t="shared" si="1"/>
        <v>1</v>
      </c>
      <c r="E8">
        <f t="shared" si="2"/>
        <v>1</v>
      </c>
    </row>
    <row r="9" spans="1:5">
      <c r="A9" s="2">
        <v>43891</v>
      </c>
      <c r="B9" s="3">
        <f>Dati!D9</f>
        <v>1</v>
      </c>
      <c r="C9">
        <f t="shared" si="0"/>
        <v>0</v>
      </c>
      <c r="D9">
        <f t="shared" si="1"/>
        <v>-1</v>
      </c>
      <c r="E9">
        <f t="shared" si="2"/>
        <v>-2</v>
      </c>
    </row>
    <row r="10" spans="1:5">
      <c r="A10" s="2">
        <v>43892</v>
      </c>
      <c r="B10" s="3">
        <f>Dati!D10</f>
        <v>1</v>
      </c>
      <c r="C10">
        <f t="shared" si="0"/>
        <v>0</v>
      </c>
      <c r="D10">
        <f t="shared" si="1"/>
        <v>0</v>
      </c>
      <c r="E10">
        <f t="shared" si="2"/>
        <v>1</v>
      </c>
    </row>
    <row r="11" spans="1:5">
      <c r="A11" s="2">
        <v>43893</v>
      </c>
      <c r="B11" s="3">
        <f>Dati!D11</f>
        <v>2</v>
      </c>
      <c r="C11">
        <f t="shared" si="0"/>
        <v>1</v>
      </c>
      <c r="D11">
        <f t="shared" si="1"/>
        <v>1</v>
      </c>
      <c r="E11">
        <f t="shared" si="2"/>
        <v>1</v>
      </c>
    </row>
    <row r="12" spans="1:5">
      <c r="A12" s="2">
        <v>43894</v>
      </c>
      <c r="B12" s="3">
        <f>Dati!D12</f>
        <v>3</v>
      </c>
      <c r="C12">
        <f t="shared" si="0"/>
        <v>1</v>
      </c>
      <c r="D12">
        <f t="shared" si="1"/>
        <v>0</v>
      </c>
      <c r="E12">
        <f t="shared" si="2"/>
        <v>-1</v>
      </c>
    </row>
    <row r="13" spans="1:5">
      <c r="A13" s="2">
        <v>43895</v>
      </c>
      <c r="B13" s="3">
        <f>Dati!D13</f>
        <v>3</v>
      </c>
      <c r="C13">
        <f t="shared" si="0"/>
        <v>0</v>
      </c>
      <c r="D13">
        <f t="shared" si="1"/>
        <v>-1</v>
      </c>
      <c r="E13">
        <f t="shared" si="2"/>
        <v>-1</v>
      </c>
    </row>
    <row r="14" spans="1:5">
      <c r="A14" s="2">
        <v>43896</v>
      </c>
      <c r="B14" s="3">
        <f>Dati!D14</f>
        <v>5</v>
      </c>
      <c r="C14">
        <f t="shared" si="0"/>
        <v>2</v>
      </c>
      <c r="D14">
        <f t="shared" si="1"/>
        <v>2</v>
      </c>
      <c r="E14">
        <f t="shared" si="2"/>
        <v>3</v>
      </c>
    </row>
    <row r="15" spans="1:5">
      <c r="A15" s="2">
        <v>43897</v>
      </c>
      <c r="B15" s="3">
        <f>Dati!D15</f>
        <v>6</v>
      </c>
      <c r="C15">
        <f t="shared" si="0"/>
        <v>1</v>
      </c>
      <c r="D15">
        <f t="shared" si="1"/>
        <v>-1</v>
      </c>
      <c r="E15">
        <f t="shared" si="2"/>
        <v>-3</v>
      </c>
    </row>
    <row r="16" spans="1:5">
      <c r="A16" s="2">
        <v>43898</v>
      </c>
      <c r="B16" s="3">
        <f>Dati!D16</f>
        <v>11</v>
      </c>
      <c r="C16">
        <f t="shared" si="0"/>
        <v>5</v>
      </c>
      <c r="D16">
        <f t="shared" si="1"/>
        <v>4</v>
      </c>
      <c r="E16">
        <f t="shared" si="2"/>
        <v>5</v>
      </c>
    </row>
    <row r="17" spans="1:5">
      <c r="A17" s="2">
        <v>43899</v>
      </c>
      <c r="B17" s="3">
        <f>Dati!D17</f>
        <v>17</v>
      </c>
      <c r="C17">
        <f t="shared" si="0"/>
        <v>6</v>
      </c>
      <c r="D17">
        <f t="shared" si="1"/>
        <v>1</v>
      </c>
      <c r="E17">
        <f t="shared" si="2"/>
        <v>-3</v>
      </c>
    </row>
    <row r="18" spans="1:5">
      <c r="A18" s="2">
        <v>43900</v>
      </c>
      <c r="B18" s="3">
        <f>Dati!D18</f>
        <v>29</v>
      </c>
      <c r="C18">
        <f t="shared" si="0"/>
        <v>12</v>
      </c>
      <c r="D18">
        <f t="shared" si="1"/>
        <v>6</v>
      </c>
      <c r="E18">
        <f t="shared" si="2"/>
        <v>5</v>
      </c>
    </row>
    <row r="19" spans="1:5">
      <c r="A19" s="2">
        <v>43901</v>
      </c>
      <c r="B19" s="3">
        <f>Dati!D19</f>
        <v>34</v>
      </c>
      <c r="C19">
        <f t="shared" si="0"/>
        <v>5</v>
      </c>
      <c r="D19">
        <f t="shared" si="1"/>
        <v>-7</v>
      </c>
      <c r="E19">
        <f t="shared" si="2"/>
        <v>-13</v>
      </c>
    </row>
    <row r="20" spans="1:5">
      <c r="A20" s="2">
        <v>43902</v>
      </c>
      <c r="B20" s="3">
        <f>Dati!D20</f>
        <v>36</v>
      </c>
      <c r="C20">
        <f t="shared" si="0"/>
        <v>2</v>
      </c>
      <c r="D20">
        <f t="shared" si="1"/>
        <v>-3</v>
      </c>
      <c r="E20">
        <f t="shared" si="2"/>
        <v>4</v>
      </c>
    </row>
    <row r="21" spans="1:5">
      <c r="A21" s="2">
        <v>43903</v>
      </c>
      <c r="B21" s="3">
        <f>Dati!D21</f>
        <v>44</v>
      </c>
      <c r="C21">
        <f t="shared" si="0"/>
        <v>8</v>
      </c>
      <c r="D21">
        <f t="shared" si="1"/>
        <v>6</v>
      </c>
      <c r="E21">
        <f t="shared" si="2"/>
        <v>9</v>
      </c>
    </row>
    <row r="22" spans="1:5">
      <c r="A22" s="2">
        <v>43904</v>
      </c>
      <c r="B22" s="3">
        <f>Dati!D22</f>
        <v>62</v>
      </c>
      <c r="C22">
        <f t="shared" si="0"/>
        <v>18</v>
      </c>
      <c r="D22">
        <f t="shared" si="1"/>
        <v>10</v>
      </c>
      <c r="E22">
        <f t="shared" si="2"/>
        <v>4</v>
      </c>
    </row>
    <row r="23" spans="1:5">
      <c r="A23" s="2">
        <v>43905</v>
      </c>
      <c r="B23" s="3">
        <f>Dati!D23</f>
        <v>66</v>
      </c>
      <c r="C23">
        <f t="shared" si="0"/>
        <v>4</v>
      </c>
      <c r="D23">
        <f t="shared" si="1"/>
        <v>-14</v>
      </c>
      <c r="E23">
        <f t="shared" si="2"/>
        <v>-24</v>
      </c>
    </row>
    <row r="24" spans="1:5">
      <c r="A24" s="2">
        <v>43906</v>
      </c>
      <c r="B24" s="3">
        <f>Dati!D24</f>
        <v>73</v>
      </c>
      <c r="C24">
        <f t="shared" si="0"/>
        <v>7</v>
      </c>
      <c r="D24">
        <f t="shared" si="1"/>
        <v>3</v>
      </c>
      <c r="E24">
        <f t="shared" si="2"/>
        <v>17</v>
      </c>
    </row>
    <row r="25" spans="1:5">
      <c r="A25" s="2">
        <v>43907</v>
      </c>
      <c r="B25" s="3">
        <f>Dati!D25</f>
        <v>85</v>
      </c>
      <c r="C25">
        <f t="shared" si="0"/>
        <v>12</v>
      </c>
      <c r="D25">
        <f t="shared" si="1"/>
        <v>5</v>
      </c>
      <c r="E25">
        <f t="shared" si="2"/>
        <v>2</v>
      </c>
    </row>
    <row r="26" spans="1:5">
      <c r="A26" s="2">
        <v>43908</v>
      </c>
      <c r="B26" s="3">
        <f>Dati!D26</f>
        <v>100</v>
      </c>
      <c r="C26">
        <f t="shared" si="0"/>
        <v>15</v>
      </c>
      <c r="D26">
        <f t="shared" si="1"/>
        <v>3</v>
      </c>
      <c r="E26">
        <f t="shared" si="2"/>
        <v>-2</v>
      </c>
    </row>
    <row r="27" spans="1:5">
      <c r="A27" s="2">
        <v>43909</v>
      </c>
      <c r="B27" s="3">
        <f>Dati!D27</f>
        <v>112</v>
      </c>
      <c r="C27">
        <f t="shared" si="0"/>
        <v>12</v>
      </c>
      <c r="D27">
        <f t="shared" si="1"/>
        <v>-3</v>
      </c>
      <c r="E27">
        <f t="shared" si="2"/>
        <v>-6</v>
      </c>
    </row>
    <row r="28" spans="1:5">
      <c r="A28" s="2">
        <v>43910</v>
      </c>
      <c r="B28" s="3">
        <f>Dati!D28</f>
        <v>121</v>
      </c>
      <c r="C28">
        <f t="shared" si="0"/>
        <v>9</v>
      </c>
      <c r="D28">
        <f t="shared" si="1"/>
        <v>-3</v>
      </c>
      <c r="E28">
        <f t="shared" si="2"/>
        <v>0</v>
      </c>
    </row>
    <row r="29" spans="1:5">
      <c r="A29" s="2">
        <v>43911</v>
      </c>
      <c r="B29" s="3">
        <f>Dati!D29</f>
        <v>129</v>
      </c>
      <c r="C29">
        <f t="shared" si="0"/>
        <v>8</v>
      </c>
      <c r="D29">
        <f t="shared" si="1"/>
        <v>-1</v>
      </c>
      <c r="E29">
        <f t="shared" si="2"/>
        <v>2</v>
      </c>
    </row>
    <row r="30" spans="1:5">
      <c r="A30" s="2">
        <v>43912</v>
      </c>
      <c r="B30" s="3">
        <f>Dati!D30</f>
        <v>132</v>
      </c>
      <c r="C30">
        <f t="shared" si="0"/>
        <v>3</v>
      </c>
      <c r="D30">
        <f t="shared" si="1"/>
        <v>-5</v>
      </c>
      <c r="E30">
        <f t="shared" si="2"/>
        <v>-4</v>
      </c>
    </row>
    <row r="31" spans="1:5">
      <c r="A31" s="2">
        <v>43913</v>
      </c>
      <c r="B31" s="3">
        <f>Dati!D31</f>
        <v>133</v>
      </c>
      <c r="C31">
        <f t="shared" si="0"/>
        <v>1</v>
      </c>
      <c r="D31">
        <f t="shared" si="1"/>
        <v>-2</v>
      </c>
      <c r="E31">
        <f t="shared" si="2"/>
        <v>3</v>
      </c>
    </row>
    <row r="32" spans="1:5">
      <c r="A32" s="2">
        <v>43914</v>
      </c>
      <c r="B32" s="3">
        <f>Dati!D32</f>
        <v>147</v>
      </c>
      <c r="C32">
        <f t="shared" si="0"/>
        <v>14</v>
      </c>
      <c r="D32">
        <f t="shared" si="1"/>
        <v>13</v>
      </c>
      <c r="E32">
        <f t="shared" si="2"/>
        <v>15</v>
      </c>
    </row>
    <row r="33" spans="1:5">
      <c r="A33" s="2">
        <v>43915</v>
      </c>
      <c r="B33" s="3">
        <f>Dati!D33</f>
        <v>147</v>
      </c>
      <c r="C33">
        <f t="shared" si="0"/>
        <v>0</v>
      </c>
      <c r="D33">
        <f t="shared" si="1"/>
        <v>-14</v>
      </c>
      <c r="E33">
        <f t="shared" si="2"/>
        <v>-27</v>
      </c>
    </row>
    <row r="34" spans="1:5">
      <c r="A34" s="2">
        <v>43916</v>
      </c>
      <c r="B34" s="3">
        <f>Dati!D34</f>
        <v>154</v>
      </c>
      <c r="C34">
        <f t="shared" si="0"/>
        <v>7</v>
      </c>
      <c r="D34">
        <f t="shared" si="1"/>
        <v>7</v>
      </c>
      <c r="E34">
        <f t="shared" si="2"/>
        <v>21</v>
      </c>
    </row>
    <row r="35" spans="1:5">
      <c r="A35" s="2">
        <v>43917</v>
      </c>
      <c r="B35" s="3">
        <f>Dati!D35</f>
        <v>157</v>
      </c>
      <c r="C35">
        <f t="shared" si="0"/>
        <v>3</v>
      </c>
      <c r="D35">
        <f t="shared" si="1"/>
        <v>-4</v>
      </c>
      <c r="E35">
        <f t="shared" si="2"/>
        <v>-11</v>
      </c>
    </row>
    <row r="36" spans="1:5">
      <c r="A36" s="2">
        <v>43918</v>
      </c>
      <c r="B36" s="3">
        <f>Dati!D36</f>
        <v>167</v>
      </c>
      <c r="C36">
        <f t="shared" si="0"/>
        <v>10</v>
      </c>
      <c r="D36">
        <f t="shared" si="1"/>
        <v>7</v>
      </c>
      <c r="E36">
        <f t="shared" si="2"/>
        <v>11</v>
      </c>
    </row>
    <row r="37" spans="1:5">
      <c r="A37" s="2">
        <v>43919</v>
      </c>
      <c r="B37" s="3">
        <f>Dati!D37</f>
        <v>166</v>
      </c>
      <c r="C37">
        <f t="shared" ref="C37" si="3">B37-B36</f>
        <v>-1</v>
      </c>
      <c r="D37">
        <f t="shared" ref="D37" si="4">C37-C36</f>
        <v>-11</v>
      </c>
      <c r="E37">
        <f t="shared" ref="E37" si="5">D37-D36</f>
        <v>-18</v>
      </c>
    </row>
    <row r="38" spans="1:5">
      <c r="A38" s="2">
        <v>43920</v>
      </c>
      <c r="B38" s="3">
        <f>Dati!D38</f>
        <v>175</v>
      </c>
      <c r="C38">
        <f t="shared" ref="C38" si="6">B38-B37</f>
        <v>9</v>
      </c>
      <c r="D38">
        <f t="shared" ref="D38" si="7">C38-C37</f>
        <v>10</v>
      </c>
      <c r="E38">
        <f t="shared" ref="E38" si="8">D38-D37</f>
        <v>21</v>
      </c>
    </row>
    <row r="39" spans="1:5">
      <c r="A39" s="2">
        <v>43921</v>
      </c>
      <c r="B39" s="3">
        <f>Dati!D39</f>
        <v>179</v>
      </c>
      <c r="C39">
        <f t="shared" ref="C39" si="9">B39-B38</f>
        <v>4</v>
      </c>
      <c r="D39">
        <f t="shared" ref="D39" si="10">C39-C38</f>
        <v>-5</v>
      </c>
      <c r="E39">
        <f t="shared" ref="E39" si="11">D39-D38</f>
        <v>-15</v>
      </c>
    </row>
    <row r="40" spans="1:5">
      <c r="A40" s="2">
        <v>43922</v>
      </c>
      <c r="B40" s="3">
        <f>Dati!D40</f>
        <v>179</v>
      </c>
      <c r="C40">
        <f t="shared" ref="C40" si="12">B40-B39</f>
        <v>0</v>
      </c>
      <c r="D40">
        <f t="shared" ref="D40" si="13">C40-C39</f>
        <v>-4</v>
      </c>
      <c r="E40">
        <f t="shared" ref="E40" si="14">D40-D39</f>
        <v>1</v>
      </c>
    </row>
    <row r="41" spans="1:5">
      <c r="A41" s="2">
        <v>43923</v>
      </c>
      <c r="B41" s="3">
        <f>Dati!D41</f>
        <v>172</v>
      </c>
      <c r="C41">
        <f t="shared" ref="C41" si="15">B41-B40</f>
        <v>-7</v>
      </c>
      <c r="D41">
        <f t="shared" ref="D41" si="16">C41-C40</f>
        <v>-7</v>
      </c>
      <c r="E41">
        <f t="shared" ref="E41" si="17">D41-D40</f>
        <v>-3</v>
      </c>
    </row>
    <row r="42" spans="1:5">
      <c r="A42" s="2">
        <v>43924</v>
      </c>
      <c r="B42" s="3">
        <f>Dati!D42</f>
        <v>173</v>
      </c>
      <c r="C42">
        <f t="shared" ref="C42" si="18">B42-B41</f>
        <v>1</v>
      </c>
      <c r="D42">
        <f t="shared" ref="D42" si="19">C42-C41</f>
        <v>8</v>
      </c>
      <c r="E42">
        <f t="shared" ref="E42" si="20">D42-D41</f>
        <v>15</v>
      </c>
    </row>
    <row r="43" spans="1:5">
      <c r="A43" s="2">
        <v>43925</v>
      </c>
      <c r="B43" s="3">
        <f>Dati!D43</f>
        <v>169</v>
      </c>
      <c r="C43">
        <f t="shared" ref="C43" si="21">B43-B42</f>
        <v>-4</v>
      </c>
      <c r="D43">
        <f t="shared" ref="D43" si="22">C43-C42</f>
        <v>-5</v>
      </c>
      <c r="E43">
        <f t="shared" ref="E43" si="23">D43-D42</f>
        <v>-13</v>
      </c>
    </row>
    <row r="44" spans="1:5">
      <c r="A44" s="2">
        <v>43926</v>
      </c>
      <c r="B44" s="3">
        <f>Dati!D44</f>
        <v>165</v>
      </c>
      <c r="C44">
        <f t="shared" ref="C44" si="24">B44-B43</f>
        <v>-4</v>
      </c>
      <c r="D44">
        <f t="shared" ref="D44" si="25">C44-C43</f>
        <v>0</v>
      </c>
      <c r="E44">
        <f t="shared" ref="E44" si="26">D44-D43</f>
        <v>5</v>
      </c>
    </row>
    <row r="45" spans="1:5">
      <c r="A45" s="2">
        <v>43927</v>
      </c>
      <c r="B45" s="3">
        <f>Dati!D45</f>
        <v>162</v>
      </c>
      <c r="C45">
        <f t="shared" ref="C45" si="27">B45-B44</f>
        <v>-3</v>
      </c>
      <c r="D45">
        <f t="shared" ref="D45" si="28">C45-C44</f>
        <v>1</v>
      </c>
      <c r="E45">
        <f t="shared" ref="E45" si="29">D45-D44</f>
        <v>1</v>
      </c>
    </row>
    <row r="46" spans="1:5">
      <c r="A46" s="2">
        <v>43928</v>
      </c>
      <c r="B46" s="3">
        <f>Dati!D46</f>
        <v>156</v>
      </c>
      <c r="C46">
        <f t="shared" ref="C46" si="30">B46-B45</f>
        <v>-6</v>
      </c>
      <c r="D46">
        <f t="shared" ref="D46" si="31">C46-C45</f>
        <v>-3</v>
      </c>
      <c r="E46">
        <f t="shared" ref="E46" si="32">D46-D45</f>
        <v>-4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6"/>
  <sheetViews>
    <sheetView topLeftCell="A31" workbookViewId="0">
      <selection activeCell="A46" sqref="A46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8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Dati!J3</f>
        <v>0</v>
      </c>
    </row>
    <row r="4" spans="1:5">
      <c r="A4" s="2">
        <v>43886</v>
      </c>
      <c r="B4" s="3">
        <f>Dati!J4</f>
        <v>0</v>
      </c>
      <c r="C4">
        <f t="shared" ref="C4:C36" si="0">B4-B3</f>
        <v>0</v>
      </c>
    </row>
    <row r="5" spans="1:5">
      <c r="A5" s="2">
        <v>43887</v>
      </c>
      <c r="B5" s="3">
        <f>Dati!J5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Dati!J6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Dati!J7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Dati!J8</f>
        <v>4</v>
      </c>
      <c r="C8">
        <f t="shared" si="0"/>
        <v>4</v>
      </c>
      <c r="D8">
        <f t="shared" si="1"/>
        <v>4</v>
      </c>
      <c r="E8">
        <f t="shared" si="2"/>
        <v>4</v>
      </c>
    </row>
    <row r="9" spans="1:5">
      <c r="A9" s="2">
        <v>43891</v>
      </c>
      <c r="B9" s="3">
        <f>Dati!J9</f>
        <v>4</v>
      </c>
      <c r="C9">
        <f t="shared" si="0"/>
        <v>0</v>
      </c>
      <c r="D9">
        <f t="shared" si="1"/>
        <v>-4</v>
      </c>
      <c r="E9">
        <f t="shared" si="2"/>
        <v>-8</v>
      </c>
    </row>
    <row r="10" spans="1:5">
      <c r="A10" s="2">
        <v>43892</v>
      </c>
      <c r="B10" s="3">
        <f>Dati!J10</f>
        <v>4</v>
      </c>
      <c r="C10">
        <f t="shared" si="0"/>
        <v>0</v>
      </c>
      <c r="D10">
        <f t="shared" si="1"/>
        <v>0</v>
      </c>
      <c r="E10">
        <f t="shared" si="2"/>
        <v>4</v>
      </c>
    </row>
    <row r="11" spans="1:5">
      <c r="A11" s="2">
        <v>43893</v>
      </c>
      <c r="B11" s="3">
        <f>Dati!J11</f>
        <v>4</v>
      </c>
      <c r="C11">
        <f t="shared" si="0"/>
        <v>0</v>
      </c>
      <c r="D11">
        <f t="shared" si="1"/>
        <v>0</v>
      </c>
      <c r="E11">
        <f t="shared" si="2"/>
        <v>0</v>
      </c>
    </row>
    <row r="12" spans="1:5">
      <c r="A12" s="2">
        <v>43894</v>
      </c>
      <c r="B12" s="3">
        <f>Dati!J12</f>
        <v>4</v>
      </c>
      <c r="C12">
        <f t="shared" si="0"/>
        <v>0</v>
      </c>
      <c r="D12">
        <f t="shared" si="1"/>
        <v>0</v>
      </c>
      <c r="E12">
        <f t="shared" si="2"/>
        <v>0</v>
      </c>
    </row>
    <row r="13" spans="1:5">
      <c r="A13" s="2">
        <v>43895</v>
      </c>
      <c r="B13" s="3">
        <f>Dati!J13</f>
        <v>4</v>
      </c>
      <c r="C13">
        <f t="shared" si="0"/>
        <v>0</v>
      </c>
      <c r="D13">
        <f t="shared" si="1"/>
        <v>0</v>
      </c>
      <c r="E13">
        <f t="shared" si="2"/>
        <v>0</v>
      </c>
    </row>
    <row r="14" spans="1:5">
      <c r="A14" s="2">
        <v>43896</v>
      </c>
      <c r="B14" s="3">
        <f>Dati!J14</f>
        <v>5</v>
      </c>
      <c r="C14">
        <f t="shared" si="0"/>
        <v>1</v>
      </c>
      <c r="D14">
        <f t="shared" si="1"/>
        <v>1</v>
      </c>
      <c r="E14">
        <f t="shared" si="2"/>
        <v>1</v>
      </c>
    </row>
    <row r="15" spans="1:5">
      <c r="A15" s="2">
        <v>43897</v>
      </c>
      <c r="B15" s="3">
        <f>Dati!J15</f>
        <v>5</v>
      </c>
      <c r="C15">
        <f t="shared" si="0"/>
        <v>0</v>
      </c>
      <c r="D15">
        <f t="shared" si="1"/>
        <v>-1</v>
      </c>
      <c r="E15">
        <f t="shared" si="2"/>
        <v>-2</v>
      </c>
    </row>
    <row r="16" spans="1:5">
      <c r="A16" s="2">
        <v>43898</v>
      </c>
      <c r="B16" s="3">
        <f>Dati!J16</f>
        <v>5</v>
      </c>
      <c r="C16">
        <f t="shared" si="0"/>
        <v>0</v>
      </c>
      <c r="D16">
        <f t="shared" si="1"/>
        <v>0</v>
      </c>
      <c r="E16">
        <f t="shared" si="2"/>
        <v>1</v>
      </c>
    </row>
    <row r="17" spans="1:5">
      <c r="A17" s="2">
        <v>43899</v>
      </c>
      <c r="B17" s="3">
        <f>Dati!J17</f>
        <v>5</v>
      </c>
      <c r="C17">
        <f t="shared" si="0"/>
        <v>0</v>
      </c>
      <c r="D17">
        <f t="shared" si="1"/>
        <v>0</v>
      </c>
      <c r="E17">
        <f t="shared" si="2"/>
        <v>0</v>
      </c>
    </row>
    <row r="18" spans="1:5">
      <c r="A18" s="2">
        <v>43900</v>
      </c>
      <c r="B18" s="3">
        <f>Dati!J18</f>
        <v>5</v>
      </c>
      <c r="C18">
        <f t="shared" si="0"/>
        <v>0</v>
      </c>
      <c r="D18">
        <f t="shared" si="1"/>
        <v>0</v>
      </c>
      <c r="E18">
        <f t="shared" si="2"/>
        <v>0</v>
      </c>
    </row>
    <row r="19" spans="1:5">
      <c r="A19" s="2">
        <v>43901</v>
      </c>
      <c r="B19" s="3">
        <f>Dati!J19</f>
        <v>5</v>
      </c>
      <c r="C19">
        <f t="shared" si="0"/>
        <v>0</v>
      </c>
      <c r="D19">
        <f t="shared" si="1"/>
        <v>0</v>
      </c>
      <c r="E19">
        <f t="shared" si="2"/>
        <v>0</v>
      </c>
    </row>
    <row r="20" spans="1:5">
      <c r="A20" s="2">
        <v>43902</v>
      </c>
      <c r="B20" s="3">
        <f>Dati!J20</f>
        <v>20</v>
      </c>
      <c r="C20">
        <f t="shared" si="0"/>
        <v>15</v>
      </c>
      <c r="D20">
        <f t="shared" si="1"/>
        <v>15</v>
      </c>
      <c r="E20">
        <f t="shared" si="2"/>
        <v>15</v>
      </c>
    </row>
    <row r="21" spans="1:5">
      <c r="A21" s="2">
        <v>43903</v>
      </c>
      <c r="B21" s="3">
        <f>Dati!J21</f>
        <v>24</v>
      </c>
      <c r="C21">
        <f t="shared" si="0"/>
        <v>4</v>
      </c>
      <c r="D21">
        <f t="shared" si="1"/>
        <v>-11</v>
      </c>
      <c r="E21">
        <f t="shared" si="2"/>
        <v>-26</v>
      </c>
    </row>
    <row r="22" spans="1:5">
      <c r="A22" s="2">
        <v>43904</v>
      </c>
      <c r="B22" s="3">
        <f>Dati!J22</f>
        <v>52</v>
      </c>
      <c r="C22">
        <f t="shared" si="0"/>
        <v>28</v>
      </c>
      <c r="D22">
        <f t="shared" si="1"/>
        <v>24</v>
      </c>
      <c r="E22">
        <f t="shared" si="2"/>
        <v>35</v>
      </c>
    </row>
    <row r="23" spans="1:5">
      <c r="A23" s="2">
        <v>43905</v>
      </c>
      <c r="B23" s="3">
        <f>Dati!J23</f>
        <v>33</v>
      </c>
      <c r="C23">
        <f t="shared" si="0"/>
        <v>-19</v>
      </c>
      <c r="D23">
        <f t="shared" si="1"/>
        <v>-47</v>
      </c>
      <c r="E23">
        <f t="shared" si="2"/>
        <v>-71</v>
      </c>
    </row>
    <row r="24" spans="1:5">
      <c r="A24" s="2">
        <v>43906</v>
      </c>
      <c r="B24" s="3">
        <f>Dati!J24</f>
        <v>42</v>
      </c>
      <c r="C24">
        <f t="shared" si="0"/>
        <v>9</v>
      </c>
      <c r="D24">
        <f t="shared" si="1"/>
        <v>28</v>
      </c>
      <c r="E24">
        <f t="shared" si="2"/>
        <v>75</v>
      </c>
    </row>
    <row r="25" spans="1:5">
      <c r="A25" s="2">
        <v>43907</v>
      </c>
      <c r="B25" s="3">
        <f>Dati!J25</f>
        <v>57</v>
      </c>
      <c r="C25">
        <f t="shared" si="0"/>
        <v>15</v>
      </c>
      <c r="D25">
        <f t="shared" si="1"/>
        <v>6</v>
      </c>
      <c r="E25">
        <f t="shared" si="2"/>
        <v>-22</v>
      </c>
    </row>
    <row r="26" spans="1:5">
      <c r="A26" s="2">
        <v>43908</v>
      </c>
      <c r="B26" s="3">
        <f>Dati!J26</f>
        <v>70</v>
      </c>
      <c r="C26">
        <f t="shared" si="0"/>
        <v>13</v>
      </c>
      <c r="D26">
        <f t="shared" si="1"/>
        <v>-2</v>
      </c>
      <c r="E26">
        <f t="shared" si="2"/>
        <v>-8</v>
      </c>
    </row>
    <row r="27" spans="1:5">
      <c r="A27" s="2">
        <v>43909</v>
      </c>
      <c r="B27" s="3">
        <f>Dati!J27</f>
        <v>85</v>
      </c>
      <c r="C27">
        <f t="shared" si="0"/>
        <v>15</v>
      </c>
      <c r="D27">
        <f t="shared" si="1"/>
        <v>2</v>
      </c>
      <c r="E27">
        <f t="shared" si="2"/>
        <v>4</v>
      </c>
    </row>
    <row r="28" spans="1:5">
      <c r="A28" s="2">
        <v>43910</v>
      </c>
      <c r="B28" s="3">
        <f>Dati!J28</f>
        <v>101</v>
      </c>
      <c r="C28">
        <f t="shared" si="0"/>
        <v>16</v>
      </c>
      <c r="D28">
        <f t="shared" si="1"/>
        <v>1</v>
      </c>
      <c r="E28">
        <f t="shared" si="2"/>
        <v>-1</v>
      </c>
    </row>
    <row r="29" spans="1:5">
      <c r="A29" s="2">
        <v>43911</v>
      </c>
      <c r="B29" s="3">
        <f>Dati!J29</f>
        <v>125</v>
      </c>
      <c r="C29">
        <f t="shared" si="0"/>
        <v>24</v>
      </c>
      <c r="D29">
        <f t="shared" si="1"/>
        <v>8</v>
      </c>
      <c r="E29">
        <f t="shared" si="2"/>
        <v>7</v>
      </c>
    </row>
    <row r="30" spans="1:5">
      <c r="A30" s="2">
        <v>43912</v>
      </c>
      <c r="B30" s="3">
        <f>Dati!J30</f>
        <v>143</v>
      </c>
      <c r="C30">
        <f t="shared" si="0"/>
        <v>18</v>
      </c>
      <c r="D30">
        <f t="shared" si="1"/>
        <v>-6</v>
      </c>
      <c r="E30">
        <f t="shared" si="2"/>
        <v>-14</v>
      </c>
    </row>
    <row r="31" spans="1:5">
      <c r="A31" s="2">
        <v>43913</v>
      </c>
      <c r="B31" s="3">
        <f>Dati!J31</f>
        <v>159</v>
      </c>
      <c r="C31">
        <f t="shared" si="0"/>
        <v>16</v>
      </c>
      <c r="D31">
        <f t="shared" si="1"/>
        <v>-2</v>
      </c>
      <c r="E31">
        <f t="shared" si="2"/>
        <v>4</v>
      </c>
    </row>
    <row r="32" spans="1:5">
      <c r="A32" s="2">
        <v>43914</v>
      </c>
      <c r="B32" s="3">
        <f>Dati!J32</f>
        <v>193</v>
      </c>
      <c r="C32">
        <f t="shared" si="0"/>
        <v>34</v>
      </c>
      <c r="D32">
        <f t="shared" si="1"/>
        <v>18</v>
      </c>
      <c r="E32">
        <f t="shared" si="2"/>
        <v>20</v>
      </c>
    </row>
    <row r="33" spans="1:5">
      <c r="A33" s="2">
        <v>43915</v>
      </c>
      <c r="B33" s="3">
        <f>Dati!J33</f>
        <v>225</v>
      </c>
      <c r="C33">
        <f t="shared" si="0"/>
        <v>32</v>
      </c>
      <c r="D33">
        <f t="shared" si="1"/>
        <v>-2</v>
      </c>
      <c r="E33">
        <f t="shared" si="2"/>
        <v>-20</v>
      </c>
    </row>
    <row r="34" spans="1:5">
      <c r="A34" s="2">
        <v>43916</v>
      </c>
      <c r="B34" s="3">
        <f>Dati!J34</f>
        <v>260</v>
      </c>
      <c r="C34">
        <f t="shared" si="0"/>
        <v>35</v>
      </c>
      <c r="D34">
        <f t="shared" si="1"/>
        <v>3</v>
      </c>
      <c r="E34">
        <f t="shared" si="2"/>
        <v>5</v>
      </c>
    </row>
    <row r="35" spans="1:5">
      <c r="A35" s="2">
        <v>43917</v>
      </c>
      <c r="B35" s="3">
        <f>Dati!J35</f>
        <v>305</v>
      </c>
      <c r="C35">
        <f t="shared" si="0"/>
        <v>45</v>
      </c>
      <c r="D35">
        <f t="shared" si="1"/>
        <v>10</v>
      </c>
      <c r="E35">
        <f t="shared" si="2"/>
        <v>7</v>
      </c>
    </row>
    <row r="36" spans="1:5">
      <c r="A36" s="2">
        <v>43918</v>
      </c>
      <c r="B36" s="3">
        <f>Dati!J36</f>
        <v>378</v>
      </c>
      <c r="C36">
        <f t="shared" si="0"/>
        <v>73</v>
      </c>
      <c r="D36">
        <f t="shared" si="1"/>
        <v>28</v>
      </c>
      <c r="E36">
        <f t="shared" si="2"/>
        <v>18</v>
      </c>
    </row>
    <row r="37" spans="1:5">
      <c r="A37" s="2">
        <v>43919</v>
      </c>
      <c r="B37" s="3">
        <f>Dati!J37</f>
        <v>420</v>
      </c>
      <c r="C37">
        <f t="shared" ref="C37" si="3">B37-B36</f>
        <v>42</v>
      </c>
      <c r="D37">
        <f t="shared" ref="D37" si="4">C37-C36</f>
        <v>-31</v>
      </c>
      <c r="E37">
        <f t="shared" ref="E37" si="5">D37-D36</f>
        <v>-59</v>
      </c>
    </row>
    <row r="38" spans="1:5">
      <c r="A38" s="2">
        <v>43920</v>
      </c>
      <c r="B38" s="3">
        <f>Dati!J38</f>
        <v>437</v>
      </c>
      <c r="C38">
        <f t="shared" ref="C38" si="6">B38-B37</f>
        <v>17</v>
      </c>
      <c r="D38">
        <f t="shared" ref="D38" si="7">C38-C37</f>
        <v>-25</v>
      </c>
      <c r="E38">
        <f t="shared" ref="E38" si="8">D38-D37</f>
        <v>6</v>
      </c>
    </row>
    <row r="39" spans="1:5">
      <c r="A39" s="2">
        <v>43921</v>
      </c>
      <c r="B39" s="3">
        <f>Dati!J39</f>
        <v>480</v>
      </c>
      <c r="C39">
        <f t="shared" ref="C39" si="9">B39-B38</f>
        <v>43</v>
      </c>
      <c r="D39">
        <f t="shared" ref="D39" si="10">C39-C38</f>
        <v>26</v>
      </c>
      <c r="E39">
        <f t="shared" ref="E39" si="11">D39-D38</f>
        <v>51</v>
      </c>
    </row>
    <row r="40" spans="1:5">
      <c r="A40" s="2">
        <v>43922</v>
      </c>
      <c r="B40" s="3">
        <f>Dati!J40</f>
        <v>555</v>
      </c>
      <c r="C40">
        <f t="shared" ref="C40" si="12">B40-B39</f>
        <v>75</v>
      </c>
      <c r="D40">
        <f t="shared" ref="D40" si="13">C40-C39</f>
        <v>32</v>
      </c>
      <c r="E40">
        <f t="shared" ref="E40" si="14">D40-D39</f>
        <v>6</v>
      </c>
    </row>
    <row r="41" spans="1:5">
      <c r="A41" s="2">
        <v>43923</v>
      </c>
      <c r="B41" s="3">
        <f>Dati!J41</f>
        <v>634</v>
      </c>
      <c r="C41">
        <f t="shared" ref="C41" si="15">B41-B40</f>
        <v>79</v>
      </c>
      <c r="D41">
        <f t="shared" ref="D41" si="16">C41-C40</f>
        <v>4</v>
      </c>
      <c r="E41">
        <f t="shared" ref="E41" si="17">D41-D40</f>
        <v>-28</v>
      </c>
    </row>
    <row r="42" spans="1:5">
      <c r="A42" s="2">
        <v>43924</v>
      </c>
      <c r="B42" s="3">
        <f>Dati!J42</f>
        <v>700</v>
      </c>
      <c r="C42">
        <f t="shared" ref="C42" si="18">B42-B41</f>
        <v>66</v>
      </c>
      <c r="D42">
        <f t="shared" ref="D42" si="19">C42-C41</f>
        <v>-13</v>
      </c>
      <c r="E42">
        <f t="shared" ref="E42" si="20">D42-D41</f>
        <v>-17</v>
      </c>
    </row>
    <row r="43" spans="1:5">
      <c r="A43" s="2">
        <v>43925</v>
      </c>
      <c r="B43" s="3">
        <f>Dati!J43</f>
        <v>767</v>
      </c>
      <c r="C43">
        <f t="shared" ref="C43" si="21">B43-B42</f>
        <v>67</v>
      </c>
      <c r="D43">
        <f t="shared" ref="D43" si="22">C43-C42</f>
        <v>1</v>
      </c>
      <c r="E43">
        <f t="shared" ref="E43" si="23">D43-D42</f>
        <v>14</v>
      </c>
    </row>
    <row r="44" spans="1:5">
      <c r="A44" s="2">
        <v>43926</v>
      </c>
      <c r="B44" s="3">
        <f>Dati!J44</f>
        <v>800</v>
      </c>
      <c r="C44">
        <f t="shared" ref="C44" si="24">B44-B43</f>
        <v>33</v>
      </c>
      <c r="D44">
        <f t="shared" ref="D44" si="25">C44-C43</f>
        <v>-34</v>
      </c>
      <c r="E44">
        <f t="shared" ref="E44" si="26">D44-D43</f>
        <v>-35</v>
      </c>
    </row>
    <row r="45" spans="1:5">
      <c r="A45" s="2">
        <v>43927</v>
      </c>
      <c r="B45" s="3">
        <f>Dati!J45</f>
        <v>837</v>
      </c>
      <c r="C45">
        <f t="shared" ref="C45" si="27">B45-B44</f>
        <v>37</v>
      </c>
      <c r="D45">
        <f t="shared" ref="D45" si="28">C45-C44</f>
        <v>4</v>
      </c>
      <c r="E45">
        <f t="shared" ref="E45" si="29">D45-D44</f>
        <v>38</v>
      </c>
    </row>
    <row r="46" spans="1:5">
      <c r="A46" s="2">
        <v>43928</v>
      </c>
      <c r="B46" s="3">
        <f>Dati!J46</f>
        <v>925</v>
      </c>
      <c r="C46">
        <f t="shared" ref="C46" si="30">B46-B45</f>
        <v>88</v>
      </c>
      <c r="D46">
        <f t="shared" ref="D46" si="31">C46-C45</f>
        <v>51</v>
      </c>
      <c r="E46">
        <f t="shared" ref="E46" si="32">D46-D45</f>
        <v>47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6"/>
  <sheetViews>
    <sheetView topLeftCell="A31" workbookViewId="0">
      <selection activeCell="A46" sqref="A46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9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Dati!K3</f>
        <v>0</v>
      </c>
    </row>
    <row r="4" spans="1:5">
      <c r="A4" s="2">
        <v>43886</v>
      </c>
      <c r="B4" s="3">
        <f>Dati!K4</f>
        <v>0</v>
      </c>
      <c r="C4">
        <f t="shared" ref="C4:C36" si="0">B4-B3</f>
        <v>0</v>
      </c>
    </row>
    <row r="5" spans="1:5">
      <c r="A5" s="2">
        <v>43887</v>
      </c>
      <c r="B5" s="3">
        <f>Dati!K5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Dati!K6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Dati!K7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Dati!K8</f>
        <v>0</v>
      </c>
      <c r="C8">
        <f t="shared" si="0"/>
        <v>0</v>
      </c>
      <c r="D8">
        <f t="shared" si="1"/>
        <v>0</v>
      </c>
      <c r="E8">
        <f t="shared" si="2"/>
        <v>0</v>
      </c>
    </row>
    <row r="9" spans="1:5">
      <c r="A9" s="2">
        <v>43891</v>
      </c>
      <c r="B9" s="3">
        <f>Dati!K9</f>
        <v>0</v>
      </c>
      <c r="C9">
        <f t="shared" si="0"/>
        <v>0</v>
      </c>
      <c r="D9">
        <f t="shared" si="1"/>
        <v>0</v>
      </c>
      <c r="E9">
        <f t="shared" si="2"/>
        <v>0</v>
      </c>
    </row>
    <row r="10" spans="1:5">
      <c r="A10" s="2">
        <v>43892</v>
      </c>
      <c r="B10" s="3">
        <f>Dati!K10</f>
        <v>0</v>
      </c>
      <c r="C10">
        <f t="shared" si="0"/>
        <v>0</v>
      </c>
      <c r="D10">
        <f t="shared" si="1"/>
        <v>0</v>
      </c>
      <c r="E10">
        <f t="shared" si="2"/>
        <v>0</v>
      </c>
    </row>
    <row r="11" spans="1:5">
      <c r="A11" s="2">
        <v>43893</v>
      </c>
      <c r="B11" s="3">
        <f>Dati!K11</f>
        <v>1</v>
      </c>
      <c r="C11">
        <f t="shared" si="0"/>
        <v>1</v>
      </c>
      <c r="D11">
        <f t="shared" si="1"/>
        <v>1</v>
      </c>
      <c r="E11">
        <f t="shared" si="2"/>
        <v>1</v>
      </c>
    </row>
    <row r="12" spans="1:5">
      <c r="A12" s="2">
        <v>43894</v>
      </c>
      <c r="B12" s="3">
        <f>Dati!K12</f>
        <v>1</v>
      </c>
      <c r="C12">
        <f t="shared" si="0"/>
        <v>0</v>
      </c>
      <c r="D12">
        <f t="shared" si="1"/>
        <v>-1</v>
      </c>
      <c r="E12">
        <f t="shared" si="2"/>
        <v>-2</v>
      </c>
    </row>
    <row r="13" spans="1:5">
      <c r="A13" s="2">
        <v>43895</v>
      </c>
      <c r="B13" s="3">
        <f>Dati!K13</f>
        <v>3</v>
      </c>
      <c r="C13">
        <f t="shared" si="0"/>
        <v>2</v>
      </c>
      <c r="D13">
        <f t="shared" si="1"/>
        <v>2</v>
      </c>
      <c r="E13">
        <f t="shared" si="2"/>
        <v>3</v>
      </c>
    </row>
    <row r="14" spans="1:5">
      <c r="A14" s="2">
        <v>43896</v>
      </c>
      <c r="B14" s="3">
        <f>Dati!K14</f>
        <v>3</v>
      </c>
      <c r="C14">
        <f t="shared" si="0"/>
        <v>0</v>
      </c>
      <c r="D14">
        <f t="shared" si="1"/>
        <v>-2</v>
      </c>
      <c r="E14">
        <f t="shared" si="2"/>
        <v>-4</v>
      </c>
    </row>
    <row r="15" spans="1:5">
      <c r="A15" s="2">
        <v>43897</v>
      </c>
      <c r="B15" s="3">
        <f>Dati!K15</f>
        <v>4</v>
      </c>
      <c r="C15">
        <f t="shared" si="0"/>
        <v>1</v>
      </c>
      <c r="D15">
        <f t="shared" si="1"/>
        <v>1</v>
      </c>
      <c r="E15">
        <f t="shared" si="2"/>
        <v>3</v>
      </c>
    </row>
    <row r="16" spans="1:5">
      <c r="A16" s="2">
        <v>43898</v>
      </c>
      <c r="B16" s="3">
        <f>Dati!K16</f>
        <v>6</v>
      </c>
      <c r="C16">
        <f t="shared" si="0"/>
        <v>2</v>
      </c>
      <c r="D16">
        <f t="shared" si="1"/>
        <v>1</v>
      </c>
      <c r="E16">
        <f t="shared" si="2"/>
        <v>0</v>
      </c>
    </row>
    <row r="17" spans="1:5">
      <c r="A17" s="2">
        <v>43899</v>
      </c>
      <c r="B17" s="3">
        <f>Dati!K17</f>
        <v>7</v>
      </c>
      <c r="C17">
        <f t="shared" si="0"/>
        <v>1</v>
      </c>
      <c r="D17">
        <f t="shared" si="1"/>
        <v>-1</v>
      </c>
      <c r="E17">
        <f t="shared" si="2"/>
        <v>-2</v>
      </c>
    </row>
    <row r="18" spans="1:5">
      <c r="A18" s="2">
        <v>43900</v>
      </c>
      <c r="B18" s="3">
        <f>Dati!K18</f>
        <v>8</v>
      </c>
      <c r="C18">
        <f t="shared" si="0"/>
        <v>1</v>
      </c>
      <c r="D18">
        <f t="shared" si="1"/>
        <v>0</v>
      </c>
      <c r="E18">
        <f t="shared" si="2"/>
        <v>1</v>
      </c>
    </row>
    <row r="19" spans="1:5">
      <c r="A19" s="2">
        <v>43901</v>
      </c>
      <c r="B19" s="3">
        <f>Dati!K19</f>
        <v>8</v>
      </c>
      <c r="C19">
        <f t="shared" si="0"/>
        <v>0</v>
      </c>
      <c r="D19">
        <f t="shared" si="1"/>
        <v>-1</v>
      </c>
      <c r="E19">
        <f t="shared" si="2"/>
        <v>-1</v>
      </c>
    </row>
    <row r="20" spans="1:5">
      <c r="A20" s="2">
        <v>43902</v>
      </c>
      <c r="B20" s="3">
        <f>Dati!K20</f>
        <v>11</v>
      </c>
      <c r="C20">
        <f t="shared" si="0"/>
        <v>3</v>
      </c>
      <c r="D20">
        <f t="shared" si="1"/>
        <v>3</v>
      </c>
      <c r="E20">
        <f t="shared" si="2"/>
        <v>4</v>
      </c>
    </row>
    <row r="21" spans="1:5">
      <c r="A21" s="2">
        <v>43903</v>
      </c>
      <c r="B21" s="3">
        <f>Dati!K21</f>
        <v>17</v>
      </c>
      <c r="C21">
        <f t="shared" si="0"/>
        <v>6</v>
      </c>
      <c r="D21">
        <f t="shared" si="1"/>
        <v>3</v>
      </c>
      <c r="E21">
        <f t="shared" si="2"/>
        <v>0</v>
      </c>
    </row>
    <row r="22" spans="1:5">
      <c r="A22" s="2">
        <v>43904</v>
      </c>
      <c r="B22" s="3">
        <f>Dati!K22</f>
        <v>27</v>
      </c>
      <c r="C22">
        <f t="shared" si="0"/>
        <v>10</v>
      </c>
      <c r="D22">
        <f t="shared" si="1"/>
        <v>4</v>
      </c>
      <c r="E22">
        <f t="shared" si="2"/>
        <v>1</v>
      </c>
    </row>
    <row r="23" spans="1:5">
      <c r="A23" s="2">
        <v>43905</v>
      </c>
      <c r="B23" s="3">
        <f>Dati!K23</f>
        <v>33</v>
      </c>
      <c r="C23">
        <f t="shared" si="0"/>
        <v>6</v>
      </c>
      <c r="D23">
        <f t="shared" si="1"/>
        <v>-4</v>
      </c>
      <c r="E23">
        <f t="shared" si="2"/>
        <v>-8</v>
      </c>
    </row>
    <row r="24" spans="1:5">
      <c r="A24" s="2">
        <v>43906</v>
      </c>
      <c r="B24" s="3">
        <f>Dati!K24</f>
        <v>50</v>
      </c>
      <c r="C24">
        <f t="shared" si="0"/>
        <v>17</v>
      </c>
      <c r="D24">
        <f t="shared" si="1"/>
        <v>11</v>
      </c>
      <c r="E24">
        <f t="shared" si="2"/>
        <v>15</v>
      </c>
    </row>
    <row r="25" spans="1:5">
      <c r="A25" s="2">
        <v>43907</v>
      </c>
      <c r="B25" s="3">
        <f>Dati!K25</f>
        <v>60</v>
      </c>
      <c r="C25">
        <f t="shared" si="0"/>
        <v>10</v>
      </c>
      <c r="D25">
        <f t="shared" si="1"/>
        <v>-7</v>
      </c>
      <c r="E25">
        <f t="shared" si="2"/>
        <v>-18</v>
      </c>
    </row>
    <row r="26" spans="1:5">
      <c r="A26" s="2">
        <v>43908</v>
      </c>
      <c r="B26" s="3">
        <f>Dati!K26</f>
        <v>73</v>
      </c>
      <c r="C26">
        <f t="shared" si="0"/>
        <v>13</v>
      </c>
      <c r="D26">
        <f t="shared" si="1"/>
        <v>3</v>
      </c>
      <c r="E26">
        <f t="shared" si="2"/>
        <v>10</v>
      </c>
    </row>
    <row r="27" spans="1:5">
      <c r="A27" s="2">
        <v>43909</v>
      </c>
      <c r="B27" s="3">
        <f>Dati!K27</f>
        <v>91</v>
      </c>
      <c r="C27">
        <f t="shared" si="0"/>
        <v>18</v>
      </c>
      <c r="D27">
        <f t="shared" si="1"/>
        <v>5</v>
      </c>
      <c r="E27">
        <f t="shared" si="2"/>
        <v>2</v>
      </c>
    </row>
    <row r="28" spans="1:5">
      <c r="A28" s="2">
        <v>43910</v>
      </c>
      <c r="B28" s="3">
        <f>Dati!K28</f>
        <v>119</v>
      </c>
      <c r="C28">
        <f t="shared" si="0"/>
        <v>28</v>
      </c>
      <c r="D28">
        <f t="shared" si="1"/>
        <v>10</v>
      </c>
      <c r="E28">
        <f t="shared" si="2"/>
        <v>5</v>
      </c>
    </row>
    <row r="29" spans="1:5">
      <c r="A29" s="2">
        <v>43911</v>
      </c>
      <c r="B29" s="3">
        <f>Dati!K29</f>
        <v>152</v>
      </c>
      <c r="C29">
        <f t="shared" si="0"/>
        <v>33</v>
      </c>
      <c r="D29">
        <f t="shared" si="1"/>
        <v>5</v>
      </c>
      <c r="E29">
        <f t="shared" si="2"/>
        <v>-5</v>
      </c>
    </row>
    <row r="30" spans="1:5">
      <c r="A30" s="2">
        <v>43912</v>
      </c>
      <c r="B30" s="3">
        <f>Dati!K30</f>
        <v>171</v>
      </c>
      <c r="C30">
        <f t="shared" si="0"/>
        <v>19</v>
      </c>
      <c r="D30">
        <f t="shared" si="1"/>
        <v>-14</v>
      </c>
      <c r="E30">
        <f t="shared" si="2"/>
        <v>-19</v>
      </c>
    </row>
    <row r="31" spans="1:5">
      <c r="A31" s="2">
        <v>43913</v>
      </c>
      <c r="B31" s="3">
        <f>Dati!K31</f>
        <v>212</v>
      </c>
      <c r="C31">
        <f t="shared" si="0"/>
        <v>41</v>
      </c>
      <c r="D31">
        <f t="shared" si="1"/>
        <v>22</v>
      </c>
      <c r="E31">
        <f t="shared" si="2"/>
        <v>36</v>
      </c>
    </row>
    <row r="32" spans="1:5">
      <c r="A32" s="2">
        <v>43914</v>
      </c>
      <c r="B32" s="3">
        <f>Dati!K32</f>
        <v>231</v>
      </c>
      <c r="C32">
        <f t="shared" si="0"/>
        <v>19</v>
      </c>
      <c r="D32">
        <f t="shared" si="1"/>
        <v>-22</v>
      </c>
      <c r="E32">
        <f t="shared" si="2"/>
        <v>-44</v>
      </c>
    </row>
    <row r="33" spans="1:5">
      <c r="A33" s="2">
        <v>43915</v>
      </c>
      <c r="B33" s="3">
        <f>Dati!K33</f>
        <v>254</v>
      </c>
      <c r="C33">
        <f t="shared" si="0"/>
        <v>23</v>
      </c>
      <c r="D33">
        <f t="shared" si="1"/>
        <v>4</v>
      </c>
      <c r="E33">
        <f t="shared" si="2"/>
        <v>26</v>
      </c>
    </row>
    <row r="34" spans="1:5">
      <c r="A34" s="2">
        <v>43916</v>
      </c>
      <c r="B34" s="3">
        <f>Dati!K34</f>
        <v>280</v>
      </c>
      <c r="C34">
        <f t="shared" si="0"/>
        <v>26</v>
      </c>
      <c r="D34">
        <f t="shared" si="1"/>
        <v>3</v>
      </c>
      <c r="E34">
        <f t="shared" si="2"/>
        <v>-1</v>
      </c>
    </row>
    <row r="35" spans="1:5">
      <c r="A35" s="2">
        <v>43917</v>
      </c>
      <c r="B35" s="3">
        <f>Dati!K35</f>
        <v>331</v>
      </c>
      <c r="C35">
        <f t="shared" si="0"/>
        <v>51</v>
      </c>
      <c r="D35">
        <f t="shared" si="1"/>
        <v>25</v>
      </c>
      <c r="E35">
        <f t="shared" si="2"/>
        <v>22</v>
      </c>
    </row>
    <row r="36" spans="1:5">
      <c r="A36" s="2">
        <v>43918</v>
      </c>
      <c r="B36" s="3">
        <f>Dati!K36</f>
        <v>358</v>
      </c>
      <c r="C36">
        <f t="shared" si="0"/>
        <v>27</v>
      </c>
      <c r="D36">
        <f t="shared" si="1"/>
        <v>-24</v>
      </c>
      <c r="E36">
        <f t="shared" si="2"/>
        <v>-49</v>
      </c>
    </row>
    <row r="37" spans="1:5">
      <c r="A37" s="2">
        <v>43919</v>
      </c>
      <c r="B37" s="3">
        <f>Dati!K37</f>
        <v>377</v>
      </c>
      <c r="C37">
        <f t="shared" ref="C37" si="3">B37-B36</f>
        <v>19</v>
      </c>
      <c r="D37">
        <f t="shared" ref="D37" si="4">C37-C36</f>
        <v>-8</v>
      </c>
      <c r="E37">
        <f t="shared" ref="E37" si="5">D37-D36</f>
        <v>16</v>
      </c>
    </row>
    <row r="38" spans="1:5">
      <c r="A38" s="2">
        <v>43920</v>
      </c>
      <c r="B38" s="3">
        <f>Dati!K38</f>
        <v>397</v>
      </c>
      <c r="C38">
        <f t="shared" ref="C38" si="6">B38-B37</f>
        <v>20</v>
      </c>
      <c r="D38">
        <f t="shared" ref="D38" si="7">C38-C37</f>
        <v>1</v>
      </c>
      <c r="E38">
        <f t="shared" ref="E38" si="8">D38-D37</f>
        <v>9</v>
      </c>
    </row>
    <row r="39" spans="1:5">
      <c r="A39" s="2">
        <v>43921</v>
      </c>
      <c r="B39" s="3">
        <f>Dati!K39</f>
        <v>428</v>
      </c>
      <c r="C39">
        <f t="shared" ref="C39" si="9">B39-B38</f>
        <v>31</v>
      </c>
      <c r="D39">
        <f t="shared" ref="D39" si="10">C39-C38</f>
        <v>11</v>
      </c>
      <c r="E39">
        <f t="shared" ref="E39" si="11">D39-D38</f>
        <v>10</v>
      </c>
    </row>
    <row r="40" spans="1:5">
      <c r="A40" s="2">
        <v>43922</v>
      </c>
      <c r="B40" s="3">
        <f>Dati!K40</f>
        <v>460</v>
      </c>
      <c r="C40">
        <f t="shared" ref="C40" si="12">B40-B39</f>
        <v>32</v>
      </c>
      <c r="D40">
        <f t="shared" ref="D40" si="13">C40-C39</f>
        <v>1</v>
      </c>
      <c r="E40">
        <f t="shared" ref="E40" si="14">D40-D39</f>
        <v>-10</v>
      </c>
    </row>
    <row r="41" spans="1:5">
      <c r="A41" s="2">
        <v>43923</v>
      </c>
      <c r="B41" s="3">
        <f>Dati!K41</f>
        <v>488</v>
      </c>
      <c r="C41">
        <f t="shared" ref="C41" si="15">B41-B40</f>
        <v>28</v>
      </c>
      <c r="D41">
        <f t="shared" ref="D41" si="16">C41-C40</f>
        <v>-4</v>
      </c>
      <c r="E41">
        <f t="shared" ref="E41" si="17">D41-D40</f>
        <v>-5</v>
      </c>
    </row>
    <row r="42" spans="1:5">
      <c r="A42" s="2">
        <v>43924</v>
      </c>
      <c r="B42" s="3">
        <f>Dati!K42</f>
        <v>519</v>
      </c>
      <c r="C42">
        <f t="shared" ref="C42" si="18">B42-B41</f>
        <v>31</v>
      </c>
      <c r="D42">
        <f t="shared" ref="D42" si="19">C42-C41</f>
        <v>3</v>
      </c>
      <c r="E42">
        <f t="shared" ref="E42" si="20">D42-D41</f>
        <v>7</v>
      </c>
    </row>
    <row r="43" spans="1:5">
      <c r="A43" s="2">
        <v>43925</v>
      </c>
      <c r="B43" s="3">
        <f>Dati!K43</f>
        <v>542</v>
      </c>
      <c r="C43">
        <f t="shared" ref="C43" si="21">B43-B42</f>
        <v>23</v>
      </c>
      <c r="D43">
        <f t="shared" ref="D43" si="22">C43-C42</f>
        <v>-8</v>
      </c>
      <c r="E43">
        <f t="shared" ref="E43" si="23">D43-D42</f>
        <v>-11</v>
      </c>
    </row>
    <row r="44" spans="1:5">
      <c r="A44" s="2">
        <v>43926</v>
      </c>
      <c r="B44" s="3">
        <f>Dati!K44</f>
        <v>556</v>
      </c>
      <c r="C44">
        <f t="shared" ref="C44" si="24">B44-B43</f>
        <v>14</v>
      </c>
      <c r="D44">
        <f t="shared" ref="D44" si="25">C44-C43</f>
        <v>-9</v>
      </c>
      <c r="E44">
        <f t="shared" ref="E44" si="26">D44-D43</f>
        <v>-1</v>
      </c>
    </row>
    <row r="45" spans="1:5">
      <c r="A45" s="2">
        <v>43927</v>
      </c>
      <c r="B45" s="3">
        <f>Dati!K45</f>
        <v>595</v>
      </c>
      <c r="C45">
        <f t="shared" ref="C45" si="27">B45-B44</f>
        <v>39</v>
      </c>
      <c r="D45">
        <f t="shared" ref="D45" si="28">C45-C44</f>
        <v>25</v>
      </c>
      <c r="E45">
        <f t="shared" ref="E45" si="29">D45-D44</f>
        <v>34</v>
      </c>
    </row>
    <row r="46" spans="1:5">
      <c r="A46" s="2">
        <v>43928</v>
      </c>
      <c r="B46" s="3">
        <f>Dati!K46</f>
        <v>620</v>
      </c>
      <c r="C46">
        <f t="shared" ref="C46" si="30">B46-B45</f>
        <v>25</v>
      </c>
      <c r="D46">
        <f t="shared" ref="D46" si="31">C46-C45</f>
        <v>-14</v>
      </c>
      <c r="E46">
        <f t="shared" ref="E46" si="32">D46-D45</f>
        <v>-39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6"/>
  <sheetViews>
    <sheetView topLeftCell="A28" workbookViewId="0">
      <selection activeCell="A46" sqref="A46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15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Dati!E3</f>
        <v>0</v>
      </c>
    </row>
    <row r="4" spans="1:5">
      <c r="A4" s="2">
        <v>43886</v>
      </c>
      <c r="B4" s="3">
        <f>Dati!E4</f>
        <v>1</v>
      </c>
      <c r="C4">
        <f t="shared" ref="C4:C36" si="0">B4-B3</f>
        <v>1</v>
      </c>
    </row>
    <row r="5" spans="1:5">
      <c r="A5" s="2">
        <v>43887</v>
      </c>
      <c r="B5" s="3">
        <f>Dati!E5</f>
        <v>6</v>
      </c>
      <c r="C5">
        <f t="shared" si="0"/>
        <v>5</v>
      </c>
      <c r="D5">
        <f t="shared" ref="D5:D36" si="1">C5-C4</f>
        <v>4</v>
      </c>
    </row>
    <row r="6" spans="1:5">
      <c r="A6" s="2">
        <v>43888</v>
      </c>
      <c r="B6" s="3">
        <f>Dati!E6</f>
        <v>9</v>
      </c>
      <c r="C6">
        <f t="shared" si="0"/>
        <v>3</v>
      </c>
      <c r="D6">
        <f t="shared" si="1"/>
        <v>-2</v>
      </c>
      <c r="E6">
        <f t="shared" ref="E6:E36" si="2">D6-D5</f>
        <v>-6</v>
      </c>
    </row>
    <row r="7" spans="1:5">
      <c r="A7" s="2">
        <v>43889</v>
      </c>
      <c r="B7" s="3">
        <f>Dati!E7</f>
        <v>9</v>
      </c>
      <c r="C7">
        <f t="shared" si="0"/>
        <v>0</v>
      </c>
      <c r="D7">
        <f t="shared" si="1"/>
        <v>-3</v>
      </c>
      <c r="E7">
        <f t="shared" si="2"/>
        <v>-1</v>
      </c>
    </row>
    <row r="8" spans="1:5">
      <c r="A8" s="2">
        <v>43890</v>
      </c>
      <c r="B8" s="3">
        <f>Dati!E8</f>
        <v>5</v>
      </c>
      <c r="C8">
        <f t="shared" si="0"/>
        <v>-4</v>
      </c>
      <c r="D8">
        <f t="shared" si="1"/>
        <v>-4</v>
      </c>
      <c r="E8">
        <f t="shared" si="2"/>
        <v>-1</v>
      </c>
    </row>
    <row r="9" spans="1:5">
      <c r="A9" s="2">
        <v>43891</v>
      </c>
      <c r="B9" s="3">
        <f>Dati!E9</f>
        <v>13</v>
      </c>
      <c r="C9">
        <f t="shared" si="0"/>
        <v>8</v>
      </c>
      <c r="D9">
        <f t="shared" si="1"/>
        <v>12</v>
      </c>
      <c r="E9">
        <f t="shared" si="2"/>
        <v>16</v>
      </c>
    </row>
    <row r="10" spans="1:5">
      <c r="A10" s="2">
        <v>43892</v>
      </c>
      <c r="B10" s="3">
        <f>Dati!E10</f>
        <v>13</v>
      </c>
      <c r="C10">
        <f t="shared" si="0"/>
        <v>0</v>
      </c>
      <c r="D10">
        <f t="shared" si="1"/>
        <v>-8</v>
      </c>
      <c r="E10">
        <f t="shared" si="2"/>
        <v>-20</v>
      </c>
    </row>
    <row r="11" spans="1:5">
      <c r="A11" s="2">
        <v>43893</v>
      </c>
      <c r="B11" s="3">
        <f>Dati!E11</f>
        <v>14</v>
      </c>
      <c r="C11">
        <f t="shared" si="0"/>
        <v>1</v>
      </c>
      <c r="D11">
        <f t="shared" si="1"/>
        <v>1</v>
      </c>
      <c r="E11">
        <f t="shared" si="2"/>
        <v>9</v>
      </c>
    </row>
    <row r="12" spans="1:5">
      <c r="A12" s="2">
        <v>43894</v>
      </c>
      <c r="B12" s="3">
        <f>Dati!E12</f>
        <v>13</v>
      </c>
      <c r="C12">
        <f t="shared" si="0"/>
        <v>-1</v>
      </c>
      <c r="D12">
        <f t="shared" si="1"/>
        <v>-2</v>
      </c>
      <c r="E12">
        <f t="shared" si="2"/>
        <v>-3</v>
      </c>
    </row>
    <row r="13" spans="1:5">
      <c r="A13" s="2">
        <v>43895</v>
      </c>
      <c r="B13" s="3">
        <f>Dati!E13</f>
        <v>14</v>
      </c>
      <c r="C13">
        <f t="shared" si="0"/>
        <v>1</v>
      </c>
      <c r="D13">
        <f t="shared" si="1"/>
        <v>2</v>
      </c>
      <c r="E13">
        <f t="shared" si="2"/>
        <v>4</v>
      </c>
    </row>
    <row r="14" spans="1:5">
      <c r="A14" s="2">
        <v>43896</v>
      </c>
      <c r="B14" s="3">
        <f>Dati!E14</f>
        <v>17</v>
      </c>
      <c r="C14">
        <f t="shared" si="0"/>
        <v>3</v>
      </c>
      <c r="D14">
        <f t="shared" si="1"/>
        <v>2</v>
      </c>
      <c r="E14">
        <f t="shared" si="2"/>
        <v>0</v>
      </c>
    </row>
    <row r="15" spans="1:5">
      <c r="A15" s="2">
        <v>43897</v>
      </c>
      <c r="B15" s="3">
        <f>Dati!E15</f>
        <v>32</v>
      </c>
      <c r="C15">
        <f t="shared" si="0"/>
        <v>15</v>
      </c>
      <c r="D15">
        <f t="shared" si="1"/>
        <v>12</v>
      </c>
      <c r="E15">
        <f t="shared" si="2"/>
        <v>10</v>
      </c>
    </row>
    <row r="16" spans="1:5">
      <c r="A16" s="2">
        <v>43898</v>
      </c>
      <c r="B16" s="3">
        <f>Dati!E16</f>
        <v>50</v>
      </c>
      <c r="C16">
        <f t="shared" si="0"/>
        <v>18</v>
      </c>
      <c r="D16">
        <f t="shared" si="1"/>
        <v>3</v>
      </c>
      <c r="E16">
        <f t="shared" si="2"/>
        <v>-9</v>
      </c>
    </row>
    <row r="17" spans="1:5">
      <c r="A17" s="2">
        <v>43899</v>
      </c>
      <c r="B17" s="3">
        <f>Dati!E17</f>
        <v>77</v>
      </c>
      <c r="C17">
        <f t="shared" si="0"/>
        <v>27</v>
      </c>
      <c r="D17">
        <f t="shared" si="1"/>
        <v>9</v>
      </c>
      <c r="E17">
        <f t="shared" si="2"/>
        <v>6</v>
      </c>
    </row>
    <row r="18" spans="1:5">
      <c r="A18" s="2">
        <v>43900</v>
      </c>
      <c r="B18" s="3">
        <f>Dati!E18</f>
        <v>86</v>
      </c>
      <c r="C18">
        <f t="shared" si="0"/>
        <v>9</v>
      </c>
      <c r="D18">
        <f t="shared" si="1"/>
        <v>-18</v>
      </c>
      <c r="E18">
        <f t="shared" si="2"/>
        <v>-27</v>
      </c>
    </row>
    <row r="19" spans="1:5">
      <c r="A19" s="2">
        <v>43901</v>
      </c>
      <c r="B19" s="3">
        <f>Dati!E19</f>
        <v>108</v>
      </c>
      <c r="C19">
        <f t="shared" si="0"/>
        <v>22</v>
      </c>
      <c r="D19">
        <f t="shared" si="1"/>
        <v>13</v>
      </c>
      <c r="E19">
        <f t="shared" si="2"/>
        <v>31</v>
      </c>
    </row>
    <row r="20" spans="1:5">
      <c r="A20" s="2">
        <v>43902</v>
      </c>
      <c r="B20" s="3">
        <f>Dati!E20</f>
        <v>136</v>
      </c>
      <c r="C20">
        <f t="shared" si="0"/>
        <v>28</v>
      </c>
      <c r="D20">
        <f t="shared" si="1"/>
        <v>6</v>
      </c>
      <c r="E20">
        <f t="shared" si="2"/>
        <v>-7</v>
      </c>
    </row>
    <row r="21" spans="1:5">
      <c r="A21" s="2">
        <v>43903</v>
      </c>
      <c r="B21" s="3">
        <f>Dati!E21</f>
        <v>172</v>
      </c>
      <c r="C21">
        <f t="shared" si="0"/>
        <v>36</v>
      </c>
      <c r="D21">
        <f t="shared" si="1"/>
        <v>8</v>
      </c>
      <c r="E21">
        <f t="shared" si="2"/>
        <v>2</v>
      </c>
    </row>
    <row r="22" spans="1:5">
      <c r="A22" s="2">
        <v>43904</v>
      </c>
      <c r="B22" s="3">
        <f>Dati!E22</f>
        <v>275</v>
      </c>
      <c r="C22">
        <f t="shared" si="0"/>
        <v>103</v>
      </c>
      <c r="D22">
        <f t="shared" si="1"/>
        <v>67</v>
      </c>
      <c r="E22">
        <f t="shared" si="2"/>
        <v>59</v>
      </c>
    </row>
    <row r="23" spans="1:5">
      <c r="A23" s="2">
        <v>43905</v>
      </c>
      <c r="B23" s="3">
        <f>Dati!E23</f>
        <v>319</v>
      </c>
      <c r="C23">
        <f t="shared" si="0"/>
        <v>44</v>
      </c>
      <c r="D23">
        <f t="shared" si="1"/>
        <v>-59</v>
      </c>
      <c r="E23">
        <f t="shared" si="2"/>
        <v>-126</v>
      </c>
    </row>
    <row r="24" spans="1:5">
      <c r="A24" s="2">
        <v>43906</v>
      </c>
      <c r="B24" s="3">
        <f>Dati!E24</f>
        <v>328</v>
      </c>
      <c r="C24">
        <f t="shared" si="0"/>
        <v>9</v>
      </c>
      <c r="D24">
        <f t="shared" si="1"/>
        <v>-35</v>
      </c>
      <c r="E24">
        <f t="shared" si="2"/>
        <v>24</v>
      </c>
    </row>
    <row r="25" spans="1:5">
      <c r="A25" s="2">
        <v>43907</v>
      </c>
      <c r="B25" s="3">
        <f>Dati!E25</f>
        <v>384</v>
      </c>
      <c r="C25">
        <f t="shared" si="0"/>
        <v>56</v>
      </c>
      <c r="D25">
        <f t="shared" si="1"/>
        <v>47</v>
      </c>
      <c r="E25">
        <f t="shared" si="2"/>
        <v>82</v>
      </c>
    </row>
    <row r="26" spans="1:5">
      <c r="A26" s="2">
        <v>43908</v>
      </c>
      <c r="B26" s="3">
        <f>Dati!E26</f>
        <v>501</v>
      </c>
      <c r="C26">
        <f t="shared" si="0"/>
        <v>117</v>
      </c>
      <c r="D26">
        <f t="shared" si="1"/>
        <v>61</v>
      </c>
      <c r="E26">
        <f t="shared" si="2"/>
        <v>14</v>
      </c>
    </row>
    <row r="27" spans="1:5">
      <c r="A27" s="2">
        <v>43909</v>
      </c>
      <c r="B27" s="3">
        <f>Dati!E27</f>
        <v>603</v>
      </c>
      <c r="C27">
        <f t="shared" si="0"/>
        <v>102</v>
      </c>
      <c r="D27">
        <f t="shared" si="1"/>
        <v>-15</v>
      </c>
      <c r="E27">
        <f t="shared" si="2"/>
        <v>-76</v>
      </c>
    </row>
    <row r="28" spans="1:5">
      <c r="A28" s="2">
        <v>43910</v>
      </c>
      <c r="B28" s="3">
        <f>Dati!E28</f>
        <v>694</v>
      </c>
      <c r="C28">
        <f t="shared" si="0"/>
        <v>91</v>
      </c>
      <c r="D28">
        <f t="shared" si="1"/>
        <v>-11</v>
      </c>
      <c r="E28">
        <f t="shared" si="2"/>
        <v>4</v>
      </c>
    </row>
    <row r="29" spans="1:5">
      <c r="A29" s="2">
        <v>43911</v>
      </c>
      <c r="B29" s="3">
        <f>Dati!E29</f>
        <v>727</v>
      </c>
      <c r="C29">
        <f t="shared" si="0"/>
        <v>33</v>
      </c>
      <c r="D29">
        <f t="shared" si="1"/>
        <v>-58</v>
      </c>
      <c r="E29">
        <f t="shared" si="2"/>
        <v>-47</v>
      </c>
    </row>
    <row r="30" spans="1:5">
      <c r="A30" s="2">
        <v>43912</v>
      </c>
      <c r="B30" s="3">
        <f>Dati!E30</f>
        <v>868</v>
      </c>
      <c r="C30">
        <f t="shared" si="0"/>
        <v>141</v>
      </c>
      <c r="D30">
        <f t="shared" si="1"/>
        <v>108</v>
      </c>
      <c r="E30">
        <f t="shared" si="2"/>
        <v>166</v>
      </c>
    </row>
    <row r="31" spans="1:5">
      <c r="A31" s="2">
        <v>43913</v>
      </c>
      <c r="B31" s="3">
        <f>Dati!E31</f>
        <v>894</v>
      </c>
      <c r="C31">
        <f t="shared" si="0"/>
        <v>26</v>
      </c>
      <c r="D31">
        <f t="shared" si="1"/>
        <v>-115</v>
      </c>
      <c r="E31">
        <f t="shared" si="2"/>
        <v>-223</v>
      </c>
    </row>
    <row r="32" spans="1:5">
      <c r="A32" s="2">
        <v>43914</v>
      </c>
      <c r="B32" s="3">
        <f>Dati!E32</f>
        <v>950</v>
      </c>
      <c r="C32">
        <f t="shared" si="0"/>
        <v>56</v>
      </c>
      <c r="D32">
        <f t="shared" si="1"/>
        <v>30</v>
      </c>
      <c r="E32">
        <f t="shared" si="2"/>
        <v>145</v>
      </c>
    </row>
    <row r="33" spans="1:5">
      <c r="A33" s="2">
        <v>43915</v>
      </c>
      <c r="B33" s="3">
        <f>Dati!E33</f>
        <v>1074</v>
      </c>
      <c r="C33">
        <f t="shared" si="0"/>
        <v>124</v>
      </c>
      <c r="D33">
        <f t="shared" si="1"/>
        <v>68</v>
      </c>
      <c r="E33">
        <f t="shared" si="2"/>
        <v>38</v>
      </c>
    </row>
    <row r="34" spans="1:5">
      <c r="A34" s="2">
        <v>43916</v>
      </c>
      <c r="B34" s="3">
        <f>Dati!E34</f>
        <v>1152</v>
      </c>
      <c r="C34">
        <f t="shared" si="0"/>
        <v>78</v>
      </c>
      <c r="D34">
        <f t="shared" si="1"/>
        <v>-46</v>
      </c>
      <c r="E34">
        <f t="shared" si="2"/>
        <v>-114</v>
      </c>
    </row>
    <row r="35" spans="1:5">
      <c r="A35" s="2">
        <v>43917</v>
      </c>
      <c r="B35" s="3">
        <f>Dati!E35</f>
        <v>1180</v>
      </c>
      <c r="C35">
        <f t="shared" si="0"/>
        <v>28</v>
      </c>
      <c r="D35">
        <f t="shared" si="1"/>
        <v>-50</v>
      </c>
      <c r="E35">
        <f t="shared" si="2"/>
        <v>-4</v>
      </c>
    </row>
    <row r="36" spans="1:5">
      <c r="A36" s="2">
        <v>43918</v>
      </c>
      <c r="B36" s="3">
        <f>Dati!E36</f>
        <v>1198</v>
      </c>
      <c r="C36">
        <f t="shared" si="0"/>
        <v>18</v>
      </c>
      <c r="D36">
        <f t="shared" si="1"/>
        <v>-10</v>
      </c>
      <c r="E36">
        <f t="shared" si="2"/>
        <v>40</v>
      </c>
    </row>
    <row r="37" spans="1:5">
      <c r="A37" s="2">
        <v>43919</v>
      </c>
      <c r="B37" s="3">
        <f>Dati!E37</f>
        <v>1243</v>
      </c>
      <c r="C37">
        <f t="shared" ref="C37" si="3">B37-B36</f>
        <v>45</v>
      </c>
      <c r="D37">
        <f t="shared" ref="D37" si="4">C37-C36</f>
        <v>27</v>
      </c>
      <c r="E37">
        <f t="shared" ref="E37" si="5">D37-D36</f>
        <v>37</v>
      </c>
    </row>
    <row r="38" spans="1:5">
      <c r="A38" s="2">
        <v>43920</v>
      </c>
      <c r="B38" s="3">
        <f>Dati!E38</f>
        <v>1317</v>
      </c>
      <c r="C38">
        <f t="shared" ref="C38" si="6">B38-B37</f>
        <v>74</v>
      </c>
      <c r="D38">
        <f t="shared" ref="D38" si="7">C38-C37</f>
        <v>29</v>
      </c>
      <c r="E38">
        <f t="shared" ref="E38" si="8">D38-D37</f>
        <v>2</v>
      </c>
    </row>
    <row r="39" spans="1:5">
      <c r="A39" s="2">
        <v>43921</v>
      </c>
      <c r="B39" s="3">
        <f>Dati!E39</f>
        <v>1332</v>
      </c>
      <c r="C39">
        <f t="shared" ref="C39" si="9">B39-B38</f>
        <v>15</v>
      </c>
      <c r="D39">
        <f t="shared" ref="D39" si="10">C39-C38</f>
        <v>-59</v>
      </c>
      <c r="E39">
        <f t="shared" ref="E39" si="11">D39-D38</f>
        <v>-88</v>
      </c>
    </row>
    <row r="40" spans="1:5">
      <c r="A40" s="2">
        <v>43922</v>
      </c>
      <c r="B40" s="3">
        <f>Dati!E40</f>
        <v>1293</v>
      </c>
      <c r="C40">
        <f t="shared" ref="C40" si="12">B40-B39</f>
        <v>-39</v>
      </c>
      <c r="D40">
        <f t="shared" ref="D40" si="13">C40-C39</f>
        <v>-54</v>
      </c>
      <c r="E40">
        <f t="shared" ref="E40" si="14">D40-D39</f>
        <v>5</v>
      </c>
    </row>
    <row r="41" spans="1:5">
      <c r="A41" s="2">
        <v>43923</v>
      </c>
      <c r="B41" s="3">
        <f>Dati!E41</f>
        <v>1292</v>
      </c>
      <c r="C41">
        <f t="shared" ref="C41" si="15">B41-B40</f>
        <v>-1</v>
      </c>
      <c r="D41">
        <f t="shared" ref="D41" si="16">C41-C40</f>
        <v>38</v>
      </c>
      <c r="E41">
        <f t="shared" ref="E41" si="17">D41-D40</f>
        <v>92</v>
      </c>
    </row>
    <row r="42" spans="1:5">
      <c r="A42" s="2">
        <v>43924</v>
      </c>
      <c r="B42" s="3">
        <f>Dati!E42</f>
        <v>1320</v>
      </c>
      <c r="C42">
        <f t="shared" ref="C42" si="18">B42-B41</f>
        <v>28</v>
      </c>
      <c r="D42">
        <f t="shared" ref="D42" si="19">C42-C41</f>
        <v>29</v>
      </c>
      <c r="E42">
        <f t="shared" ref="E42" si="20">D42-D41</f>
        <v>-9</v>
      </c>
    </row>
    <row r="43" spans="1:5">
      <c r="A43" s="2">
        <v>43925</v>
      </c>
      <c r="B43" s="3">
        <f>Dati!E43</f>
        <v>1290</v>
      </c>
      <c r="C43">
        <f t="shared" ref="C43" si="21">B43-B42</f>
        <v>-30</v>
      </c>
      <c r="D43">
        <f t="shared" ref="D43" si="22">C43-C42</f>
        <v>-58</v>
      </c>
      <c r="E43">
        <f t="shared" ref="E43" si="23">D43-D42</f>
        <v>-87</v>
      </c>
    </row>
    <row r="44" spans="1:5">
      <c r="A44" s="2">
        <v>43926</v>
      </c>
      <c r="B44" s="3">
        <f>Dati!E44</f>
        <v>1291</v>
      </c>
      <c r="C44">
        <f t="shared" ref="C44" si="24">B44-B43</f>
        <v>1</v>
      </c>
      <c r="D44">
        <f t="shared" ref="D44" si="25">C44-C43</f>
        <v>31</v>
      </c>
      <c r="E44">
        <f t="shared" ref="E44" si="26">D44-D43</f>
        <v>89</v>
      </c>
    </row>
    <row r="45" spans="1:5">
      <c r="A45" s="2">
        <v>43927</v>
      </c>
      <c r="B45" s="3">
        <f>Dati!E45</f>
        <v>1303</v>
      </c>
      <c r="C45">
        <f t="shared" ref="C45" si="27">B45-B44</f>
        <v>12</v>
      </c>
      <c r="D45">
        <f t="shared" ref="D45" si="28">C45-C44</f>
        <v>11</v>
      </c>
      <c r="E45">
        <f t="shared" ref="E45" si="29">D45-D44</f>
        <v>-20</v>
      </c>
    </row>
    <row r="46" spans="1:5">
      <c r="A46" s="2">
        <v>43928</v>
      </c>
      <c r="B46" s="3">
        <f>Dati!E46</f>
        <v>1246</v>
      </c>
      <c r="C46">
        <f t="shared" ref="C46" si="30">B46-B45</f>
        <v>-57</v>
      </c>
      <c r="D46">
        <f t="shared" ref="D46" si="31">C46-C45</f>
        <v>-69</v>
      </c>
      <c r="E46">
        <f t="shared" ref="E46" si="32">D46-D45</f>
        <v>-80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46"/>
  <sheetViews>
    <sheetView topLeftCell="A28" workbookViewId="0">
      <selection activeCell="A46" sqref="A46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tr">
        <f>Dati!G1</f>
        <v>attualmente_positivi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Dati!G3</f>
        <v>1</v>
      </c>
    </row>
    <row r="4" spans="1:5">
      <c r="A4" s="2">
        <v>43886</v>
      </c>
      <c r="B4" s="3">
        <f>Dati!G4</f>
        <v>1</v>
      </c>
      <c r="C4">
        <f t="shared" ref="C4:C36" si="0">B4-B3</f>
        <v>0</v>
      </c>
    </row>
    <row r="5" spans="1:5">
      <c r="A5" s="2">
        <v>43887</v>
      </c>
      <c r="B5" s="3">
        <f>Dati!G5</f>
        <v>11</v>
      </c>
      <c r="C5">
        <f t="shared" si="0"/>
        <v>10</v>
      </c>
      <c r="D5">
        <f t="shared" ref="D5:D36" si="1">C5-C4</f>
        <v>10</v>
      </c>
    </row>
    <row r="6" spans="1:5">
      <c r="A6" s="2">
        <v>43888</v>
      </c>
      <c r="B6" s="3">
        <f>Dati!G6</f>
        <v>19</v>
      </c>
      <c r="C6">
        <f t="shared" si="0"/>
        <v>8</v>
      </c>
      <c r="D6">
        <f t="shared" si="1"/>
        <v>-2</v>
      </c>
      <c r="E6">
        <f t="shared" ref="E6:E36" si="2">D6-D5</f>
        <v>-12</v>
      </c>
    </row>
    <row r="7" spans="1:5">
      <c r="A7" s="2">
        <v>43889</v>
      </c>
      <c r="B7" s="3">
        <f>Dati!G7</f>
        <v>19</v>
      </c>
      <c r="C7">
        <f t="shared" si="0"/>
        <v>0</v>
      </c>
      <c r="D7">
        <f t="shared" si="1"/>
        <v>-8</v>
      </c>
      <c r="E7">
        <f t="shared" si="2"/>
        <v>-6</v>
      </c>
    </row>
    <row r="8" spans="1:5">
      <c r="A8" s="2">
        <v>43890</v>
      </c>
      <c r="B8" s="3">
        <f>Dati!G8</f>
        <v>38</v>
      </c>
      <c r="C8">
        <f t="shared" si="0"/>
        <v>19</v>
      </c>
      <c r="D8">
        <f t="shared" si="1"/>
        <v>19</v>
      </c>
      <c r="E8">
        <f t="shared" si="2"/>
        <v>27</v>
      </c>
    </row>
    <row r="9" spans="1:5">
      <c r="A9" s="2">
        <v>43891</v>
      </c>
      <c r="B9" s="3">
        <f>Dati!G9</f>
        <v>21</v>
      </c>
      <c r="C9">
        <f t="shared" si="0"/>
        <v>-17</v>
      </c>
      <c r="D9">
        <f t="shared" si="1"/>
        <v>-36</v>
      </c>
      <c r="E9">
        <f t="shared" si="2"/>
        <v>-55</v>
      </c>
    </row>
    <row r="10" spans="1:5">
      <c r="A10" s="2">
        <v>43892</v>
      </c>
      <c r="B10" s="3">
        <f>Dati!G10</f>
        <v>18</v>
      </c>
      <c r="C10">
        <f t="shared" si="0"/>
        <v>-3</v>
      </c>
      <c r="D10">
        <f t="shared" si="1"/>
        <v>14</v>
      </c>
      <c r="E10">
        <f t="shared" si="2"/>
        <v>50</v>
      </c>
    </row>
    <row r="11" spans="1:5">
      <c r="A11" s="2">
        <v>43893</v>
      </c>
      <c r="B11" s="3">
        <f>Dati!G11</f>
        <v>19</v>
      </c>
      <c r="C11">
        <f t="shared" si="0"/>
        <v>1</v>
      </c>
      <c r="D11">
        <f t="shared" si="1"/>
        <v>4</v>
      </c>
      <c r="E11">
        <f t="shared" si="2"/>
        <v>-10</v>
      </c>
    </row>
    <row r="12" spans="1:5">
      <c r="A12" s="2">
        <v>43894</v>
      </c>
      <c r="B12" s="3">
        <f>Dati!G12</f>
        <v>21</v>
      </c>
      <c r="C12">
        <f t="shared" si="0"/>
        <v>2</v>
      </c>
      <c r="D12">
        <f t="shared" si="1"/>
        <v>1</v>
      </c>
      <c r="E12">
        <f t="shared" si="2"/>
        <v>-3</v>
      </c>
    </row>
    <row r="13" spans="1:5">
      <c r="A13" s="2">
        <v>43895</v>
      </c>
      <c r="B13" s="3">
        <f>Dati!G13</f>
        <v>21</v>
      </c>
      <c r="C13">
        <f t="shared" si="0"/>
        <v>0</v>
      </c>
      <c r="D13">
        <f t="shared" si="1"/>
        <v>-2</v>
      </c>
      <c r="E13">
        <f t="shared" si="2"/>
        <v>-3</v>
      </c>
    </row>
    <row r="14" spans="1:5">
      <c r="A14" s="2">
        <v>43896</v>
      </c>
      <c r="B14" s="3">
        <f>Dati!G14</f>
        <v>24</v>
      </c>
      <c r="C14">
        <f t="shared" si="0"/>
        <v>3</v>
      </c>
      <c r="D14">
        <f t="shared" si="1"/>
        <v>3</v>
      </c>
      <c r="E14">
        <f t="shared" si="2"/>
        <v>5</v>
      </c>
    </row>
    <row r="15" spans="1:5">
      <c r="A15" s="2">
        <v>43897</v>
      </c>
      <c r="B15" s="3">
        <f>Dati!G15</f>
        <v>42</v>
      </c>
      <c r="C15">
        <f t="shared" si="0"/>
        <v>18</v>
      </c>
      <c r="D15">
        <f t="shared" si="1"/>
        <v>15</v>
      </c>
      <c r="E15">
        <f t="shared" si="2"/>
        <v>12</v>
      </c>
    </row>
    <row r="16" spans="1:5">
      <c r="A16" s="2">
        <v>43898</v>
      </c>
      <c r="B16" s="3">
        <f>Dati!G16</f>
        <v>67</v>
      </c>
      <c r="C16">
        <f t="shared" si="0"/>
        <v>25</v>
      </c>
      <c r="D16">
        <f t="shared" si="1"/>
        <v>7</v>
      </c>
      <c r="E16">
        <f t="shared" si="2"/>
        <v>-8</v>
      </c>
    </row>
    <row r="17" spans="1:5">
      <c r="A17" s="2">
        <v>43899</v>
      </c>
      <c r="B17" s="3">
        <f>Dati!G17</f>
        <v>97</v>
      </c>
      <c r="C17">
        <f t="shared" si="0"/>
        <v>30</v>
      </c>
      <c r="D17">
        <f t="shared" si="1"/>
        <v>5</v>
      </c>
      <c r="E17">
        <f t="shared" si="2"/>
        <v>-2</v>
      </c>
    </row>
    <row r="18" spans="1:5">
      <c r="A18" s="2">
        <v>43900</v>
      </c>
      <c r="B18" s="3">
        <f>Dati!G18</f>
        <v>128</v>
      </c>
      <c r="C18">
        <f t="shared" si="0"/>
        <v>31</v>
      </c>
      <c r="D18">
        <f t="shared" si="1"/>
        <v>1</v>
      </c>
      <c r="E18">
        <f t="shared" si="2"/>
        <v>-4</v>
      </c>
    </row>
    <row r="19" spans="1:5">
      <c r="A19" s="2">
        <v>43901</v>
      </c>
      <c r="B19" s="3">
        <f>Dati!G19</f>
        <v>181</v>
      </c>
      <c r="C19">
        <f t="shared" si="0"/>
        <v>53</v>
      </c>
      <c r="D19">
        <f t="shared" si="1"/>
        <v>22</v>
      </c>
      <c r="E19">
        <f t="shared" si="2"/>
        <v>21</v>
      </c>
    </row>
    <row r="20" spans="1:5">
      <c r="A20" s="2">
        <v>43902</v>
      </c>
      <c r="B20" s="3">
        <f>Dati!G20</f>
        <v>243</v>
      </c>
      <c r="C20">
        <f t="shared" si="0"/>
        <v>62</v>
      </c>
      <c r="D20">
        <f t="shared" si="1"/>
        <v>9</v>
      </c>
      <c r="E20">
        <f t="shared" si="2"/>
        <v>-13</v>
      </c>
    </row>
    <row r="21" spans="1:5">
      <c r="A21" s="2">
        <v>43903</v>
      </c>
      <c r="B21" s="3">
        <f>Dati!G21</f>
        <v>304</v>
      </c>
      <c r="C21">
        <f t="shared" si="0"/>
        <v>61</v>
      </c>
      <c r="D21">
        <f t="shared" si="1"/>
        <v>-1</v>
      </c>
      <c r="E21">
        <f t="shared" si="2"/>
        <v>-10</v>
      </c>
    </row>
    <row r="22" spans="1:5">
      <c r="A22" s="2">
        <v>43904</v>
      </c>
      <c r="B22" s="3">
        <f>Dati!G22</f>
        <v>384</v>
      </c>
      <c r="C22">
        <f t="shared" si="0"/>
        <v>80</v>
      </c>
      <c r="D22">
        <f t="shared" si="1"/>
        <v>19</v>
      </c>
      <c r="E22">
        <f t="shared" si="2"/>
        <v>20</v>
      </c>
    </row>
    <row r="23" spans="1:5">
      <c r="A23" s="2">
        <v>43905</v>
      </c>
      <c r="B23" s="3">
        <f>Dati!G23</f>
        <v>493</v>
      </c>
      <c r="C23">
        <f t="shared" si="0"/>
        <v>109</v>
      </c>
      <c r="D23">
        <f t="shared" si="1"/>
        <v>29</v>
      </c>
      <c r="E23">
        <f t="shared" si="2"/>
        <v>10</v>
      </c>
    </row>
    <row r="24" spans="1:5">
      <c r="A24" s="2">
        <v>43906</v>
      </c>
      <c r="B24" s="3">
        <f>Dati!G24</f>
        <v>575</v>
      </c>
      <c r="C24">
        <f t="shared" si="0"/>
        <v>82</v>
      </c>
      <c r="D24">
        <f t="shared" si="1"/>
        <v>-27</v>
      </c>
      <c r="E24">
        <f t="shared" si="2"/>
        <v>-56</v>
      </c>
    </row>
    <row r="25" spans="1:5">
      <c r="A25" s="2">
        <v>43907</v>
      </c>
      <c r="B25" s="3">
        <f>Dati!G25</f>
        <v>661</v>
      </c>
      <c r="C25">
        <f t="shared" si="0"/>
        <v>86</v>
      </c>
      <c r="D25">
        <f t="shared" si="1"/>
        <v>4</v>
      </c>
      <c r="E25">
        <f t="shared" si="2"/>
        <v>31</v>
      </c>
    </row>
    <row r="26" spans="1:5">
      <c r="A26" s="2">
        <v>43908</v>
      </c>
      <c r="B26" s="3">
        <f>Dati!G26</f>
        <v>744</v>
      </c>
      <c r="C26">
        <f t="shared" si="0"/>
        <v>83</v>
      </c>
      <c r="D26">
        <f t="shared" si="1"/>
        <v>-3</v>
      </c>
      <c r="E26">
        <f t="shared" si="2"/>
        <v>-7</v>
      </c>
    </row>
    <row r="27" spans="1:5">
      <c r="A27" s="2">
        <v>43909</v>
      </c>
      <c r="B27" s="3">
        <f>Dati!G27</f>
        <v>883</v>
      </c>
      <c r="C27">
        <f t="shared" si="0"/>
        <v>139</v>
      </c>
      <c r="D27">
        <f t="shared" si="1"/>
        <v>56</v>
      </c>
      <c r="E27">
        <f t="shared" si="2"/>
        <v>59</v>
      </c>
    </row>
    <row r="28" spans="1:5">
      <c r="A28" s="2">
        <v>43910</v>
      </c>
      <c r="B28" s="3">
        <f>Dati!G28</f>
        <v>1001</v>
      </c>
      <c r="C28">
        <f t="shared" si="0"/>
        <v>118</v>
      </c>
      <c r="D28">
        <f t="shared" si="1"/>
        <v>-21</v>
      </c>
      <c r="E28">
        <f t="shared" si="2"/>
        <v>-77</v>
      </c>
    </row>
    <row r="29" spans="1:5">
      <c r="A29" s="2">
        <v>43911</v>
      </c>
      <c r="B29" s="3">
        <f>Dati!G29</f>
        <v>1159</v>
      </c>
      <c r="C29">
        <f t="shared" si="0"/>
        <v>158</v>
      </c>
      <c r="D29">
        <f t="shared" si="1"/>
        <v>40</v>
      </c>
      <c r="E29">
        <f t="shared" si="2"/>
        <v>61</v>
      </c>
    </row>
    <row r="30" spans="1:5">
      <c r="A30" s="2">
        <v>43912</v>
      </c>
      <c r="B30" s="3">
        <f>Dati!G30</f>
        <v>1351</v>
      </c>
      <c r="C30">
        <f t="shared" si="0"/>
        <v>192</v>
      </c>
      <c r="D30">
        <f t="shared" si="1"/>
        <v>34</v>
      </c>
      <c r="E30">
        <f t="shared" si="2"/>
        <v>-6</v>
      </c>
    </row>
    <row r="31" spans="1:5">
      <c r="A31" s="2">
        <v>43913</v>
      </c>
      <c r="B31" s="3">
        <f>Dati!G31</f>
        <v>1553</v>
      </c>
      <c r="C31">
        <f t="shared" si="0"/>
        <v>202</v>
      </c>
      <c r="D31">
        <f t="shared" si="1"/>
        <v>10</v>
      </c>
      <c r="E31">
        <f t="shared" si="2"/>
        <v>-24</v>
      </c>
    </row>
    <row r="32" spans="1:5">
      <c r="A32" s="2">
        <v>43914</v>
      </c>
      <c r="B32" s="3">
        <f>Dati!G32</f>
        <v>1692</v>
      </c>
      <c r="C32">
        <f t="shared" si="0"/>
        <v>139</v>
      </c>
      <c r="D32">
        <f t="shared" si="1"/>
        <v>-63</v>
      </c>
      <c r="E32">
        <f t="shared" si="2"/>
        <v>-73</v>
      </c>
    </row>
    <row r="33" spans="1:5">
      <c r="A33" s="2">
        <v>43915</v>
      </c>
      <c r="B33" s="3">
        <f>Dati!G33</f>
        <v>1826</v>
      </c>
      <c r="C33">
        <f t="shared" si="0"/>
        <v>134</v>
      </c>
      <c r="D33">
        <f t="shared" si="1"/>
        <v>-5</v>
      </c>
      <c r="E33">
        <f t="shared" si="2"/>
        <v>58</v>
      </c>
    </row>
    <row r="34" spans="1:5">
      <c r="A34" s="2">
        <v>43916</v>
      </c>
      <c r="B34" s="3">
        <f>Dati!G34</f>
        <v>2027</v>
      </c>
      <c r="C34">
        <f t="shared" si="0"/>
        <v>201</v>
      </c>
      <c r="D34">
        <f t="shared" si="1"/>
        <v>67</v>
      </c>
      <c r="E34">
        <f t="shared" si="2"/>
        <v>72</v>
      </c>
    </row>
    <row r="35" spans="1:5">
      <c r="A35" s="2">
        <v>43917</v>
      </c>
      <c r="B35" s="3">
        <f>Dati!G35</f>
        <v>2060</v>
      </c>
      <c r="C35">
        <f t="shared" si="0"/>
        <v>33</v>
      </c>
      <c r="D35">
        <f t="shared" si="1"/>
        <v>-168</v>
      </c>
      <c r="E35">
        <f t="shared" si="2"/>
        <v>-235</v>
      </c>
    </row>
    <row r="36" spans="1:5">
      <c r="A36" s="2">
        <v>43918</v>
      </c>
      <c r="B36" s="3">
        <f>Dati!G36</f>
        <v>2086</v>
      </c>
      <c r="C36">
        <f t="shared" si="0"/>
        <v>26</v>
      </c>
      <c r="D36">
        <f t="shared" si="1"/>
        <v>-7</v>
      </c>
      <c r="E36">
        <f t="shared" si="2"/>
        <v>161</v>
      </c>
    </row>
    <row r="37" spans="1:5">
      <c r="A37" s="2">
        <v>43919</v>
      </c>
      <c r="B37" s="3">
        <f>Dati!G37</f>
        <v>2279</v>
      </c>
      <c r="C37">
        <f t="shared" ref="C37" si="3">B37-B36</f>
        <v>193</v>
      </c>
      <c r="D37">
        <f t="shared" ref="D37" si="4">C37-C36</f>
        <v>167</v>
      </c>
      <c r="E37">
        <f t="shared" ref="E37" si="5">D37-D36</f>
        <v>174</v>
      </c>
    </row>
    <row r="38" spans="1:5">
      <c r="A38" s="2">
        <v>43920</v>
      </c>
      <c r="B38" s="3">
        <f>Dati!G38</f>
        <v>2383</v>
      </c>
      <c r="C38">
        <f t="shared" ref="C38" si="6">B38-B37</f>
        <v>104</v>
      </c>
      <c r="D38">
        <f t="shared" ref="D38" si="7">C38-C37</f>
        <v>-89</v>
      </c>
      <c r="E38">
        <f t="shared" ref="E38" si="8">D38-D37</f>
        <v>-256</v>
      </c>
    </row>
    <row r="39" spans="1:5">
      <c r="A39" s="2">
        <v>43921</v>
      </c>
      <c r="B39" s="3">
        <f>Dati!G39</f>
        <v>2508</v>
      </c>
      <c r="C39">
        <f t="shared" ref="C39" si="9">B39-B38</f>
        <v>125</v>
      </c>
      <c r="D39">
        <f t="shared" ref="D39" si="10">C39-C38</f>
        <v>21</v>
      </c>
      <c r="E39">
        <f t="shared" ref="E39" si="11">D39-D38</f>
        <v>110</v>
      </c>
    </row>
    <row r="40" spans="1:5">
      <c r="A40" s="2">
        <v>43922</v>
      </c>
      <c r="B40" s="3">
        <f>Dati!G40</f>
        <v>2645</v>
      </c>
      <c r="C40">
        <f t="shared" ref="C40" si="12">B40-B39</f>
        <v>137</v>
      </c>
      <c r="D40">
        <f t="shared" ref="D40" si="13">C40-C39</f>
        <v>12</v>
      </c>
      <c r="E40">
        <f t="shared" ref="E40" si="14">D40-D39</f>
        <v>-9</v>
      </c>
    </row>
    <row r="41" spans="1:5">
      <c r="A41" s="2">
        <v>43923</v>
      </c>
      <c r="B41" s="3">
        <f>Dati!G41</f>
        <v>2660</v>
      </c>
      <c r="C41">
        <f t="shared" ref="C41" si="15">B41-B40</f>
        <v>15</v>
      </c>
      <c r="D41">
        <f t="shared" ref="D41" si="16">C41-C40</f>
        <v>-122</v>
      </c>
      <c r="E41">
        <f t="shared" ref="E41" si="17">D41-D40</f>
        <v>-134</v>
      </c>
    </row>
    <row r="42" spans="1:5">
      <c r="A42" s="2">
        <v>43924</v>
      </c>
      <c r="B42" s="3">
        <f>Dati!G42</f>
        <v>2746</v>
      </c>
      <c r="C42">
        <f t="shared" ref="C42" si="18">B42-B41</f>
        <v>86</v>
      </c>
      <c r="D42">
        <f t="shared" ref="D42" si="19">C42-C41</f>
        <v>71</v>
      </c>
      <c r="E42">
        <f t="shared" ref="E42" si="20">D42-D41</f>
        <v>193</v>
      </c>
    </row>
    <row r="43" spans="1:5">
      <c r="A43" s="2">
        <v>43925</v>
      </c>
      <c r="B43" s="3">
        <f>Dati!G43</f>
        <v>2894</v>
      </c>
      <c r="C43">
        <f t="shared" ref="C43" si="21">B43-B42</f>
        <v>148</v>
      </c>
      <c r="D43">
        <f t="shared" ref="D43" si="22">C43-C42</f>
        <v>62</v>
      </c>
      <c r="E43">
        <f t="shared" ref="E43" si="23">D43-D42</f>
        <v>-9</v>
      </c>
    </row>
    <row r="44" spans="1:5">
      <c r="A44" s="2">
        <v>43926</v>
      </c>
      <c r="B44" s="3">
        <f>Dati!G44</f>
        <v>3093</v>
      </c>
      <c r="C44">
        <f t="shared" ref="C44" si="24">B44-B43</f>
        <v>199</v>
      </c>
      <c r="D44">
        <f t="shared" ref="D44" si="25">C44-C43</f>
        <v>51</v>
      </c>
      <c r="E44">
        <f t="shared" ref="E44" si="26">D44-D43</f>
        <v>-11</v>
      </c>
    </row>
    <row r="45" spans="1:5">
      <c r="A45" s="2">
        <v>43927</v>
      </c>
      <c r="B45" s="3">
        <f>Dati!G45</f>
        <v>3117</v>
      </c>
      <c r="C45">
        <f>B45-B44</f>
        <v>24</v>
      </c>
      <c r="D45">
        <f>C45-C44</f>
        <v>-175</v>
      </c>
      <c r="E45">
        <f>D45-D44</f>
        <v>-226</v>
      </c>
    </row>
    <row r="46" spans="1:5">
      <c r="A46" s="2">
        <v>43928</v>
      </c>
      <c r="B46" s="3">
        <f>Dati!G46</f>
        <v>3212</v>
      </c>
      <c r="C46">
        <f>B46-B45</f>
        <v>95</v>
      </c>
      <c r="D46">
        <f>C46-C45</f>
        <v>71</v>
      </c>
      <c r="E46">
        <f>D46-D45</f>
        <v>246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6"/>
  <sheetViews>
    <sheetView topLeftCell="A28" workbookViewId="0">
      <selection activeCell="A46" sqref="A46"/>
    </sheetView>
  </sheetViews>
  <sheetFormatPr defaultRowHeight="13.8"/>
  <cols>
    <col min="1" max="1" width="14.59765625" customWidth="1"/>
    <col min="2" max="2" width="19.79687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Dati!F3</f>
        <v>0</v>
      </c>
    </row>
    <row r="4" spans="1:5">
      <c r="A4" s="2">
        <v>43886</v>
      </c>
      <c r="B4" s="3">
        <f>Dati!F4</f>
        <v>0</v>
      </c>
      <c r="C4">
        <f t="shared" ref="C4:C36" si="0">B4-B3</f>
        <v>0</v>
      </c>
    </row>
    <row r="5" spans="1:5">
      <c r="A5" s="2">
        <v>43887</v>
      </c>
      <c r="B5" s="3">
        <f>Dati!F5</f>
        <v>5</v>
      </c>
      <c r="C5">
        <f t="shared" si="0"/>
        <v>5</v>
      </c>
      <c r="D5">
        <f t="shared" ref="D5:D36" si="1">C5-C4</f>
        <v>5</v>
      </c>
    </row>
    <row r="6" spans="1:5">
      <c r="A6" s="2">
        <v>43888</v>
      </c>
      <c r="B6" s="3">
        <f>Dati!F6</f>
        <v>10</v>
      </c>
      <c r="C6">
        <f t="shared" si="0"/>
        <v>5</v>
      </c>
      <c r="D6">
        <f t="shared" si="1"/>
        <v>0</v>
      </c>
      <c r="E6">
        <f t="shared" ref="E6:E36" si="2">D6-D5</f>
        <v>-5</v>
      </c>
    </row>
    <row r="7" spans="1:5">
      <c r="A7" s="2">
        <v>43889</v>
      </c>
      <c r="B7" s="3">
        <f>Dati!F7</f>
        <v>10</v>
      </c>
      <c r="C7">
        <f t="shared" si="0"/>
        <v>0</v>
      </c>
      <c r="D7">
        <f t="shared" si="1"/>
        <v>-5</v>
      </c>
      <c r="E7">
        <f t="shared" si="2"/>
        <v>-5</v>
      </c>
    </row>
    <row r="8" spans="1:5">
      <c r="A8" s="2">
        <v>43890</v>
      </c>
      <c r="B8" s="3">
        <f>Dati!F8</f>
        <v>33</v>
      </c>
      <c r="C8">
        <f t="shared" si="0"/>
        <v>23</v>
      </c>
      <c r="D8">
        <f t="shared" si="1"/>
        <v>23</v>
      </c>
      <c r="E8">
        <f t="shared" si="2"/>
        <v>28</v>
      </c>
    </row>
    <row r="9" spans="1:5">
      <c r="A9" s="2">
        <v>43891</v>
      </c>
      <c r="B9" s="3">
        <f>Dati!F9</f>
        <v>8</v>
      </c>
      <c r="C9">
        <f t="shared" si="0"/>
        <v>-25</v>
      </c>
      <c r="D9">
        <f t="shared" si="1"/>
        <v>-48</v>
      </c>
      <c r="E9">
        <f t="shared" si="2"/>
        <v>-71</v>
      </c>
    </row>
    <row r="10" spans="1:5">
      <c r="A10" s="2">
        <v>43892</v>
      </c>
      <c r="B10" s="3">
        <f>Dati!F10</f>
        <v>5</v>
      </c>
      <c r="C10">
        <f t="shared" si="0"/>
        <v>-3</v>
      </c>
      <c r="D10">
        <f t="shared" si="1"/>
        <v>22</v>
      </c>
      <c r="E10">
        <f t="shared" si="2"/>
        <v>70</v>
      </c>
    </row>
    <row r="11" spans="1:5">
      <c r="A11" s="2">
        <v>43893</v>
      </c>
      <c r="B11" s="3">
        <f>Dati!F11</f>
        <v>5</v>
      </c>
      <c r="C11">
        <f t="shared" si="0"/>
        <v>0</v>
      </c>
      <c r="D11">
        <f t="shared" si="1"/>
        <v>3</v>
      </c>
      <c r="E11">
        <f t="shared" si="2"/>
        <v>-19</v>
      </c>
    </row>
    <row r="12" spans="1:5">
      <c r="A12" s="2">
        <v>43894</v>
      </c>
      <c r="B12" s="3">
        <f>Dati!F12</f>
        <v>8</v>
      </c>
      <c r="C12">
        <f t="shared" si="0"/>
        <v>3</v>
      </c>
      <c r="D12">
        <f t="shared" si="1"/>
        <v>3</v>
      </c>
      <c r="E12">
        <f t="shared" si="2"/>
        <v>0</v>
      </c>
    </row>
    <row r="13" spans="1:5">
      <c r="A13" s="2">
        <v>43895</v>
      </c>
      <c r="B13" s="3">
        <f>Dati!F13</f>
        <v>7</v>
      </c>
      <c r="C13">
        <f t="shared" si="0"/>
        <v>-1</v>
      </c>
      <c r="D13">
        <f t="shared" si="1"/>
        <v>-4</v>
      </c>
      <c r="E13">
        <f t="shared" si="2"/>
        <v>-7</v>
      </c>
    </row>
    <row r="14" spans="1:5">
      <c r="A14" s="2">
        <v>43896</v>
      </c>
      <c r="B14" s="3">
        <f>Dati!F14</f>
        <v>7</v>
      </c>
      <c r="C14">
        <f t="shared" si="0"/>
        <v>0</v>
      </c>
      <c r="D14">
        <f t="shared" si="1"/>
        <v>1</v>
      </c>
      <c r="E14">
        <f t="shared" si="2"/>
        <v>5</v>
      </c>
    </row>
    <row r="15" spans="1:5">
      <c r="A15" s="2">
        <v>43897</v>
      </c>
      <c r="B15" s="3">
        <f>Dati!F15</f>
        <v>10</v>
      </c>
      <c r="C15">
        <f t="shared" si="0"/>
        <v>3</v>
      </c>
      <c r="D15">
        <f t="shared" si="1"/>
        <v>3</v>
      </c>
      <c r="E15">
        <f t="shared" si="2"/>
        <v>2</v>
      </c>
    </row>
    <row r="16" spans="1:5">
      <c r="A16" s="2">
        <v>43898</v>
      </c>
      <c r="B16" s="3">
        <f>Dati!F16</f>
        <v>17</v>
      </c>
      <c r="C16">
        <f t="shared" si="0"/>
        <v>7</v>
      </c>
      <c r="D16">
        <f t="shared" si="1"/>
        <v>4</v>
      </c>
      <c r="E16">
        <f t="shared" si="2"/>
        <v>1</v>
      </c>
    </row>
    <row r="17" spans="1:5">
      <c r="A17" s="2">
        <v>43899</v>
      </c>
      <c r="B17" s="3">
        <f>Dati!F17</f>
        <v>20</v>
      </c>
      <c r="C17">
        <f t="shared" si="0"/>
        <v>3</v>
      </c>
      <c r="D17">
        <f t="shared" si="1"/>
        <v>-4</v>
      </c>
      <c r="E17">
        <f t="shared" si="2"/>
        <v>-8</v>
      </c>
    </row>
    <row r="18" spans="1:5">
      <c r="A18" s="2">
        <v>43900</v>
      </c>
      <c r="B18" s="3">
        <f>Dati!F18</f>
        <v>42</v>
      </c>
      <c r="C18">
        <f t="shared" si="0"/>
        <v>22</v>
      </c>
      <c r="D18">
        <f t="shared" si="1"/>
        <v>19</v>
      </c>
      <c r="E18">
        <f t="shared" si="2"/>
        <v>23</v>
      </c>
    </row>
    <row r="19" spans="1:5">
      <c r="A19" s="2">
        <v>43901</v>
      </c>
      <c r="B19" s="3">
        <f>Dati!F19</f>
        <v>73</v>
      </c>
      <c r="C19">
        <f t="shared" si="0"/>
        <v>31</v>
      </c>
      <c r="D19">
        <f t="shared" si="1"/>
        <v>9</v>
      </c>
      <c r="E19">
        <f t="shared" si="2"/>
        <v>-10</v>
      </c>
    </row>
    <row r="20" spans="1:5">
      <c r="A20" s="2">
        <v>43902</v>
      </c>
      <c r="B20" s="3">
        <f>Dati!F20</f>
        <v>107</v>
      </c>
      <c r="C20">
        <f t="shared" si="0"/>
        <v>34</v>
      </c>
      <c r="D20">
        <f t="shared" si="1"/>
        <v>3</v>
      </c>
      <c r="E20">
        <f t="shared" si="2"/>
        <v>-6</v>
      </c>
    </row>
    <row r="21" spans="1:5">
      <c r="A21" s="2">
        <v>43903</v>
      </c>
      <c r="B21" s="3">
        <f>Dati!F21</f>
        <v>132</v>
      </c>
      <c r="C21">
        <f t="shared" si="0"/>
        <v>25</v>
      </c>
      <c r="D21">
        <f t="shared" si="1"/>
        <v>-9</v>
      </c>
      <c r="E21">
        <f t="shared" si="2"/>
        <v>-12</v>
      </c>
    </row>
    <row r="22" spans="1:5">
      <c r="A22" s="2">
        <v>43904</v>
      </c>
      <c r="B22" s="3">
        <f>Dati!F22</f>
        <v>109</v>
      </c>
      <c r="C22">
        <f t="shared" si="0"/>
        <v>-23</v>
      </c>
      <c r="D22">
        <f t="shared" si="1"/>
        <v>-48</v>
      </c>
      <c r="E22">
        <f t="shared" si="2"/>
        <v>-39</v>
      </c>
    </row>
    <row r="23" spans="1:5">
      <c r="A23" s="2">
        <v>43905</v>
      </c>
      <c r="B23" s="3">
        <f>Dati!F23</f>
        <v>174</v>
      </c>
      <c r="C23">
        <f t="shared" si="0"/>
        <v>65</v>
      </c>
      <c r="D23">
        <f t="shared" si="1"/>
        <v>88</v>
      </c>
      <c r="E23">
        <f t="shared" si="2"/>
        <v>136</v>
      </c>
    </row>
    <row r="24" spans="1:5">
      <c r="A24" s="2">
        <v>43906</v>
      </c>
      <c r="B24" s="3">
        <f>Dati!F24</f>
        <v>247</v>
      </c>
      <c r="C24">
        <f t="shared" si="0"/>
        <v>73</v>
      </c>
      <c r="D24">
        <f t="shared" si="1"/>
        <v>8</v>
      </c>
      <c r="E24">
        <f t="shared" si="2"/>
        <v>-80</v>
      </c>
    </row>
    <row r="25" spans="1:5">
      <c r="A25" s="2">
        <v>43907</v>
      </c>
      <c r="B25" s="3">
        <f>Dati!F25</f>
        <v>277</v>
      </c>
      <c r="C25">
        <f t="shared" si="0"/>
        <v>30</v>
      </c>
      <c r="D25">
        <f t="shared" si="1"/>
        <v>-43</v>
      </c>
      <c r="E25">
        <f t="shared" si="2"/>
        <v>-51</v>
      </c>
    </row>
    <row r="26" spans="1:5">
      <c r="A26" s="2">
        <v>43908</v>
      </c>
      <c r="B26" s="3">
        <f>Dati!F26</f>
        <v>243</v>
      </c>
      <c r="C26">
        <f t="shared" si="0"/>
        <v>-34</v>
      </c>
      <c r="D26">
        <f t="shared" si="1"/>
        <v>-64</v>
      </c>
      <c r="E26">
        <f t="shared" si="2"/>
        <v>-21</v>
      </c>
    </row>
    <row r="27" spans="1:5">
      <c r="A27" s="2">
        <v>43909</v>
      </c>
      <c r="B27" s="3">
        <f>Dati!F27</f>
        <v>280</v>
      </c>
      <c r="C27">
        <f t="shared" si="0"/>
        <v>37</v>
      </c>
      <c r="D27">
        <f t="shared" si="1"/>
        <v>71</v>
      </c>
      <c r="E27">
        <f t="shared" si="2"/>
        <v>135</v>
      </c>
    </row>
    <row r="28" spans="1:5">
      <c r="A28" s="2">
        <v>43910</v>
      </c>
      <c r="B28" s="3">
        <f>Dati!F28</f>
        <v>307</v>
      </c>
      <c r="C28">
        <f t="shared" si="0"/>
        <v>27</v>
      </c>
      <c r="D28">
        <f t="shared" si="1"/>
        <v>-10</v>
      </c>
      <c r="E28">
        <f t="shared" si="2"/>
        <v>-81</v>
      </c>
    </row>
    <row r="29" spans="1:5">
      <c r="A29" s="2">
        <v>43911</v>
      </c>
      <c r="B29" s="3">
        <f>Dati!F29</f>
        <v>432</v>
      </c>
      <c r="C29">
        <f t="shared" si="0"/>
        <v>125</v>
      </c>
      <c r="D29">
        <f t="shared" si="1"/>
        <v>98</v>
      </c>
      <c r="E29">
        <f t="shared" si="2"/>
        <v>108</v>
      </c>
    </row>
    <row r="30" spans="1:5">
      <c r="A30" s="2">
        <v>43912</v>
      </c>
      <c r="B30" s="3">
        <f>Dati!F30</f>
        <v>483</v>
      </c>
      <c r="C30">
        <f t="shared" si="0"/>
        <v>51</v>
      </c>
      <c r="D30">
        <f t="shared" si="1"/>
        <v>-74</v>
      </c>
      <c r="E30">
        <f t="shared" si="2"/>
        <v>-172</v>
      </c>
    </row>
    <row r="31" spans="1:5">
      <c r="A31" s="2">
        <v>43913</v>
      </c>
      <c r="B31" s="3">
        <f>Dati!F31</f>
        <v>659</v>
      </c>
      <c r="C31">
        <f t="shared" si="0"/>
        <v>176</v>
      </c>
      <c r="D31">
        <f t="shared" si="1"/>
        <v>125</v>
      </c>
      <c r="E31">
        <f t="shared" si="2"/>
        <v>199</v>
      </c>
    </row>
    <row r="32" spans="1:5">
      <c r="A32" s="2">
        <v>43914</v>
      </c>
      <c r="B32" s="3">
        <f>Dati!F32</f>
        <v>742</v>
      </c>
      <c r="C32">
        <f t="shared" si="0"/>
        <v>83</v>
      </c>
      <c r="D32">
        <f t="shared" si="1"/>
        <v>-93</v>
      </c>
      <c r="E32">
        <f t="shared" si="2"/>
        <v>-218</v>
      </c>
    </row>
    <row r="33" spans="1:5">
      <c r="A33" s="2">
        <v>43915</v>
      </c>
      <c r="B33" s="3">
        <f>Dati!F33</f>
        <v>752</v>
      </c>
      <c r="C33">
        <f t="shared" si="0"/>
        <v>10</v>
      </c>
      <c r="D33">
        <f t="shared" si="1"/>
        <v>-73</v>
      </c>
      <c r="E33">
        <f t="shared" si="2"/>
        <v>20</v>
      </c>
    </row>
    <row r="34" spans="1:5">
      <c r="A34" s="2">
        <v>43916</v>
      </c>
      <c r="B34" s="3">
        <f>Dati!F34</f>
        <v>875</v>
      </c>
      <c r="C34">
        <f t="shared" si="0"/>
        <v>123</v>
      </c>
      <c r="D34">
        <f t="shared" si="1"/>
        <v>113</v>
      </c>
      <c r="E34">
        <f t="shared" si="2"/>
        <v>186</v>
      </c>
    </row>
    <row r="35" spans="1:5">
      <c r="A35" s="2">
        <v>43917</v>
      </c>
      <c r="B35" s="3">
        <f>Dati!F35</f>
        <v>880</v>
      </c>
      <c r="C35">
        <f t="shared" si="0"/>
        <v>5</v>
      </c>
      <c r="D35">
        <f t="shared" si="1"/>
        <v>-118</v>
      </c>
      <c r="E35">
        <f t="shared" si="2"/>
        <v>-231</v>
      </c>
    </row>
    <row r="36" spans="1:5">
      <c r="A36" s="2">
        <v>43918</v>
      </c>
      <c r="B36" s="3">
        <f>Dati!F36</f>
        <v>888</v>
      </c>
      <c r="C36">
        <f t="shared" si="0"/>
        <v>8</v>
      </c>
      <c r="D36">
        <f t="shared" si="1"/>
        <v>3</v>
      </c>
      <c r="E36">
        <f t="shared" si="2"/>
        <v>121</v>
      </c>
    </row>
    <row r="37" spans="1:5">
      <c r="A37" s="2">
        <v>43919</v>
      </c>
      <c r="B37" s="3">
        <f>Dati!F37</f>
        <v>1036</v>
      </c>
      <c r="C37">
        <f>B37-B36</f>
        <v>148</v>
      </c>
      <c r="D37">
        <f>C37-C36</f>
        <v>140</v>
      </c>
      <c r="E37">
        <f>D37-D36</f>
        <v>137</v>
      </c>
    </row>
    <row r="38" spans="1:5">
      <c r="A38" s="2">
        <v>43920</v>
      </c>
      <c r="B38" s="3">
        <f>Dati!F38</f>
        <v>1066</v>
      </c>
      <c r="C38">
        <f t="shared" ref="C38" si="3">B38-B37</f>
        <v>30</v>
      </c>
      <c r="D38">
        <f t="shared" ref="D38" si="4">C38-C37</f>
        <v>-118</v>
      </c>
      <c r="E38">
        <f t="shared" ref="E38" si="5">D38-D37</f>
        <v>-258</v>
      </c>
    </row>
    <row r="39" spans="1:5">
      <c r="A39" s="2">
        <v>43921</v>
      </c>
      <c r="B39" s="3">
        <f>Dati!F39</f>
        <v>1176</v>
      </c>
      <c r="C39">
        <f t="shared" ref="C39" si="6">B39-B38</f>
        <v>110</v>
      </c>
      <c r="D39">
        <f t="shared" ref="D39" si="7">C39-C38</f>
        <v>80</v>
      </c>
      <c r="E39">
        <f t="shared" ref="E39" si="8">D39-D38</f>
        <v>198</v>
      </c>
    </row>
    <row r="40" spans="1:5">
      <c r="A40" s="2">
        <v>43922</v>
      </c>
      <c r="B40" s="3">
        <f>Dati!F40</f>
        <v>1352</v>
      </c>
      <c r="C40">
        <f t="shared" ref="C40" si="9">B40-B39</f>
        <v>176</v>
      </c>
      <c r="D40">
        <f t="shared" ref="D40" si="10">C40-C39</f>
        <v>66</v>
      </c>
      <c r="E40">
        <f t="shared" ref="E40" si="11">D40-D39</f>
        <v>-14</v>
      </c>
    </row>
    <row r="41" spans="1:5">
      <c r="A41" s="2">
        <v>43923</v>
      </c>
      <c r="B41" s="3">
        <f>Dati!F41</f>
        <v>1368</v>
      </c>
      <c r="C41">
        <f t="shared" ref="C41" si="12">B41-B40</f>
        <v>16</v>
      </c>
      <c r="D41">
        <f t="shared" ref="D41" si="13">C41-C40</f>
        <v>-160</v>
      </c>
      <c r="E41">
        <f t="shared" ref="E41" si="14">D41-D40</f>
        <v>-226</v>
      </c>
    </row>
    <row r="42" spans="1:5">
      <c r="A42" s="2">
        <v>43924</v>
      </c>
      <c r="B42" s="3">
        <f>Dati!F42</f>
        <v>1426</v>
      </c>
      <c r="C42">
        <f t="shared" ref="C42" si="15">B42-B41</f>
        <v>58</v>
      </c>
      <c r="D42">
        <f t="shared" ref="D42" si="16">C42-C41</f>
        <v>42</v>
      </c>
      <c r="E42">
        <f t="shared" ref="E42" si="17">D42-D41</f>
        <v>202</v>
      </c>
    </row>
    <row r="43" spans="1:5">
      <c r="A43" s="2">
        <v>43925</v>
      </c>
      <c r="B43" s="3">
        <f>Dati!F43</f>
        <v>1604</v>
      </c>
      <c r="C43">
        <f t="shared" ref="C43" si="18">B43-B42</f>
        <v>178</v>
      </c>
      <c r="D43">
        <f t="shared" ref="D43" si="19">C43-C42</f>
        <v>120</v>
      </c>
      <c r="E43">
        <f t="shared" ref="E43" si="20">D43-D42</f>
        <v>78</v>
      </c>
    </row>
    <row r="44" spans="1:5">
      <c r="A44" s="2">
        <v>43926</v>
      </c>
      <c r="B44" s="3">
        <f>Dati!F44</f>
        <v>1802</v>
      </c>
      <c r="C44">
        <f t="shared" ref="C44" si="21">B44-B43</f>
        <v>198</v>
      </c>
      <c r="D44">
        <f t="shared" ref="D44" si="22">C44-C43</f>
        <v>20</v>
      </c>
      <c r="E44">
        <f t="shared" ref="E44" si="23">D44-D43</f>
        <v>-100</v>
      </c>
    </row>
    <row r="45" spans="1:5">
      <c r="A45" s="2">
        <v>43927</v>
      </c>
      <c r="B45" s="3">
        <f>Dati!F45</f>
        <v>1814</v>
      </c>
      <c r="C45">
        <f t="shared" ref="C45" si="24">B45-B44</f>
        <v>12</v>
      </c>
      <c r="D45">
        <f t="shared" ref="D45" si="25">C45-C44</f>
        <v>-186</v>
      </c>
      <c r="E45">
        <f t="shared" ref="E45" si="26">D45-D44</f>
        <v>-206</v>
      </c>
    </row>
    <row r="46" spans="1:5">
      <c r="A46" s="2">
        <v>43928</v>
      </c>
      <c r="B46" s="3">
        <f>Dati!F46</f>
        <v>1966</v>
      </c>
      <c r="C46">
        <f t="shared" ref="C46" si="27">B46-B45</f>
        <v>152</v>
      </c>
      <c r="D46">
        <f t="shared" ref="D46" si="28">C46-C45</f>
        <v>140</v>
      </c>
      <c r="E46">
        <f t="shared" ref="E46" si="29">D46-D45</f>
        <v>326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6"/>
  <sheetViews>
    <sheetView topLeftCell="D10" workbookViewId="0">
      <selection activeCell="N36" sqref="N36"/>
    </sheetView>
  </sheetViews>
  <sheetFormatPr defaultRowHeight="13.8"/>
  <cols>
    <col min="1" max="1" width="11" bestFit="1" customWidth="1"/>
    <col min="2" max="2" width="11" style="11" customWidth="1"/>
    <col min="3" max="3" width="12" customWidth="1"/>
    <col min="4" max="7" width="8.796875" customWidth="1"/>
    <col min="8" max="8" width="12.09765625" bestFit="1" customWidth="1"/>
    <col min="9" max="9" width="12.19921875" bestFit="1" customWidth="1"/>
    <col min="10" max="10" width="14.3984375" bestFit="1" customWidth="1"/>
    <col min="11" max="11" width="10.3984375" bestFit="1" customWidth="1"/>
    <col min="12" max="12" width="8.796875" customWidth="1"/>
  </cols>
  <sheetData>
    <row r="1" spans="1:14">
      <c r="A1" s="1" t="s">
        <v>0</v>
      </c>
      <c r="B1" s="16"/>
      <c r="C1" s="1" t="s">
        <v>11</v>
      </c>
      <c r="D1" s="4" t="s">
        <v>12</v>
      </c>
      <c r="E1" s="4" t="s">
        <v>13</v>
      </c>
      <c r="F1" s="4"/>
      <c r="H1" s="4" t="s">
        <v>16</v>
      </c>
      <c r="I1" s="4" t="s">
        <v>17</v>
      </c>
      <c r="J1" s="4" t="s">
        <v>18</v>
      </c>
      <c r="K1" s="4" t="s">
        <v>19</v>
      </c>
    </row>
    <row r="3" spans="1:14">
      <c r="A3" s="2">
        <v>43885</v>
      </c>
      <c r="B3" s="10">
        <v>1</v>
      </c>
      <c r="C3" s="3">
        <f>Dati!M3</f>
        <v>1</v>
      </c>
      <c r="H3" s="5"/>
      <c r="I3" s="5"/>
      <c r="J3" s="6"/>
      <c r="K3" s="6"/>
    </row>
    <row r="4" spans="1:14">
      <c r="A4" s="2">
        <v>43886</v>
      </c>
      <c r="B4" s="10">
        <v>2</v>
      </c>
      <c r="C4" s="3">
        <f>Dati!M4</f>
        <v>39</v>
      </c>
      <c r="D4">
        <f t="shared" ref="D4:D36" si="0">C4-C3</f>
        <v>38</v>
      </c>
      <c r="H4" s="5">
        <f>C4/Casi_totali!B4</f>
        <v>39</v>
      </c>
      <c r="I4" s="5">
        <f>C4/Positivi!B4</f>
        <v>39</v>
      </c>
      <c r="J4" s="6">
        <f t="shared" ref="J4:J36" si="1">100/H4</f>
        <v>2.5641025641025643</v>
      </c>
      <c r="K4" s="6">
        <f t="shared" ref="K4:K36" si="2">100/I4</f>
        <v>2.5641025641025643</v>
      </c>
    </row>
    <row r="5" spans="1:14">
      <c r="A5" s="2">
        <v>43887</v>
      </c>
      <c r="B5" s="10">
        <v>3</v>
      </c>
      <c r="C5" s="3">
        <f>Dati!M5</f>
        <v>66</v>
      </c>
      <c r="D5">
        <f t="shared" si="0"/>
        <v>27</v>
      </c>
      <c r="E5">
        <f t="shared" ref="E5:E36" si="3">D5-D4</f>
        <v>-11</v>
      </c>
      <c r="H5" s="5">
        <f>C5/Casi_totali!B5</f>
        <v>6</v>
      </c>
      <c r="I5" s="5">
        <f>C5/Positivi!B5</f>
        <v>6</v>
      </c>
      <c r="J5" s="6">
        <f t="shared" si="1"/>
        <v>16.666666666666668</v>
      </c>
      <c r="K5" s="6">
        <f t="shared" si="2"/>
        <v>16.666666666666668</v>
      </c>
    </row>
    <row r="6" spans="1:14">
      <c r="A6" s="2">
        <v>43888</v>
      </c>
      <c r="B6" s="10">
        <v>4</v>
      </c>
      <c r="C6" s="3">
        <f>Dati!M6</f>
        <v>78</v>
      </c>
      <c r="D6">
        <f t="shared" si="0"/>
        <v>12</v>
      </c>
      <c r="E6">
        <f t="shared" si="3"/>
        <v>-15</v>
      </c>
      <c r="H6" s="5">
        <f>C6/Casi_totali!B6</f>
        <v>4.1052631578947372</v>
      </c>
      <c r="I6" s="5">
        <f>C6/Positivi!B6</f>
        <v>4.1052631578947372</v>
      </c>
      <c r="J6" s="6">
        <f t="shared" si="1"/>
        <v>24.358974358974358</v>
      </c>
      <c r="K6" s="6">
        <f t="shared" si="2"/>
        <v>24.358974358974358</v>
      </c>
    </row>
    <row r="7" spans="1:14">
      <c r="A7" s="2">
        <v>43889</v>
      </c>
      <c r="B7" s="10">
        <v>5</v>
      </c>
      <c r="C7" s="3">
        <f>Dati!M7</f>
        <v>112</v>
      </c>
      <c r="D7">
        <f t="shared" si="0"/>
        <v>34</v>
      </c>
      <c r="E7">
        <f t="shared" si="3"/>
        <v>22</v>
      </c>
      <c r="H7" s="5">
        <f>C7/Casi_totali!B7</f>
        <v>5.8947368421052628</v>
      </c>
      <c r="I7" s="5">
        <f>C7/Positivi!B7</f>
        <v>5.8947368421052628</v>
      </c>
      <c r="J7" s="6">
        <f t="shared" si="1"/>
        <v>16.964285714285715</v>
      </c>
      <c r="K7" s="6">
        <f t="shared" si="2"/>
        <v>16.964285714285715</v>
      </c>
    </row>
    <row r="8" spans="1:14">
      <c r="A8" s="2">
        <v>43890</v>
      </c>
      <c r="B8" s="10">
        <v>6</v>
      </c>
      <c r="C8" s="3">
        <f>Dati!M8</f>
        <v>121</v>
      </c>
      <c r="D8">
        <f t="shared" si="0"/>
        <v>9</v>
      </c>
      <c r="E8">
        <f t="shared" si="3"/>
        <v>-25</v>
      </c>
      <c r="H8" s="5">
        <f>C8/Casi_totali!B8</f>
        <v>2.8809523809523809</v>
      </c>
      <c r="I8" s="5">
        <f>C8/Positivi!B8</f>
        <v>3.1842105263157894</v>
      </c>
      <c r="J8" s="6">
        <f t="shared" si="1"/>
        <v>34.710743801652896</v>
      </c>
      <c r="K8" s="6">
        <f t="shared" si="2"/>
        <v>31.404958677685951</v>
      </c>
    </row>
    <row r="9" spans="1:14">
      <c r="A9" s="2">
        <v>43891</v>
      </c>
      <c r="B9" s="10">
        <v>7</v>
      </c>
      <c r="C9" s="3">
        <f>Dati!M9</f>
        <v>121</v>
      </c>
      <c r="D9">
        <f t="shared" si="0"/>
        <v>0</v>
      </c>
      <c r="E9">
        <f t="shared" si="3"/>
        <v>-9</v>
      </c>
      <c r="H9" s="5">
        <f>C9/Casi_totali!B9</f>
        <v>4.84</v>
      </c>
      <c r="I9" s="5">
        <f>C9/Positivi!B9</f>
        <v>5.7619047619047619</v>
      </c>
      <c r="J9" s="6">
        <f t="shared" si="1"/>
        <v>20.66115702479339</v>
      </c>
      <c r="K9" s="6">
        <f t="shared" si="2"/>
        <v>17.355371900826448</v>
      </c>
    </row>
    <row r="10" spans="1:14">
      <c r="A10" s="2">
        <v>43892</v>
      </c>
      <c r="B10" s="10">
        <v>8</v>
      </c>
      <c r="C10" s="3">
        <f>Dati!M10</f>
        <v>121</v>
      </c>
      <c r="D10">
        <f t="shared" si="0"/>
        <v>0</v>
      </c>
      <c r="E10">
        <f t="shared" si="3"/>
        <v>0</v>
      </c>
      <c r="H10" s="5">
        <f>C10/Casi_totali!B10</f>
        <v>5.5</v>
      </c>
      <c r="I10" s="5">
        <f>C10/Positivi!B10</f>
        <v>6.7222222222222223</v>
      </c>
      <c r="J10" s="6">
        <f t="shared" si="1"/>
        <v>18.181818181818183</v>
      </c>
      <c r="K10" s="6">
        <f t="shared" si="2"/>
        <v>14.87603305785124</v>
      </c>
    </row>
    <row r="11" spans="1:14">
      <c r="A11" s="2">
        <v>43893</v>
      </c>
      <c r="B11" s="10">
        <v>9</v>
      </c>
      <c r="C11" s="3">
        <f>Dati!M11</f>
        <v>121</v>
      </c>
      <c r="D11">
        <f t="shared" si="0"/>
        <v>0</v>
      </c>
      <c r="E11">
        <f t="shared" si="3"/>
        <v>0</v>
      </c>
      <c r="H11" s="5">
        <f>C11/Casi_totali!B11</f>
        <v>5.041666666666667</v>
      </c>
      <c r="I11" s="5">
        <f>C11/Positivi!B11</f>
        <v>6.3684210526315788</v>
      </c>
      <c r="J11" s="6">
        <f t="shared" si="1"/>
        <v>19.834710743801651</v>
      </c>
      <c r="K11" s="6">
        <f t="shared" si="2"/>
        <v>15.702479338842975</v>
      </c>
      <c r="M11" t="s">
        <v>32</v>
      </c>
      <c r="N11" s="14">
        <f>MATCH(MAX(J3:J67),J3:J67,0)</f>
        <v>30</v>
      </c>
    </row>
    <row r="12" spans="1:14">
      <c r="A12" s="2">
        <v>43894</v>
      </c>
      <c r="B12" s="10">
        <v>10</v>
      </c>
      <c r="C12" s="3">
        <f>Dati!M12</f>
        <v>133</v>
      </c>
      <c r="D12">
        <f t="shared" si="0"/>
        <v>12</v>
      </c>
      <c r="E12">
        <f t="shared" si="3"/>
        <v>12</v>
      </c>
      <c r="H12" s="5">
        <f>C12/Casi_totali!B12</f>
        <v>5.115384615384615</v>
      </c>
      <c r="I12" s="5">
        <f>C12/Positivi!B12</f>
        <v>6.333333333333333</v>
      </c>
      <c r="J12" s="6">
        <f t="shared" si="1"/>
        <v>19.548872180451131</v>
      </c>
      <c r="K12" s="6">
        <f t="shared" si="2"/>
        <v>15.789473684210527</v>
      </c>
    </row>
    <row r="13" spans="1:14">
      <c r="A13" s="2">
        <v>43895</v>
      </c>
      <c r="B13" s="10">
        <v>11</v>
      </c>
      <c r="C13" s="3">
        <f>Dati!M13</f>
        <v>146</v>
      </c>
      <c r="D13">
        <f t="shared" si="0"/>
        <v>13</v>
      </c>
      <c r="E13">
        <f t="shared" si="3"/>
        <v>1</v>
      </c>
      <c r="H13" s="5">
        <f>C13/Casi_totali!B13</f>
        <v>5.2142857142857144</v>
      </c>
      <c r="I13" s="5">
        <f>C13/Positivi!B13</f>
        <v>6.9523809523809526</v>
      </c>
      <c r="J13" s="6">
        <f t="shared" si="1"/>
        <v>19.17808219178082</v>
      </c>
      <c r="K13" s="6">
        <f t="shared" si="2"/>
        <v>14.383561643835616</v>
      </c>
    </row>
    <row r="14" spans="1:14">
      <c r="A14" s="2">
        <v>43896</v>
      </c>
      <c r="B14" s="10">
        <v>12</v>
      </c>
      <c r="C14" s="3">
        <f>Dati!M14</f>
        <v>229</v>
      </c>
      <c r="D14">
        <f t="shared" si="0"/>
        <v>83</v>
      </c>
      <c r="E14">
        <f t="shared" si="3"/>
        <v>70</v>
      </c>
      <c r="H14" s="5">
        <f>C14/Casi_totali!B14</f>
        <v>7.15625</v>
      </c>
      <c r="I14" s="5">
        <f>C14/Positivi!B14</f>
        <v>9.5416666666666661</v>
      </c>
      <c r="J14" s="6">
        <f t="shared" si="1"/>
        <v>13.973799126637555</v>
      </c>
      <c r="K14" s="6">
        <f t="shared" si="2"/>
        <v>10.480349344978167</v>
      </c>
    </row>
    <row r="15" spans="1:14">
      <c r="A15" s="2">
        <v>43897</v>
      </c>
      <c r="B15" s="10">
        <v>13</v>
      </c>
      <c r="C15" s="3">
        <f>Dati!M15</f>
        <v>331</v>
      </c>
      <c r="D15">
        <f t="shared" si="0"/>
        <v>102</v>
      </c>
      <c r="E15">
        <f t="shared" si="3"/>
        <v>19</v>
      </c>
      <c r="H15" s="5">
        <f>C15/Casi_totali!B15</f>
        <v>6.4901960784313726</v>
      </c>
      <c r="I15" s="5">
        <f>C15/Positivi!B15</f>
        <v>7.8809523809523814</v>
      </c>
      <c r="J15" s="6">
        <f t="shared" si="1"/>
        <v>15.407854984894259</v>
      </c>
      <c r="K15" s="6">
        <f t="shared" si="2"/>
        <v>12.688821752265861</v>
      </c>
    </row>
    <row r="16" spans="1:14">
      <c r="A16" s="2">
        <v>43898</v>
      </c>
      <c r="B16" s="10">
        <v>14</v>
      </c>
      <c r="C16" s="3">
        <f>Dati!M16</f>
        <v>401</v>
      </c>
      <c r="D16">
        <f t="shared" si="0"/>
        <v>70</v>
      </c>
      <c r="E16">
        <f t="shared" si="3"/>
        <v>-32</v>
      </c>
      <c r="H16" s="5">
        <f>C16/Casi_totali!B16</f>
        <v>5.1410256410256414</v>
      </c>
      <c r="I16" s="5">
        <f>C16/Positivi!B16</f>
        <v>5.9850746268656714</v>
      </c>
      <c r="J16" s="6">
        <f t="shared" si="1"/>
        <v>19.451371571072318</v>
      </c>
      <c r="K16" s="6">
        <f t="shared" si="2"/>
        <v>16.708229426433917</v>
      </c>
    </row>
    <row r="17" spans="1:11">
      <c r="A17" s="2">
        <v>43899</v>
      </c>
      <c r="B17" s="10">
        <v>15</v>
      </c>
      <c r="C17" s="3">
        <f>Dati!M17</f>
        <v>611</v>
      </c>
      <c r="D17">
        <f t="shared" si="0"/>
        <v>210</v>
      </c>
      <c r="E17">
        <f t="shared" si="3"/>
        <v>140</v>
      </c>
      <c r="H17" s="5">
        <f>C17/Casi_totali!B17</f>
        <v>5.6055045871559637</v>
      </c>
      <c r="I17" s="5">
        <f>C17/Positivi!B17</f>
        <v>6.2989690721649483</v>
      </c>
      <c r="J17" s="6">
        <f t="shared" si="1"/>
        <v>17.839607201309327</v>
      </c>
      <c r="K17" s="6">
        <f t="shared" si="2"/>
        <v>15.875613747954175</v>
      </c>
    </row>
    <row r="18" spans="1:11">
      <c r="A18" s="2">
        <v>43900</v>
      </c>
      <c r="B18" s="10">
        <v>16</v>
      </c>
      <c r="C18" s="3">
        <f>Dati!M18</f>
        <v>694</v>
      </c>
      <c r="D18">
        <f t="shared" si="0"/>
        <v>83</v>
      </c>
      <c r="E18">
        <f t="shared" si="3"/>
        <v>-127</v>
      </c>
      <c r="H18" s="5">
        <f>C18/Casi_totali!B18</f>
        <v>4.9219858156028371</v>
      </c>
      <c r="I18" s="5">
        <f>C18/Positivi!B18</f>
        <v>5.421875</v>
      </c>
      <c r="J18" s="6">
        <f t="shared" si="1"/>
        <v>20.317002881844381</v>
      </c>
      <c r="K18" s="6">
        <f t="shared" si="2"/>
        <v>18.443804034582133</v>
      </c>
    </row>
    <row r="19" spans="1:11">
      <c r="A19" s="2">
        <v>43901</v>
      </c>
      <c r="B19" s="10">
        <v>17</v>
      </c>
      <c r="C19" s="3">
        <f>Dati!M19</f>
        <v>1025</v>
      </c>
      <c r="D19">
        <f t="shared" si="0"/>
        <v>331</v>
      </c>
      <c r="E19">
        <f t="shared" si="3"/>
        <v>248</v>
      </c>
      <c r="H19" s="5">
        <f>C19/Casi_totali!B19</f>
        <v>5.2835051546391751</v>
      </c>
      <c r="I19" s="5">
        <f>C19/Positivi!B19</f>
        <v>5.6629834254143647</v>
      </c>
      <c r="J19" s="6">
        <f t="shared" si="1"/>
        <v>18.926829268292682</v>
      </c>
      <c r="K19" s="6">
        <f t="shared" si="2"/>
        <v>17.658536585365855</v>
      </c>
    </row>
    <row r="20" spans="1:11">
      <c r="A20" s="2">
        <v>43902</v>
      </c>
      <c r="B20" s="10">
        <v>18</v>
      </c>
      <c r="C20" s="3">
        <f>Dati!M20</f>
        <v>1174</v>
      </c>
      <c r="D20">
        <f t="shared" si="0"/>
        <v>149</v>
      </c>
      <c r="E20">
        <f t="shared" si="3"/>
        <v>-182</v>
      </c>
      <c r="H20" s="5">
        <f>C20/Casi_totali!B20</f>
        <v>4.2846715328467155</v>
      </c>
      <c r="I20" s="5">
        <f>C20/Positivi!B20</f>
        <v>4.8312757201646095</v>
      </c>
      <c r="J20" s="6">
        <f t="shared" si="1"/>
        <v>23.339011925042588</v>
      </c>
      <c r="K20" s="6">
        <f t="shared" si="2"/>
        <v>20.698466780238498</v>
      </c>
    </row>
    <row r="21" spans="1:11">
      <c r="A21" s="2">
        <v>43903</v>
      </c>
      <c r="B21" s="10">
        <v>19</v>
      </c>
      <c r="C21" s="3">
        <f>Dati!M21</f>
        <v>1442</v>
      </c>
      <c r="D21">
        <f t="shared" si="0"/>
        <v>268</v>
      </c>
      <c r="E21">
        <f t="shared" si="3"/>
        <v>119</v>
      </c>
      <c r="H21" s="5">
        <f>C21/Casi_totali!B21</f>
        <v>4.1797101449275367</v>
      </c>
      <c r="I21" s="5">
        <f>C21/Positivi!B21</f>
        <v>4.7434210526315788</v>
      </c>
      <c r="J21" s="6">
        <f t="shared" si="1"/>
        <v>23.925104022191398</v>
      </c>
      <c r="K21" s="6">
        <f t="shared" si="2"/>
        <v>21.081830790568656</v>
      </c>
    </row>
    <row r="22" spans="1:11">
      <c r="A22" s="2">
        <v>43904</v>
      </c>
      <c r="B22" s="10">
        <v>20</v>
      </c>
      <c r="C22" s="3">
        <f>Dati!M22</f>
        <v>1750</v>
      </c>
      <c r="D22">
        <f t="shared" si="0"/>
        <v>308</v>
      </c>
      <c r="E22">
        <f t="shared" si="3"/>
        <v>40</v>
      </c>
      <c r="H22" s="5">
        <f>C22/Casi_totali!B22</f>
        <v>3.7796976241900646</v>
      </c>
      <c r="I22" s="5">
        <f>C22/Positivi!B22</f>
        <v>4.557291666666667</v>
      </c>
      <c r="J22" s="6">
        <f t="shared" si="1"/>
        <v>26.457142857142859</v>
      </c>
      <c r="K22" s="6">
        <f t="shared" si="2"/>
        <v>21.942857142857143</v>
      </c>
    </row>
    <row r="23" spans="1:11">
      <c r="A23" s="2">
        <v>43905</v>
      </c>
      <c r="B23" s="10">
        <v>21</v>
      </c>
      <c r="C23" s="3">
        <f>Dati!M23</f>
        <v>1973</v>
      </c>
      <c r="D23">
        <f t="shared" si="0"/>
        <v>223</v>
      </c>
      <c r="E23">
        <f t="shared" si="3"/>
        <v>-85</v>
      </c>
      <c r="H23" s="5">
        <f>C23/Casi_totali!B23</f>
        <v>3.5295169946332736</v>
      </c>
      <c r="I23" s="5">
        <f>C23/Positivi!B23</f>
        <v>4.0020283975659225</v>
      </c>
      <c r="J23" s="6">
        <f t="shared" si="1"/>
        <v>28.33248859604663</v>
      </c>
      <c r="K23" s="6">
        <f t="shared" si="2"/>
        <v>24.987328940699445</v>
      </c>
    </row>
    <row r="24" spans="1:11">
      <c r="A24" s="2">
        <v>43906</v>
      </c>
      <c r="B24" s="10">
        <v>22</v>
      </c>
      <c r="C24" s="3">
        <f>Dati!M24</f>
        <v>2189</v>
      </c>
      <c r="D24">
        <f t="shared" si="0"/>
        <v>216</v>
      </c>
      <c r="E24">
        <f t="shared" si="3"/>
        <v>-7</v>
      </c>
      <c r="H24" s="5">
        <f>C24/Casi_totali!B24</f>
        <v>3.2818590704647677</v>
      </c>
      <c r="I24" s="5">
        <f>C24/Positivi!B24</f>
        <v>3.8069565217391306</v>
      </c>
      <c r="J24" s="6">
        <f t="shared" si="1"/>
        <v>30.470534490634993</v>
      </c>
      <c r="K24" s="6">
        <f t="shared" si="2"/>
        <v>26.267702147099133</v>
      </c>
    </row>
    <row r="25" spans="1:11">
      <c r="A25" s="2">
        <v>43907</v>
      </c>
      <c r="B25" s="10">
        <v>23</v>
      </c>
      <c r="C25" s="3">
        <f>Dati!M25</f>
        <v>2509</v>
      </c>
      <c r="D25">
        <f t="shared" si="0"/>
        <v>320</v>
      </c>
      <c r="E25">
        <f t="shared" si="3"/>
        <v>104</v>
      </c>
      <c r="H25" s="5">
        <f>C25/Casi_totali!B25</f>
        <v>3.2249357326478147</v>
      </c>
      <c r="I25" s="5">
        <f>C25/Positivi!B25</f>
        <v>3.7957639939485626</v>
      </c>
      <c r="J25" s="6">
        <f t="shared" si="1"/>
        <v>31.008369868473498</v>
      </c>
      <c r="K25" s="6">
        <f t="shared" si="2"/>
        <v>26.345157433240335</v>
      </c>
    </row>
    <row r="26" spans="1:11">
      <c r="A26" s="2">
        <v>43908</v>
      </c>
      <c r="B26" s="10">
        <v>24</v>
      </c>
      <c r="C26" s="3">
        <f>Dati!M26</f>
        <v>2912</v>
      </c>
      <c r="D26">
        <f t="shared" si="0"/>
        <v>403</v>
      </c>
      <c r="E26">
        <f t="shared" si="3"/>
        <v>83</v>
      </c>
      <c r="H26" s="5">
        <f>C26/Casi_totali!B26</f>
        <v>3.2829763246899661</v>
      </c>
      <c r="I26" s="5">
        <f>C26/Positivi!B26</f>
        <v>3.913978494623656</v>
      </c>
      <c r="J26" s="6">
        <f t="shared" si="1"/>
        <v>30.460164835164836</v>
      </c>
      <c r="K26" s="6">
        <f t="shared" si="2"/>
        <v>25.549450549450547</v>
      </c>
    </row>
    <row r="27" spans="1:11">
      <c r="A27" s="2">
        <v>43909</v>
      </c>
      <c r="B27" s="10">
        <v>25</v>
      </c>
      <c r="C27" s="3">
        <f>Dati!M27</f>
        <v>3348</v>
      </c>
      <c r="D27">
        <f t="shared" si="0"/>
        <v>436</v>
      </c>
      <c r="E27">
        <f t="shared" si="3"/>
        <v>33</v>
      </c>
      <c r="H27" s="5">
        <f>C27/Casi_totali!B27</f>
        <v>3.1614730878186967</v>
      </c>
      <c r="I27" s="5">
        <f>C27/Positivi!B27</f>
        <v>3.7916194790486974</v>
      </c>
      <c r="J27" s="6">
        <f t="shared" si="1"/>
        <v>31.630824372759857</v>
      </c>
      <c r="K27" s="6">
        <f t="shared" si="2"/>
        <v>26.373954599761053</v>
      </c>
    </row>
    <row r="28" spans="1:11">
      <c r="A28" s="2">
        <v>43910</v>
      </c>
      <c r="B28" s="10">
        <v>26</v>
      </c>
      <c r="C28" s="3">
        <f>Dati!M28</f>
        <v>3794</v>
      </c>
      <c r="D28">
        <f t="shared" si="0"/>
        <v>446</v>
      </c>
      <c r="E28">
        <f t="shared" si="3"/>
        <v>10</v>
      </c>
      <c r="H28" s="5">
        <f>C28/Casi_totali!B28</f>
        <v>3.1072891072891071</v>
      </c>
      <c r="I28" s="5">
        <f>C28/Positivi!B28</f>
        <v>3.7902097902097904</v>
      </c>
      <c r="J28" s="6">
        <f t="shared" si="1"/>
        <v>32.182393252503957</v>
      </c>
      <c r="K28" s="6">
        <f t="shared" si="2"/>
        <v>26.383763837638377</v>
      </c>
    </row>
    <row r="29" spans="1:11">
      <c r="A29" s="2">
        <v>43911</v>
      </c>
      <c r="B29" s="10">
        <v>27</v>
      </c>
      <c r="C29" s="3">
        <f>Dati!M29</f>
        <v>4304</v>
      </c>
      <c r="D29">
        <f t="shared" si="0"/>
        <v>510</v>
      </c>
      <c r="E29">
        <f t="shared" si="3"/>
        <v>64</v>
      </c>
      <c r="H29" s="5">
        <f>C29/Casi_totali!B29</f>
        <v>2.9972144846796658</v>
      </c>
      <c r="I29" s="5">
        <f>C29/Positivi!B29</f>
        <v>3.7135461604831752</v>
      </c>
      <c r="J29" s="6">
        <f t="shared" si="1"/>
        <v>33.364312267657994</v>
      </c>
      <c r="K29" s="6">
        <f t="shared" si="2"/>
        <v>26.928438661710036</v>
      </c>
    </row>
    <row r="30" spans="1:11">
      <c r="A30" s="2">
        <v>43912</v>
      </c>
      <c r="B30" s="10">
        <v>28</v>
      </c>
      <c r="C30" s="3">
        <f>Dati!M30</f>
        <v>4995</v>
      </c>
      <c r="D30">
        <f t="shared" si="0"/>
        <v>691</v>
      </c>
      <c r="E30">
        <f t="shared" si="3"/>
        <v>181</v>
      </c>
      <c r="H30" s="5">
        <f>C30/Casi_totali!B30</f>
        <v>3</v>
      </c>
      <c r="I30" s="5">
        <f>C30/Positivi!B30</f>
        <v>3.6972612879348632</v>
      </c>
      <c r="J30" s="6">
        <f t="shared" si="1"/>
        <v>33.333333333333336</v>
      </c>
      <c r="K30" s="6">
        <f t="shared" si="2"/>
        <v>27.047047047047045</v>
      </c>
    </row>
    <row r="31" spans="1:11">
      <c r="A31" s="2">
        <v>43913</v>
      </c>
      <c r="B31" s="10">
        <v>29</v>
      </c>
      <c r="C31" s="3">
        <f>Dati!M31</f>
        <v>5538</v>
      </c>
      <c r="D31">
        <f t="shared" si="0"/>
        <v>543</v>
      </c>
      <c r="E31">
        <f t="shared" si="3"/>
        <v>-148</v>
      </c>
      <c r="H31" s="5">
        <f>C31/Casi_totali!B31</f>
        <v>2.8783783783783785</v>
      </c>
      <c r="I31" s="5">
        <f>C31/Positivi!B31</f>
        <v>3.5660012878300065</v>
      </c>
      <c r="J31" s="6">
        <f t="shared" si="1"/>
        <v>34.741784037558681</v>
      </c>
      <c r="K31" s="6">
        <f t="shared" si="2"/>
        <v>28.042614662332973</v>
      </c>
    </row>
    <row r="32" spans="1:11">
      <c r="A32" s="2">
        <v>43914</v>
      </c>
      <c r="B32" s="10">
        <v>30</v>
      </c>
      <c r="C32" s="3">
        <f>Dati!M32</f>
        <v>5992</v>
      </c>
      <c r="D32">
        <f t="shared" si="0"/>
        <v>454</v>
      </c>
      <c r="E32">
        <f t="shared" si="3"/>
        <v>-89</v>
      </c>
      <c r="H32" s="5">
        <f>C32/Casi_totali!B32</f>
        <v>2.831758034026465</v>
      </c>
      <c r="I32" s="5">
        <f>C32/Positivi!B32</f>
        <v>3.541371158392435</v>
      </c>
      <c r="J32" s="6">
        <f t="shared" si="1"/>
        <v>35.313751668891854</v>
      </c>
      <c r="K32" s="6">
        <f t="shared" si="2"/>
        <v>28.237650200267023</v>
      </c>
    </row>
    <row r="33" spans="1:11">
      <c r="A33" s="2">
        <v>43915</v>
      </c>
      <c r="B33" s="10">
        <v>31</v>
      </c>
      <c r="C33" s="3">
        <f>Dati!M33</f>
        <v>6602</v>
      </c>
      <c r="D33">
        <f t="shared" si="0"/>
        <v>610</v>
      </c>
      <c r="E33">
        <f t="shared" si="3"/>
        <v>156</v>
      </c>
      <c r="H33" s="5">
        <f>C33/Casi_totali!B33</f>
        <v>2.8642082429501086</v>
      </c>
      <c r="I33" s="5">
        <f>C33/Positivi!B33</f>
        <v>3.6155531215772179</v>
      </c>
      <c r="J33" s="6">
        <f t="shared" si="1"/>
        <v>34.913662526507117</v>
      </c>
      <c r="K33" s="6">
        <f t="shared" si="2"/>
        <v>27.658285368070281</v>
      </c>
    </row>
    <row r="34" spans="1:11">
      <c r="A34" s="2">
        <v>43916</v>
      </c>
      <c r="B34" s="10">
        <v>32</v>
      </c>
      <c r="C34" s="3">
        <f>Dati!M34</f>
        <v>7304</v>
      </c>
      <c r="D34">
        <f t="shared" si="0"/>
        <v>702</v>
      </c>
      <c r="E34">
        <f t="shared" si="3"/>
        <v>92</v>
      </c>
      <c r="H34" s="5">
        <f>C34/Casi_totali!B34</f>
        <v>2.8453447604207245</v>
      </c>
      <c r="I34" s="5">
        <f>C34/Positivi!B34</f>
        <v>3.6033547113961522</v>
      </c>
      <c r="J34" s="6">
        <f t="shared" si="1"/>
        <v>35.145125958378969</v>
      </c>
      <c r="K34" s="6">
        <f t="shared" si="2"/>
        <v>27.751916757940851</v>
      </c>
    </row>
    <row r="35" spans="1:11">
      <c r="A35" s="2">
        <v>43917</v>
      </c>
      <c r="B35" s="10">
        <v>33</v>
      </c>
      <c r="C35" s="3">
        <f>Dati!M35</f>
        <v>7804</v>
      </c>
      <c r="D35">
        <f t="shared" si="0"/>
        <v>500</v>
      </c>
      <c r="E35">
        <f t="shared" si="3"/>
        <v>-202</v>
      </c>
      <c r="H35" s="5">
        <f>C35/Casi_totali!B35</f>
        <v>2.8946587537091988</v>
      </c>
      <c r="I35" s="5">
        <f>C35/Positivi!B35</f>
        <v>3.788349514563107</v>
      </c>
      <c r="J35" s="6">
        <f t="shared" si="1"/>
        <v>34.546386468477706</v>
      </c>
      <c r="K35" s="6">
        <f t="shared" si="2"/>
        <v>26.396719630958483</v>
      </c>
    </row>
    <row r="36" spans="1:11">
      <c r="A36" s="2">
        <v>43918</v>
      </c>
      <c r="B36" s="10">
        <v>34</v>
      </c>
      <c r="C36" s="3">
        <f>Dati!M36</f>
        <v>8177</v>
      </c>
      <c r="D36">
        <f t="shared" si="0"/>
        <v>373</v>
      </c>
      <c r="E36">
        <f t="shared" si="3"/>
        <v>-127</v>
      </c>
      <c r="H36" s="5">
        <f>C36/Casi_totali!B36</f>
        <v>2.8975903614457832</v>
      </c>
      <c r="I36" s="5">
        <f>C36/Positivi!B36</f>
        <v>3.9199424736337489</v>
      </c>
      <c r="J36" s="6">
        <f t="shared" si="1"/>
        <v>34.511434511434508</v>
      </c>
      <c r="K36" s="6">
        <f t="shared" si="2"/>
        <v>25.51057845175492</v>
      </c>
    </row>
    <row r="37" spans="1:11">
      <c r="A37" s="2">
        <v>43919</v>
      </c>
      <c r="B37" s="10">
        <v>35</v>
      </c>
      <c r="C37" s="3">
        <f>Dati!M37</f>
        <v>9100</v>
      </c>
      <c r="D37">
        <f t="shared" ref="D37" si="4">C37-C36</f>
        <v>923</v>
      </c>
      <c r="E37">
        <f t="shared" ref="E37" si="5">D37-D36</f>
        <v>550</v>
      </c>
      <c r="H37" s="5">
        <f>C37/Casi_totali!B37</f>
        <v>2.9583875162548763</v>
      </c>
      <c r="I37" s="5">
        <f>C37/Positivi!B37</f>
        <v>3.9929793769197017</v>
      </c>
      <c r="J37" s="6">
        <f t="shared" ref="J37" si="6">100/H37</f>
        <v>33.802197802197803</v>
      </c>
      <c r="K37" s="6">
        <f t="shared" ref="K37" si="7">100/I37</f>
        <v>25.043956043956044</v>
      </c>
    </row>
    <row r="38" spans="1:11">
      <c r="A38" s="2">
        <v>43920</v>
      </c>
      <c r="B38" s="10">
        <v>36</v>
      </c>
      <c r="C38" s="3">
        <f>Dati!M38</f>
        <v>9677</v>
      </c>
      <c r="D38">
        <f t="shared" ref="D38" si="8">C38-C37</f>
        <v>577</v>
      </c>
      <c r="E38">
        <f t="shared" ref="E38" si="9">D38-D37</f>
        <v>-346</v>
      </c>
      <c r="H38" s="5">
        <f>C38/Casi_totali!B38</f>
        <v>3.0080820640348152</v>
      </c>
      <c r="I38" s="5">
        <f>C38/Positivi!B38</f>
        <v>4.0608476710029375</v>
      </c>
      <c r="J38" s="6">
        <f t="shared" ref="J38" si="10">100/H38</f>
        <v>33.243773896868866</v>
      </c>
      <c r="K38" s="6">
        <f t="shared" ref="K38" si="11">100/I38</f>
        <v>24.625400434018808</v>
      </c>
    </row>
    <row r="39" spans="1:11">
      <c r="A39" s="2">
        <v>43921</v>
      </c>
      <c r="B39" s="10">
        <v>37</v>
      </c>
      <c r="C39" s="3">
        <f>Dati!M39</f>
        <v>10376</v>
      </c>
      <c r="D39">
        <f t="shared" ref="D39" si="12">C39-C38</f>
        <v>699</v>
      </c>
      <c r="E39">
        <f t="shared" ref="E39" si="13">D39-D38</f>
        <v>122</v>
      </c>
      <c r="H39" s="5">
        <f>C39/Casi_totali!B39</f>
        <v>3.0374707259953162</v>
      </c>
      <c r="I39" s="5">
        <f>C39/Positivi!B39</f>
        <v>4.1371610845295059</v>
      </c>
      <c r="J39" s="6">
        <f t="shared" ref="J39" si="14">100/H39</f>
        <v>32.922127987663842</v>
      </c>
      <c r="K39" s="6">
        <f t="shared" ref="K39" si="15">100/I39</f>
        <v>24.171164225134923</v>
      </c>
    </row>
    <row r="40" spans="1:11">
      <c r="A40" s="2">
        <v>43922</v>
      </c>
      <c r="B40" s="10">
        <v>38</v>
      </c>
      <c r="C40" s="3">
        <f>Dati!M40</f>
        <v>11334</v>
      </c>
      <c r="D40">
        <f t="shared" ref="D40" si="16">C40-C39</f>
        <v>958</v>
      </c>
      <c r="E40">
        <f t="shared" ref="E40" si="17">D40-D39</f>
        <v>259</v>
      </c>
      <c r="H40" s="5">
        <f>C40/Casi_totali!B40</f>
        <v>3.09672131147541</v>
      </c>
      <c r="I40" s="5">
        <f>C40/Positivi!B40</f>
        <v>4.2850661625708888</v>
      </c>
      <c r="J40" s="6">
        <f t="shared" ref="J40" si="18">100/H40</f>
        <v>32.292218104817366</v>
      </c>
      <c r="K40" s="6">
        <f t="shared" ref="K40" si="19">100/I40</f>
        <v>23.336862537497794</v>
      </c>
    </row>
    <row r="41" spans="1:11">
      <c r="A41" s="2">
        <v>43923</v>
      </c>
      <c r="B41" s="10">
        <v>39</v>
      </c>
      <c r="C41" s="3">
        <f>Dati!M41</f>
        <v>12069</v>
      </c>
      <c r="D41">
        <f t="shared" ref="D41" si="20">C41-C40</f>
        <v>735</v>
      </c>
      <c r="E41">
        <f t="shared" ref="E41" si="21">D41-D40</f>
        <v>-223</v>
      </c>
      <c r="H41" s="5">
        <f>C41/Casi_totali!B41</f>
        <v>3.1911686938127977</v>
      </c>
      <c r="I41" s="5">
        <f>C41/Positivi!B41</f>
        <v>4.5372180451127821</v>
      </c>
      <c r="J41" s="6">
        <f t="shared" ref="J41" si="22">100/H41</f>
        <v>31.33648189576601</v>
      </c>
      <c r="K41" s="6">
        <f t="shared" ref="K41" si="23">100/I41</f>
        <v>22.039937028751346</v>
      </c>
    </row>
    <row r="42" spans="1:11">
      <c r="A42" s="2">
        <v>43924</v>
      </c>
      <c r="B42" s="10">
        <v>40</v>
      </c>
      <c r="C42" s="3">
        <f>Dati!M42</f>
        <v>12934</v>
      </c>
      <c r="D42">
        <f t="shared" ref="D42" si="24">C42-C41</f>
        <v>865</v>
      </c>
      <c r="E42">
        <f t="shared" ref="E42" si="25">D42-D41</f>
        <v>130</v>
      </c>
      <c r="H42" s="5">
        <f>C42/Casi_totali!B42</f>
        <v>3.2620428751576291</v>
      </c>
      <c r="I42" s="5">
        <f>C42/Positivi!B42</f>
        <v>4.7101238164603059</v>
      </c>
      <c r="J42" s="6">
        <f t="shared" ref="J42" si="26">100/H42</f>
        <v>30.655636307406837</v>
      </c>
      <c r="K42" s="6">
        <f t="shared" ref="K42" si="27">100/I42</f>
        <v>21.230864388433584</v>
      </c>
    </row>
    <row r="43" spans="1:11">
      <c r="A43" s="2">
        <v>43925</v>
      </c>
      <c r="B43" s="10">
        <v>41</v>
      </c>
      <c r="C43" s="3">
        <f>Dati!M43</f>
        <v>14087</v>
      </c>
      <c r="D43">
        <f t="shared" ref="D43" si="28">C43-C42</f>
        <v>1153</v>
      </c>
      <c r="E43">
        <f t="shared" ref="E43" si="29">D43-D42</f>
        <v>288</v>
      </c>
      <c r="H43" s="5">
        <f>C43/Casi_totali!B43</f>
        <v>3.3516535807756362</v>
      </c>
      <c r="I43" s="5">
        <f>C43/Positivi!B43</f>
        <v>4.8676572218382859</v>
      </c>
      <c r="J43" s="6">
        <f t="shared" ref="J43" si="30">100/H43</f>
        <v>29.836019024632641</v>
      </c>
      <c r="K43" s="6">
        <f t="shared" ref="K43" si="31">100/I43</f>
        <v>20.543763753815576</v>
      </c>
    </row>
    <row r="44" spans="1:11">
      <c r="A44" s="2">
        <v>43926</v>
      </c>
      <c r="B44" s="10">
        <v>42</v>
      </c>
      <c r="C44" s="3">
        <f>Dati!M44</f>
        <v>15047</v>
      </c>
      <c r="D44">
        <f t="shared" ref="D44" si="32">C44-C43</f>
        <v>960</v>
      </c>
      <c r="E44">
        <f t="shared" ref="E44" si="33">D44-D43</f>
        <v>-193</v>
      </c>
      <c r="H44" s="5">
        <f>C44/Casi_totali!B44</f>
        <v>3.3821083389525737</v>
      </c>
      <c r="I44" s="5">
        <f>C44/Positivi!B44</f>
        <v>4.864856126737795</v>
      </c>
      <c r="J44" s="6">
        <f t="shared" ref="J44" si="34">100/H44</f>
        <v>29.567355619060276</v>
      </c>
      <c r="K44" s="6">
        <f t="shared" ref="K44" si="35">100/I44</f>
        <v>20.555592476905694</v>
      </c>
    </row>
    <row r="45" spans="1:11">
      <c r="A45" s="2">
        <v>43927</v>
      </c>
      <c r="B45" s="10">
        <v>43</v>
      </c>
      <c r="C45" s="3">
        <f>Dati!M45</f>
        <v>15533</v>
      </c>
      <c r="D45">
        <f t="shared" ref="D45" si="36">C45-C44</f>
        <v>486</v>
      </c>
      <c r="E45">
        <f t="shared" ref="E45" si="37">D45-D44</f>
        <v>-474</v>
      </c>
      <c r="H45" s="5">
        <f>C45/Casi_totali!B45</f>
        <v>3.4145966146405802</v>
      </c>
      <c r="I45" s="5">
        <f>C45/Positivi!B45</f>
        <v>4.9833172922682065</v>
      </c>
      <c r="J45" s="6">
        <f t="shared" ref="J45" si="38">100/H45</f>
        <v>29.286036181033928</v>
      </c>
      <c r="K45" s="6">
        <f t="shared" ref="K45" si="39">100/I45</f>
        <v>20.066954226485546</v>
      </c>
    </row>
    <row r="46" spans="1:11">
      <c r="A46" s="2">
        <v>43928</v>
      </c>
      <c r="B46" s="10">
        <v>44</v>
      </c>
      <c r="C46" s="3">
        <f>Dati!M46</f>
        <v>16579</v>
      </c>
      <c r="D46">
        <f t="shared" ref="D46" si="40">C46-C45</f>
        <v>1046</v>
      </c>
      <c r="E46">
        <f t="shared" ref="E46" si="41">D46-D45</f>
        <v>560</v>
      </c>
      <c r="H46" s="5">
        <f>C46/Casi_totali!B46</f>
        <v>3.4851797351271809</v>
      </c>
      <c r="I46" s="5">
        <f>C46/Positivi!B46</f>
        <v>5.1615815691158158</v>
      </c>
      <c r="J46" s="6">
        <f t="shared" ref="J46" si="42">100/H46</f>
        <v>28.692924784365765</v>
      </c>
      <c r="K46" s="6">
        <f t="shared" ref="K46" si="43">100/I46</f>
        <v>19.373906749502382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12</vt:i4>
      </vt:variant>
    </vt:vector>
  </HeadingPairs>
  <TitlesOfParts>
    <vt:vector size="12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Quarantena</vt:lpstr>
      <vt:lpstr>Tamponi</vt:lpstr>
      <vt:lpstr>Analisi-pos</vt:lpstr>
      <vt:lpstr>Analisi-dead</vt:lpstr>
      <vt:lpstr>Coeff stime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Carpaneto</cp:lastModifiedBy>
  <cp:revision>14</cp:revision>
  <dcterms:created xsi:type="dcterms:W3CDTF">2020-03-08T10:50:30Z</dcterms:created>
  <dcterms:modified xsi:type="dcterms:W3CDTF">2020-04-07T17:09:51Z</dcterms:modified>
</cp:coreProperties>
</file>