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6573F44-740F-438D-98B7-49AED389C14E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1" l="1"/>
  <c r="J44" i="11"/>
  <c r="C44" i="11"/>
  <c r="D44" i="11" s="1"/>
  <c r="E44" i="11"/>
  <c r="H44" i="10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C43" i="11" l="1"/>
  <c r="D43" i="11" s="1"/>
  <c r="J43" i="11" s="1"/>
  <c r="C43" i="10"/>
  <c r="H43" i="10" s="1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D43" i="10"/>
  <c r="H43" i="9"/>
  <c r="J43" i="9" s="1"/>
  <c r="I4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" i="11"/>
  <c r="C42" i="11"/>
  <c r="H42" i="10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I42" i="11" l="1"/>
  <c r="H42" i="9"/>
  <c r="J42" i="9" s="1"/>
  <c r="I42" i="9"/>
  <c r="K42" i="9" s="1"/>
  <c r="C41" i="11"/>
  <c r="I41" i="11" s="1"/>
  <c r="H41" i="10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42" i="11" l="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41" i="11" l="1"/>
  <c r="D41" i="11"/>
  <c r="H40" i="10"/>
  <c r="I40" i="11"/>
  <c r="I40" i="9"/>
  <c r="K40" i="9" s="1"/>
  <c r="H40" i="9"/>
  <c r="J40" i="9" s="1"/>
  <c r="C39" i="11" l="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11" l="1"/>
  <c r="E40" i="11"/>
  <c r="I39" i="11"/>
  <c r="C38" i="11"/>
  <c r="E39" i="11" s="1"/>
  <c r="C38" i="10"/>
  <c r="C38" i="9"/>
  <c r="B38" i="7"/>
  <c r="B38" i="8"/>
  <c r="B38" i="6"/>
  <c r="B38" i="5"/>
  <c r="B38" i="4"/>
  <c r="B38" i="3"/>
  <c r="B38" i="2"/>
  <c r="D39" i="11" l="1"/>
  <c r="H38" i="9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M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M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<sst xmlns="http://schemas.openxmlformats.org/spreadsheetml/2006/main" count="136" uniqueCount="40">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</sst>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Casi_totali!$B$3:$B$48</c:f>
              <c:numCache>
                <c:formatCode>General</c:formatCode>
                <c:ptCount val="4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Casi_totali!$C$3:$C$48</c:f>
              <c:numCache>
                <c:formatCode>General</c:formatCode>
                <c:ptCount val="4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Casi_totali!$D$3:$D$48</c:f>
              <c:numCache>
                <c:formatCode>General</c:formatCode>
                <c:ptCount val="46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Casi_totali!$E$3:$E$48</c:f>
              <c:numCache>
                <c:formatCode>General</c:formatCode>
                <c:ptCount val="46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  <c:pt idx="40">
                  <c:v>303</c:v>
                </c:pt>
                <c:pt idx="41">
                  <c:v>-709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Ospedalizzati!$C$3:$C$46</c:f>
              <c:numCache>
                <c:formatCode>General</c:formatCode>
                <c:ptCount val="44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Ospedalizzati!$D$3:$D$46</c:f>
              <c:numCache>
                <c:formatCode>General</c:formatCode>
                <c:ptCount val="44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Positivi!$C$3:$C$48</c:f>
              <c:numCache>
                <c:formatCode>General</c:formatCode>
                <c:ptCount val="4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Positivi!$D$3:$D$48</c:f>
              <c:numCache>
                <c:formatCode>General</c:formatCode>
                <c:ptCount val="4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Positivi!$C$3:$C$47</c:f>
              <c:numCache>
                <c:formatCode>General</c:formatCode>
                <c:ptCount val="45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Positivi!$D$3:$D$47</c:f>
              <c:numCache>
                <c:formatCode>General</c:formatCode>
                <c:ptCount val="45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Quarantena!$B$3:$B$46</c:f>
              <c:numCache>
                <c:formatCode>General</c:formatCode>
                <c:ptCount val="4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Quarantena!$C$3:$C$46</c:f>
              <c:numCache>
                <c:formatCode>General</c:formatCode>
                <c:ptCount val="44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Quarantena!$D$3:$D$46</c:f>
              <c:numCache>
                <c:formatCode>General</c:formatCode>
                <c:ptCount val="44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Quarantena!$C$3:$C$47</c:f>
              <c:numCache>
                <c:formatCode>General</c:formatCode>
                <c:ptCount val="4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Quarantena!$D$3:$D$47</c:f>
              <c:numCache>
                <c:formatCode>General</c:formatCode>
                <c:ptCount val="4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Tamponi!$C$3:$C$47</c:f>
              <c:numCache>
                <c:formatCode>General</c:formatCode>
                <c:ptCount val="4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Tamponi!$D$3:$D$47</c:f>
              <c:numCache>
                <c:formatCode>General</c:formatCode>
                <c:ptCount val="4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Tamponi!$A$3:$A$48</c:f>
              <c:numCache>
                <c:formatCode>d/m;@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Tamponi!$J$3:$J$48</c:f>
              <c:numCache>
                <c:formatCode>0.0</c:formatCode>
                <c:ptCount val="46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Tamponi!$A$2:$A$48</c:f>
              <c:numCache>
                <c:formatCode>d/m;@</c:formatCode>
                <c:ptCount val="4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Tamponi!$K$2:$K$48</c:f>
              <c:numCache>
                <c:formatCode>0.0</c:formatCode>
                <c:ptCount val="47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'Analisi-pos'!$C$2:$C$44</c:f>
              <c:numCache>
                <c:formatCode>General</c:formatCode>
                <c:ptCount val="43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Casi_totali!$C$3:$C$47</c:f>
              <c:numCache>
                <c:formatCode>General</c:formatCode>
                <c:ptCount val="4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Casi_totali!$D$3:$D$47</c:f>
              <c:numCache>
                <c:formatCode>General</c:formatCode>
                <c:ptCount val="4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'Analisi-pos'!$C$3:$C$48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'Analisi-pos'!$B$3:$B$48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'Analisi-pos'!$C$3:$C$48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  <c:pt idx="38">
                  <c:v>-1366.3766850250686</c:v>
                </c:pt>
                <c:pt idx="39">
                  <c:v>-1135.4557433599402</c:v>
                </c:pt>
                <c:pt idx="40">
                  <c:v>-111.61516319203656</c:v>
                </c:pt>
                <c:pt idx="41">
                  <c:v>1225.8557856333646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'Analisi-dead'!$C$3:$C$49</c:f>
              <c:numCache>
                <c:formatCode>General</c:formatCode>
                <c:ptCount val="4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'Analisi-dead'!$F$3:$F$46</c:f>
              <c:numCache>
                <c:formatCode>0</c:formatCode>
                <c:ptCount val="44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'Analisi-dead'!$G$3:$G$43</c:f>
              <c:numCache>
                <c:formatCode>0</c:formatCode>
                <c:ptCount val="41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'Analisi-dead'!$B$3:$B$48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'Analisi-dead'!$I$3:$I$48</c:f>
              <c:numCache>
                <c:formatCode>0</c:formatCode>
                <c:ptCount val="46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  <c:pt idx="38">
                  <c:v>-384.64045306876142</c:v>
                </c:pt>
                <c:pt idx="39">
                  <c:v>-369.3685599140681</c:v>
                </c:pt>
                <c:pt idx="40">
                  <c:v>-385.87707250958738</c:v>
                </c:pt>
                <c:pt idx="41">
                  <c:v>-501.6674138022463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'Analisi-dead'!$A$4:$A$47</c:f>
              <c:numCache>
                <c:formatCode>d/m;@</c:formatCode>
                <c:ptCount val="4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</c:numCache>
            </c:numRef>
          </c:xVal>
          <c:yVal>
            <c:numRef>
              <c:f>'Analisi-dead'!$D$4:$D$47</c:f>
              <c:numCache>
                <c:formatCode>General</c:formatCode>
                <c:ptCount val="4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Casi_totali!$B$3:$B$45</c:f>
              <c:numCache>
                <c:formatCode>General</c:formatCode>
                <c:ptCount val="4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Terapia_inten!$C$2:$C$46</c:f>
              <c:numCache>
                <c:formatCode>General</c:formatCode>
                <c:ptCount val="45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</c:numCache>
            </c:numRef>
          </c:xVal>
          <c:yVal>
            <c:numRef>
              <c:f>Terapia_inten!$D$2:$D$46</c:f>
              <c:numCache>
                <c:formatCode>General</c:formatCode>
                <c:ptCount val="4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  <c:pt idx="25">
                  <c:v>44</c:v>
                </c:pt>
                <c:pt idx="26">
                  <c:v>-84</c:v>
                </c:pt>
                <c:pt idx="27">
                  <c:v>45</c:v>
                </c:pt>
                <c:pt idx="28">
                  <c:v>-50</c:v>
                </c:pt>
                <c:pt idx="29">
                  <c:v>43</c:v>
                </c:pt>
                <c:pt idx="30">
                  <c:v>-3</c:v>
                </c:pt>
                <c:pt idx="31">
                  <c:v>-99</c:v>
                </c:pt>
                <c:pt idx="32">
                  <c:v>30</c:v>
                </c:pt>
                <c:pt idx="33">
                  <c:v>-3</c:v>
                </c:pt>
                <c:pt idx="34">
                  <c:v>4</c:v>
                </c:pt>
                <c:pt idx="35">
                  <c:v>-74</c:v>
                </c:pt>
                <c:pt idx="36">
                  <c:v>25</c:v>
                </c:pt>
                <c:pt idx="37">
                  <c:v>-33</c:v>
                </c:pt>
                <c:pt idx="38">
                  <c:v>-30</c:v>
                </c:pt>
                <c:pt idx="39">
                  <c:v>6</c:v>
                </c:pt>
                <c:pt idx="40">
                  <c:v>-3</c:v>
                </c:pt>
                <c:pt idx="41">
                  <c:v>-89</c:v>
                </c:pt>
                <c:pt idx="42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Guariti!$B$3:$B$46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Guariti!$C$3:$C$46</c:f>
              <c:numCache>
                <c:formatCode>General</c:formatCode>
                <c:ptCount val="4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Guariti!$D$3:$D$46</c:f>
              <c:numCache>
                <c:formatCode>General</c:formatCode>
                <c:ptCount val="44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Guariti!$E$3:$E$46</c:f>
              <c:numCache>
                <c:formatCode>General</c:formatCode>
                <c:ptCount val="44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  <c:pt idx="38">
                  <c:v>304</c:v>
                </c:pt>
                <c:pt idx="39">
                  <c:v>-264</c:v>
                </c:pt>
                <c:pt idx="40">
                  <c:v>-291</c:v>
                </c:pt>
                <c:pt idx="41">
                  <c:v>-177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Guariti!$C$3:$C$47</c:f>
              <c:numCache>
                <c:formatCode>General</c:formatCode>
                <c:ptCount val="45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Guariti!$D$3:$D$47</c:f>
              <c:numCache>
                <c:formatCode>General</c:formatCode>
                <c:ptCount val="45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Deceduti!$C$3:$C$48</c:f>
              <c:numCache>
                <c:formatCode>General</c:formatCode>
                <c:ptCount val="46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Deceduti!$D$3:$D$48</c:f>
              <c:numCache>
                <c:formatCode>General</c:formatCode>
                <c:ptCount val="46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Deceduti!$E$3:$E$51</c:f>
              <c:numCache>
                <c:formatCode>General</c:formatCode>
                <c:ptCount val="4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  <c:pt idx="38">
                  <c:v>143</c:v>
                </c:pt>
                <c:pt idx="39">
                  <c:v>-27</c:v>
                </c:pt>
                <c:pt idx="40">
                  <c:v>-91</c:v>
                </c:pt>
                <c:pt idx="41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Ospedalizzati!$B$3:$B$46</c:f>
              <c:numCache>
                <c:formatCode>General</c:formatCode>
                <c:ptCount val="44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Ospedalizzati!$C$3:$C$46</c:f>
              <c:numCache>
                <c:formatCode>General</c:formatCode>
                <c:ptCount val="44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Ospedalizzati!$D$3:$D$46</c:f>
              <c:numCache>
                <c:formatCode>General</c:formatCode>
                <c:ptCount val="44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6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24</xdr:col>
      <xdr:colOff>468630</xdr:colOff>
      <xdr:row>21</xdr:row>
      <xdr:rowOff>41910</xdr:rowOff>
    </xdr:from>
    <xdr:to>
      <xdr:col>31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opLeftCell="A19" workbookViewId="0">
      <selection activeCell="E45" sqref="E4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9" workbookViewId="0">
      <selection activeCell="C45" sqref="C4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4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  <c r="H41" s="11">
        <f t="shared" si="2"/>
        <v>-1366.3766850250686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  <c r="H42" s="11">
        <f t="shared" si="2"/>
        <v>-1135.4557433599402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  <c r="H43" s="11">
        <f t="shared" si="2"/>
        <v>-111.61516319203656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  <c r="H44" s="11">
        <f t="shared" si="2"/>
        <v>1225.8557856333646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5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5"/>
        <v>99812.9103364779</v>
      </c>
      <c r="F68" s="11">
        <f t="shared" ref="F68:F99" si="16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7">C69-C68</f>
        <v>0</v>
      </c>
      <c r="E69" s="11">
        <f t="shared" si="15"/>
        <v>99842.112853404673</v>
      </c>
      <c r="F69" s="11">
        <f t="shared" si="16"/>
        <v>292.0251692677266</v>
      </c>
      <c r="G69" s="11">
        <f t="shared" ref="G69:G132" si="18">E69-E68</f>
        <v>29.20251692677266</v>
      </c>
    </row>
    <row r="70" spans="1:7">
      <c r="A70" s="2">
        <v>43952</v>
      </c>
      <c r="B70" s="10">
        <v>68</v>
      </c>
      <c r="D70">
        <f t="shared" si="17"/>
        <v>0</v>
      </c>
      <c r="E70" s="11">
        <f t="shared" si="15"/>
        <v>99866.763282184605</v>
      </c>
      <c r="F70" s="11">
        <f t="shared" si="16"/>
        <v>246.50428779932554</v>
      </c>
      <c r="G70" s="11">
        <f t="shared" si="18"/>
        <v>24.650428779932554</v>
      </c>
    </row>
    <row r="71" spans="1:7">
      <c r="A71" s="2">
        <v>43953</v>
      </c>
      <c r="B71" s="10">
        <v>69</v>
      </c>
      <c r="D71">
        <f t="shared" si="17"/>
        <v>0</v>
      </c>
      <c r="E71" s="11">
        <f t="shared" si="15"/>
        <v>99887.569450081472</v>
      </c>
      <c r="F71" s="11">
        <f t="shared" si="16"/>
        <v>208.061678968661</v>
      </c>
      <c r="G71" s="11">
        <f t="shared" si="18"/>
        <v>20.8061678968661</v>
      </c>
    </row>
    <row r="72" spans="1:7">
      <c r="A72" s="2">
        <v>43954</v>
      </c>
      <c r="B72" s="10">
        <v>70</v>
      </c>
      <c r="D72">
        <f t="shared" si="17"/>
        <v>0</v>
      </c>
      <c r="E72" s="11">
        <f t="shared" si="15"/>
        <v>99905.129625499118</v>
      </c>
      <c r="F72" s="11">
        <f t="shared" si="16"/>
        <v>175.60175417645951</v>
      </c>
      <c r="G72" s="11">
        <f t="shared" si="18"/>
        <v>17.560175417645951</v>
      </c>
    </row>
    <row r="73" spans="1:7">
      <c r="A73" s="2">
        <v>43955</v>
      </c>
      <c r="B73" s="10">
        <v>71</v>
      </c>
      <c r="D73">
        <f t="shared" si="17"/>
        <v>0</v>
      </c>
      <c r="E73" s="11">
        <f t="shared" si="15"/>
        <v>99919.949330119241</v>
      </c>
      <c r="F73" s="11">
        <f t="shared" si="16"/>
        <v>148.19704620123957</v>
      </c>
      <c r="G73" s="11">
        <f t="shared" si="18"/>
        <v>14.819704620123957</v>
      </c>
    </row>
    <row r="74" spans="1:7">
      <c r="A74" s="2">
        <v>43956</v>
      </c>
      <c r="B74" s="10">
        <v>72</v>
      </c>
      <c r="D74">
        <f t="shared" si="17"/>
        <v>0</v>
      </c>
      <c r="E74" s="11">
        <f t="shared" si="15"/>
        <v>99932.45561327484</v>
      </c>
      <c r="F74" s="11">
        <f t="shared" si="16"/>
        <v>125.06283155598794</v>
      </c>
      <c r="G74" s="11">
        <f t="shared" si="18"/>
        <v>12.506283155598794</v>
      </c>
    </row>
    <row r="75" spans="1:7">
      <c r="A75" s="2">
        <v>43957</v>
      </c>
      <c r="B75" s="10">
        <v>73</v>
      </c>
      <c r="D75">
        <f t="shared" si="17"/>
        <v>0</v>
      </c>
      <c r="E75" s="11">
        <f t="shared" si="15"/>
        <v>99943.009159377063</v>
      </c>
      <c r="F75" s="11">
        <f t="shared" si="16"/>
        <v>105.53546102222754</v>
      </c>
      <c r="G75" s="11">
        <f t="shared" si="18"/>
        <v>10.553546102222754</v>
      </c>
    </row>
    <row r="76" spans="1:7">
      <c r="A76" s="2">
        <v>43958</v>
      </c>
      <c r="B76" s="10">
        <v>74</v>
      </c>
      <c r="D76">
        <f t="shared" si="17"/>
        <v>0</v>
      </c>
      <c r="E76" s="11">
        <f t="shared" si="15"/>
        <v>99951.914548641449</v>
      </c>
      <c r="F76" s="11">
        <f t="shared" si="16"/>
        <v>89.053892643860308</v>
      </c>
      <c r="G76" s="11">
        <f t="shared" si="18"/>
        <v>8.9053892643860308</v>
      </c>
    </row>
    <row r="77" spans="1:7">
      <c r="A77" s="2">
        <v>43959</v>
      </c>
      <c r="B77" s="10">
        <v>75</v>
      </c>
      <c r="D77">
        <f t="shared" si="17"/>
        <v>0</v>
      </c>
      <c r="E77" s="11">
        <f t="shared" si="15"/>
        <v>99959.428946590851</v>
      </c>
      <c r="F77" s="11">
        <f t="shared" si="16"/>
        <v>75.14397949402337</v>
      </c>
      <c r="G77" s="11">
        <f t="shared" si="18"/>
        <v>7.514397949402337</v>
      </c>
    </row>
    <row r="78" spans="1:7">
      <c r="A78" s="2">
        <v>43960</v>
      </c>
      <c r="B78" s="10">
        <v>76</v>
      </c>
      <c r="D78">
        <f t="shared" si="17"/>
        <v>0</v>
      </c>
      <c r="E78" s="11">
        <f t="shared" si="15"/>
        <v>99965.769458531679</v>
      </c>
      <c r="F78" s="11">
        <f t="shared" si="16"/>
        <v>63.405119408271275</v>
      </c>
      <c r="G78" s="11">
        <f t="shared" si="18"/>
        <v>6.3405119408271275</v>
      </c>
    </row>
    <row r="79" spans="1:7">
      <c r="A79" s="2">
        <v>43961</v>
      </c>
      <c r="B79" s="10">
        <v>77</v>
      </c>
      <c r="D79">
        <f t="shared" si="17"/>
        <v>0</v>
      </c>
      <c r="E79" s="11">
        <f t="shared" si="15"/>
        <v>99971.119350980123</v>
      </c>
      <c r="F79" s="11">
        <f t="shared" si="16"/>
        <v>53.498924484447343</v>
      </c>
      <c r="G79" s="11">
        <f t="shared" si="18"/>
        <v>5.3498924484447343</v>
      </c>
    </row>
    <row r="80" spans="1:7">
      <c r="A80" s="2">
        <v>43962</v>
      </c>
      <c r="B80" s="10">
        <v>78</v>
      </c>
      <c r="D80">
        <f t="shared" si="17"/>
        <v>0</v>
      </c>
      <c r="E80" s="11">
        <f t="shared" si="15"/>
        <v>99975.633312370497</v>
      </c>
      <c r="F80" s="11">
        <f t="shared" si="16"/>
        <v>45.139613903738791</v>
      </c>
      <c r="G80" s="11">
        <f t="shared" si="18"/>
        <v>4.5139613903738791</v>
      </c>
    </row>
    <row r="81" spans="1:7">
      <c r="A81" s="2">
        <v>43963</v>
      </c>
      <c r="B81" s="10">
        <v>79</v>
      </c>
      <c r="D81">
        <f t="shared" si="17"/>
        <v>0</v>
      </c>
      <c r="E81" s="11">
        <f t="shared" si="15"/>
        <v>99979.441899815793</v>
      </c>
      <c r="F81" s="11">
        <f t="shared" si="16"/>
        <v>38.085874452954158</v>
      </c>
      <c r="G81" s="11">
        <f t="shared" si="18"/>
        <v>3.8085874452954158</v>
      </c>
    </row>
    <row r="82" spans="1:7">
      <c r="A82" s="2">
        <v>43964</v>
      </c>
      <c r="B82" s="10">
        <v>80</v>
      </c>
      <c r="D82">
        <f t="shared" si="17"/>
        <v>0</v>
      </c>
      <c r="E82" s="11">
        <f t="shared" si="15"/>
        <v>99982.655296727666</v>
      </c>
      <c r="F82" s="11">
        <f t="shared" si="16"/>
        <v>32.133969118731329</v>
      </c>
      <c r="G82" s="11">
        <f t="shared" si="18"/>
        <v>3.2133969118731329</v>
      </c>
    </row>
    <row r="83" spans="1:7">
      <c r="A83" s="2">
        <v>43965</v>
      </c>
      <c r="B83" s="10">
        <v>81</v>
      </c>
      <c r="D83">
        <f t="shared" si="17"/>
        <v>0</v>
      </c>
      <c r="E83" s="11">
        <f t="shared" si="15"/>
        <v>99985.366487294348</v>
      </c>
      <c r="F83" s="11">
        <f t="shared" si="16"/>
        <v>27.111905666824896</v>
      </c>
      <c r="G83" s="11">
        <f t="shared" si="18"/>
        <v>2.7111905666824896</v>
      </c>
    </row>
    <row r="84" spans="1:7">
      <c r="A84" s="2">
        <v>43966</v>
      </c>
      <c r="B84" s="10">
        <v>82</v>
      </c>
      <c r="D84">
        <f t="shared" si="17"/>
        <v>0</v>
      </c>
      <c r="E84" s="11">
        <f t="shared" si="15"/>
        <v>99987.6539377421</v>
      </c>
      <c r="F84" s="11">
        <f t="shared" si="16"/>
        <v>22.874504477513256</v>
      </c>
      <c r="G84" s="11">
        <f t="shared" si="18"/>
        <v>2.2874504477513256</v>
      </c>
    </row>
    <row r="85" spans="1:7">
      <c r="A85" s="2">
        <v>43967</v>
      </c>
      <c r="B85" s="10">
        <v>83</v>
      </c>
      <c r="D85">
        <f t="shared" si="17"/>
        <v>0</v>
      </c>
      <c r="E85" s="11">
        <f t="shared" si="15"/>
        <v>99989.583860605097</v>
      </c>
      <c r="F85" s="11">
        <f t="shared" si="16"/>
        <v>19.299228629970457</v>
      </c>
      <c r="G85" s="11">
        <f t="shared" si="18"/>
        <v>1.9299228629970457</v>
      </c>
    </row>
    <row r="86" spans="1:7">
      <c r="A86" s="2">
        <v>43968</v>
      </c>
      <c r="B86" s="10">
        <v>84</v>
      </c>
      <c r="D86">
        <f t="shared" si="17"/>
        <v>0</v>
      </c>
      <c r="E86" s="11">
        <f t="shared" si="15"/>
        <v>99991.212126565239</v>
      </c>
      <c r="F86" s="11">
        <f t="shared" si="16"/>
        <v>16.282659601420164</v>
      </c>
      <c r="G86" s="11">
        <f t="shared" si="18"/>
        <v>1.6282659601420164</v>
      </c>
    </row>
    <row r="87" spans="1:7">
      <c r="A87" s="2">
        <v>43969</v>
      </c>
      <c r="B87" s="10">
        <v>85</v>
      </c>
      <c r="D87">
        <f t="shared" si="17"/>
        <v>0</v>
      </c>
      <c r="E87" s="11">
        <f t="shared" si="15"/>
        <v>99992.585878511192</v>
      </c>
      <c r="F87" s="11">
        <f t="shared" si="16"/>
        <v>13.737519459536998</v>
      </c>
      <c r="G87" s="11">
        <f t="shared" si="18"/>
        <v>1.3737519459536998</v>
      </c>
    </row>
    <row r="88" spans="1:7">
      <c r="A88" s="2">
        <v>43970</v>
      </c>
      <c r="B88" s="10">
        <v>86</v>
      </c>
      <c r="D88">
        <f t="shared" si="17"/>
        <v>0</v>
      </c>
      <c r="E88" s="11">
        <f t="shared" si="15"/>
        <v>99993.744894051735</v>
      </c>
      <c r="F88" s="11">
        <f t="shared" si="16"/>
        <v>11.590155405428959</v>
      </c>
      <c r="G88" s="11">
        <f t="shared" si="18"/>
        <v>1.1590155405428959</v>
      </c>
    </row>
    <row r="89" spans="1:7">
      <c r="A89" s="2">
        <v>43971</v>
      </c>
      <c r="B89" s="10">
        <v>87</v>
      </c>
      <c r="D89">
        <f t="shared" si="17"/>
        <v>0</v>
      </c>
      <c r="E89" s="11">
        <f t="shared" si="15"/>
        <v>99994.722735581352</v>
      </c>
      <c r="F89" s="11">
        <f t="shared" si="16"/>
        <v>9.7784152961685322</v>
      </c>
      <c r="G89" s="11">
        <f t="shared" si="18"/>
        <v>0.97784152961685322</v>
      </c>
    </row>
    <row r="90" spans="1:7">
      <c r="A90" s="2">
        <v>43972</v>
      </c>
      <c r="B90" s="10">
        <v>88</v>
      </c>
      <c r="D90">
        <f t="shared" si="17"/>
        <v>0</v>
      </c>
      <c r="E90" s="11">
        <f t="shared" si="15"/>
        <v>99995.54772094982</v>
      </c>
      <c r="F90" s="11">
        <f t="shared" si="16"/>
        <v>8.2498536846833304</v>
      </c>
      <c r="G90" s="11">
        <f t="shared" si="18"/>
        <v>0.82498536846833304</v>
      </c>
    </row>
    <row r="91" spans="1:7">
      <c r="A91" s="2">
        <v>43973</v>
      </c>
      <c r="B91" s="10">
        <v>89</v>
      </c>
      <c r="D91">
        <f t="shared" si="17"/>
        <v>0</v>
      </c>
      <c r="E91" s="11">
        <f t="shared" si="15"/>
        <v>99996.243742666353</v>
      </c>
      <c r="F91" s="11">
        <f t="shared" si="16"/>
        <v>6.9602171653241385</v>
      </c>
      <c r="G91" s="11">
        <f t="shared" si="18"/>
        <v>0.69602171653241385</v>
      </c>
    </row>
    <row r="92" spans="1:7">
      <c r="A92" s="2">
        <v>43974</v>
      </c>
      <c r="B92" s="10">
        <v>90</v>
      </c>
      <c r="D92">
        <f t="shared" si="17"/>
        <v>0</v>
      </c>
      <c r="E92" s="11">
        <f t="shared" si="15"/>
        <v>99996.830959235798</v>
      </c>
      <c r="F92" s="11">
        <f t="shared" si="16"/>
        <v>5.872165694454452</v>
      </c>
      <c r="G92" s="11">
        <f t="shared" si="18"/>
        <v>0.5872165694454452</v>
      </c>
    </row>
    <row r="93" spans="1:7">
      <c r="A93" s="2">
        <v>43975</v>
      </c>
      <c r="B93" s="10">
        <v>91</v>
      </c>
      <c r="D93">
        <f t="shared" si="17"/>
        <v>0</v>
      </c>
      <c r="E93" s="11">
        <f t="shared" si="15"/>
        <v>99997.326378558908</v>
      </c>
      <c r="F93" s="11">
        <f t="shared" si="16"/>
        <v>4.954193231096724</v>
      </c>
      <c r="G93" s="11">
        <f t="shared" si="18"/>
        <v>0.4954193231096724</v>
      </c>
    </row>
    <row r="94" spans="1:7">
      <c r="A94" s="2">
        <v>43976</v>
      </c>
      <c r="B94" s="10">
        <v>92</v>
      </c>
      <c r="D94">
        <f t="shared" si="17"/>
        <v>0</v>
      </c>
      <c r="E94" s="11">
        <f t="shared" si="15"/>
        <v>99997.744350229041</v>
      </c>
      <c r="F94" s="11">
        <f t="shared" si="16"/>
        <v>4.1797167013282888</v>
      </c>
      <c r="G94" s="11">
        <f t="shared" si="18"/>
        <v>0.41797167013282888</v>
      </c>
    </row>
    <row r="95" spans="1:7">
      <c r="A95" s="2">
        <v>43977</v>
      </c>
      <c r="B95" s="10">
        <v>93</v>
      </c>
      <c r="D95">
        <f t="shared" si="17"/>
        <v>0</v>
      </c>
      <c r="E95" s="11">
        <f t="shared" si="15"/>
        <v>99998.096980938935</v>
      </c>
      <c r="F95" s="11">
        <f t="shared" si="16"/>
        <v>3.5263070989458356</v>
      </c>
      <c r="G95" s="11">
        <f t="shared" si="18"/>
        <v>0.35263070989458356</v>
      </c>
    </row>
    <row r="96" spans="1:7">
      <c r="A96" s="2">
        <v>43978</v>
      </c>
      <c r="B96" s="10">
        <v>94</v>
      </c>
      <c r="D96">
        <f t="shared" si="17"/>
        <v>0</v>
      </c>
      <c r="E96" s="11">
        <f t="shared" si="15"/>
        <v>99998.394484996315</v>
      </c>
      <c r="F96" s="11">
        <f t="shared" si="16"/>
        <v>2.9750405738013797</v>
      </c>
      <c r="G96" s="11">
        <f t="shared" si="18"/>
        <v>0.29750405738013797</v>
      </c>
    </row>
    <row r="97" spans="2:7">
      <c r="B97" s="10">
        <v>95</v>
      </c>
      <c r="D97">
        <f t="shared" si="17"/>
        <v>0</v>
      </c>
      <c r="E97" s="11">
        <f t="shared" si="15"/>
        <v>99998.645480079053</v>
      </c>
      <c r="F97" s="11">
        <f t="shared" si="16"/>
        <v>2.5099508273706306</v>
      </c>
      <c r="G97" s="11">
        <f t="shared" si="18"/>
        <v>0.25099508273706306</v>
      </c>
    </row>
    <row r="98" spans="2:7">
      <c r="B98" s="10">
        <v>96</v>
      </c>
      <c r="D98">
        <f t="shared" si="17"/>
        <v>0</v>
      </c>
      <c r="E98" s="11">
        <f t="shared" si="15"/>
        <v>99998.857236779397</v>
      </c>
      <c r="F98" s="11">
        <f t="shared" si="16"/>
        <v>2.117567003442673</v>
      </c>
      <c r="G98" s="11">
        <f t="shared" si="18"/>
        <v>0.2117567003442673</v>
      </c>
    </row>
    <row r="99" spans="2:7">
      <c r="B99" s="10">
        <v>97</v>
      </c>
      <c r="D99">
        <f t="shared" si="17"/>
        <v>0</v>
      </c>
      <c r="E99" s="11">
        <f t="shared" ref="E99:E130" si="19">$K$2/(1+$K$5*EXP(-$K$4*B99))</f>
        <v>99999.035889154664</v>
      </c>
      <c r="F99" s="11">
        <f t="shared" si="16"/>
        <v>1.7865237526712008</v>
      </c>
      <c r="G99" s="11">
        <f t="shared" si="18"/>
        <v>0.17865237526712008</v>
      </c>
    </row>
    <row r="100" spans="2:7">
      <c r="B100" s="10">
        <v>98</v>
      </c>
      <c r="D100">
        <f t="shared" si="17"/>
        <v>0</v>
      </c>
      <c r="E100" s="11">
        <f t="shared" si="19"/>
        <v>99999.186612374513</v>
      </c>
      <c r="F100" s="11">
        <f t="shared" ref="F100:F131" si="20">(E100-E99)*10</f>
        <v>1.5072321984916925</v>
      </c>
      <c r="G100" s="11">
        <f t="shared" si="18"/>
        <v>0.15072321984916925</v>
      </c>
    </row>
    <row r="101" spans="2:7">
      <c r="B101" s="10">
        <v>99</v>
      </c>
      <c r="D101">
        <f t="shared" si="17"/>
        <v>0</v>
      </c>
      <c r="E101" s="11">
        <f t="shared" si="19"/>
        <v>99999.313772605499</v>
      </c>
      <c r="F101" s="11">
        <f t="shared" si="20"/>
        <v>1.2716023098619189</v>
      </c>
      <c r="G101" s="11">
        <f t="shared" si="18"/>
        <v>0.12716023098619189</v>
      </c>
    </row>
    <row r="102" spans="2:7">
      <c r="B102" s="10">
        <v>100</v>
      </c>
      <c r="D102">
        <f t="shared" si="17"/>
        <v>0</v>
      </c>
      <c r="E102" s="11">
        <f t="shared" si="19"/>
        <v>99999.421053469981</v>
      </c>
      <c r="F102" s="11">
        <f t="shared" si="20"/>
        <v>1.0728086448216345</v>
      </c>
      <c r="G102" s="11">
        <f t="shared" si="18"/>
        <v>0.10728086448216345</v>
      </c>
    </row>
    <row r="103" spans="2:7">
      <c r="B103" s="10">
        <v>101</v>
      </c>
      <c r="D103">
        <f t="shared" si="17"/>
        <v>0</v>
      </c>
      <c r="E103" s="11">
        <f t="shared" si="19"/>
        <v>99999.511562739863</v>
      </c>
      <c r="F103" s="11">
        <f t="shared" si="20"/>
        <v>0.9050926988129504</v>
      </c>
      <c r="G103" s="11">
        <f t="shared" si="18"/>
        <v>9.050926988129504E-2</v>
      </c>
    </row>
    <row r="104" spans="2:7">
      <c r="B104" s="10">
        <v>102</v>
      </c>
      <c r="D104">
        <f t="shared" si="17"/>
        <v>0</v>
      </c>
      <c r="E104" s="11">
        <f t="shared" si="19"/>
        <v>99999.587922353836</v>
      </c>
      <c r="F104" s="11">
        <f t="shared" si="20"/>
        <v>0.76359613973181695</v>
      </c>
      <c r="G104" s="11">
        <f t="shared" si="18"/>
        <v>7.6359613973181695E-2</v>
      </c>
    </row>
    <row r="105" spans="2:7">
      <c r="B105" s="10">
        <v>103</v>
      </c>
      <c r="D105">
        <f t="shared" si="17"/>
        <v>0</v>
      </c>
      <c r="E105" s="11">
        <f t="shared" si="19"/>
        <v>99999.652344364251</v>
      </c>
      <c r="F105" s="11">
        <f t="shared" si="20"/>
        <v>0.64422010415000841</v>
      </c>
      <c r="G105" s="11">
        <f t="shared" si="18"/>
        <v>6.4422010415000841E-2</v>
      </c>
    </row>
    <row r="106" spans="2:7">
      <c r="B106" s="10">
        <v>104</v>
      </c>
      <c r="D106">
        <f t="shared" si="17"/>
        <v>0</v>
      </c>
      <c r="E106" s="11">
        <f t="shared" si="19"/>
        <v>99999.706695012428</v>
      </c>
      <c r="F106" s="11">
        <f t="shared" si="20"/>
        <v>0.54350648177205585</v>
      </c>
      <c r="G106" s="11">
        <f t="shared" si="18"/>
        <v>5.4350648177205585E-2</v>
      </c>
    </row>
    <row r="107" spans="2:7">
      <c r="B107" s="10">
        <v>105</v>
      </c>
      <c r="D107">
        <f t="shared" si="17"/>
        <v>0</v>
      </c>
      <c r="E107" s="11">
        <f t="shared" si="19"/>
        <v>99999.752548787976</v>
      </c>
      <c r="F107" s="11">
        <f t="shared" si="20"/>
        <v>0.45853775547584519</v>
      </c>
      <c r="G107" s="11">
        <f t="shared" si="18"/>
        <v>4.5853775547584519E-2</v>
      </c>
    </row>
    <row r="108" spans="2:7">
      <c r="B108" s="10">
        <v>106</v>
      </c>
      <c r="D108">
        <f t="shared" si="17"/>
        <v>0</v>
      </c>
      <c r="E108" s="11">
        <f t="shared" si="19"/>
        <v>99999.791234037839</v>
      </c>
      <c r="F108" s="11">
        <f t="shared" si="20"/>
        <v>0.38685249863192439</v>
      </c>
      <c r="G108" s="11">
        <f t="shared" si="18"/>
        <v>3.8685249863192439E-2</v>
      </c>
    </row>
    <row r="109" spans="2:7">
      <c r="B109" s="10">
        <v>107</v>
      </c>
      <c r="D109">
        <f t="shared" si="17"/>
        <v>0</v>
      </c>
      <c r="E109" s="11">
        <f t="shared" si="19"/>
        <v>99999.823871445347</v>
      </c>
      <c r="F109" s="11">
        <f t="shared" si="20"/>
        <v>0.32637407508445904</v>
      </c>
      <c r="G109" s="11">
        <f t="shared" si="18"/>
        <v>3.2637407508445904E-2</v>
      </c>
    </row>
    <row r="110" spans="2:7">
      <c r="B110" s="10">
        <v>108</v>
      </c>
      <c r="D110">
        <f t="shared" si="17"/>
        <v>0</v>
      </c>
      <c r="E110" s="11">
        <f t="shared" si="19"/>
        <v>99999.851406494316</v>
      </c>
      <c r="F110" s="11">
        <f t="shared" si="20"/>
        <v>0.27535048968275078</v>
      </c>
      <c r="G110" s="11">
        <f t="shared" si="18"/>
        <v>2.7535048968275078E-2</v>
      </c>
    </row>
    <row r="111" spans="2:7">
      <c r="B111" s="10">
        <v>109</v>
      </c>
      <c r="D111">
        <f t="shared" si="17"/>
        <v>0</v>
      </c>
      <c r="E111" s="11">
        <f t="shared" si="19"/>
        <v>99999.874636858149</v>
      </c>
      <c r="F111" s="11">
        <f t="shared" si="20"/>
        <v>0.23230363833135925</v>
      </c>
      <c r="G111" s="11">
        <f t="shared" si="18"/>
        <v>2.3230363833135925E-2</v>
      </c>
    </row>
    <row r="112" spans="2:7">
      <c r="B112" s="10">
        <v>110</v>
      </c>
      <c r="D112">
        <f t="shared" si="17"/>
        <v>0</v>
      </c>
      <c r="E112" s="11">
        <f t="shared" si="19"/>
        <v>99999.894235507207</v>
      </c>
      <c r="F112" s="11">
        <f t="shared" si="20"/>
        <v>0.1959864905802533</v>
      </c>
      <c r="G112" s="11">
        <f t="shared" si="18"/>
        <v>1.959864905802533E-2</v>
      </c>
    </row>
    <row r="113" spans="2:7">
      <c r="B113" s="10">
        <v>111</v>
      </c>
      <c r="D113">
        <f t="shared" si="17"/>
        <v>0</v>
      </c>
      <c r="E113" s="11">
        <f t="shared" si="19"/>
        <v>99999.910770203816</v>
      </c>
      <c r="F113" s="11">
        <f t="shared" si="20"/>
        <v>0.16534696609596722</v>
      </c>
      <c r="G113" s="11">
        <f t="shared" si="18"/>
        <v>1.6534696609596722E-2</v>
      </c>
    </row>
    <row r="114" spans="2:7">
      <c r="B114" s="10">
        <v>112</v>
      </c>
      <c r="D114">
        <f t="shared" si="17"/>
        <v>0</v>
      </c>
      <c r="E114" s="11">
        <f t="shared" si="19"/>
        <v>99999.924719949879</v>
      </c>
      <c r="F114" s="11">
        <f t="shared" si="20"/>
        <v>0.1394974606228061</v>
      </c>
      <c r="G114" s="11">
        <f t="shared" si="18"/>
        <v>1.394974606228061E-2</v>
      </c>
    </row>
    <row r="115" spans="2:7">
      <c r="B115" s="10">
        <v>113</v>
      </c>
      <c r="D115">
        <f t="shared" si="17"/>
        <v>0</v>
      </c>
      <c r="E115" s="11">
        <f t="shared" si="19"/>
        <v>99999.936488862848</v>
      </c>
      <c r="F115" s="11">
        <f t="shared" si="20"/>
        <v>0.11768912969273515</v>
      </c>
      <c r="G115" s="11">
        <f t="shared" si="18"/>
        <v>1.1768912969273515E-2</v>
      </c>
    </row>
    <row r="116" spans="2:7">
      <c r="B116" s="10">
        <v>114</v>
      </c>
      <c r="D116">
        <f t="shared" si="17"/>
        <v>0</v>
      </c>
      <c r="E116" s="11">
        <f t="shared" si="19"/>
        <v>99999.946417882791</v>
      </c>
      <c r="F116" s="11">
        <f t="shared" si="20"/>
        <v>9.9290199432289228E-2</v>
      </c>
      <c r="G116" s="11">
        <f t="shared" si="18"/>
        <v>9.9290199432289228E-3</v>
      </c>
    </row>
    <row r="117" spans="2:7">
      <c r="B117" s="10">
        <v>115</v>
      </c>
      <c r="D117">
        <f t="shared" si="17"/>
        <v>0</v>
      </c>
      <c r="E117" s="11">
        <f t="shared" si="19"/>
        <v>99999.954794649122</v>
      </c>
      <c r="F117" s="11">
        <f t="shared" si="20"/>
        <v>8.3767663309117779E-2</v>
      </c>
      <c r="G117" s="11">
        <f t="shared" si="18"/>
        <v>8.3767663309117779E-3</v>
      </c>
    </row>
    <row r="118" spans="2:7">
      <c r="B118" s="10">
        <v>116</v>
      </c>
      <c r="D118">
        <f t="shared" si="17"/>
        <v>0</v>
      </c>
      <c r="E118" s="11">
        <f t="shared" si="19"/>
        <v>99999.961861833261</v>
      </c>
      <c r="F118" s="11">
        <f t="shared" si="20"/>
        <v>7.0671841385774314E-2</v>
      </c>
      <c r="G118" s="11">
        <f t="shared" si="18"/>
        <v>7.0671841385774314E-3</v>
      </c>
    </row>
    <row r="119" spans="2:7">
      <c r="B119" s="10">
        <v>117</v>
      </c>
      <c r="D119">
        <f t="shared" si="17"/>
        <v>0</v>
      </c>
      <c r="E119" s="11">
        <f t="shared" si="19"/>
        <v>99999.967824168634</v>
      </c>
      <c r="F119" s="11">
        <f t="shared" si="20"/>
        <v>5.9623353736242279E-2</v>
      </c>
      <c r="G119" s="11">
        <f t="shared" si="18"/>
        <v>5.9623353736242279E-3</v>
      </c>
    </row>
    <row r="120" spans="2:7">
      <c r="B120" s="10">
        <v>118</v>
      </c>
      <c r="D120">
        <f t="shared" si="17"/>
        <v>0</v>
      </c>
      <c r="E120" s="11">
        <f t="shared" si="19"/>
        <v>99999.972854381762</v>
      </c>
      <c r="F120" s="11">
        <f t="shared" si="20"/>
        <v>5.030213127611205E-2</v>
      </c>
      <c r="G120" s="11">
        <f t="shared" si="18"/>
        <v>5.030213127611205E-3</v>
      </c>
    </row>
    <row r="121" spans="2:7">
      <c r="B121" s="10">
        <v>119</v>
      </c>
      <c r="D121">
        <f t="shared" si="17"/>
        <v>0</v>
      </c>
      <c r="E121" s="11">
        <f t="shared" si="19"/>
        <v>99999.977098196003</v>
      </c>
      <c r="F121" s="11">
        <f t="shared" si="20"/>
        <v>4.2438142409082502E-2</v>
      </c>
      <c r="G121" s="11">
        <f t="shared" si="18"/>
        <v>4.2438142409082502E-3</v>
      </c>
    </row>
    <row r="122" spans="2:7">
      <c r="B122" s="10">
        <v>120</v>
      </c>
      <c r="D122">
        <f t="shared" si="17"/>
        <v>0</v>
      </c>
      <c r="E122" s="11">
        <f t="shared" si="19"/>
        <v>99999.980678553024</v>
      </c>
      <c r="F122" s="11">
        <f t="shared" si="20"/>
        <v>3.5803570208372548E-2</v>
      </c>
      <c r="G122" s="11">
        <f t="shared" si="18"/>
        <v>3.5803570208372548E-3</v>
      </c>
    </row>
    <row r="123" spans="2:7">
      <c r="B123" s="10">
        <v>121</v>
      </c>
      <c r="D123">
        <f t="shared" si="17"/>
        <v>0</v>
      </c>
      <c r="E123" s="11">
        <f t="shared" si="19"/>
        <v>99999.983699174496</v>
      </c>
      <c r="F123" s="11">
        <f t="shared" si="20"/>
        <v>3.0206214723875746E-2</v>
      </c>
      <c r="G123" s="11">
        <f t="shared" si="18"/>
        <v>3.0206214723875746E-3</v>
      </c>
    </row>
    <row r="124" spans="2:7">
      <c r="B124" s="10">
        <v>122</v>
      </c>
      <c r="D124">
        <f t="shared" si="17"/>
        <v>0</v>
      </c>
      <c r="E124" s="11">
        <f t="shared" si="19"/>
        <v>99999.986247566703</v>
      </c>
      <c r="F124" s="11">
        <f t="shared" si="20"/>
        <v>2.5483922072453424E-2</v>
      </c>
      <c r="G124" s="11">
        <f t="shared" si="18"/>
        <v>2.5483922072453424E-3</v>
      </c>
    </row>
    <row r="125" spans="2:7">
      <c r="B125" s="10">
        <v>123</v>
      </c>
      <c r="D125">
        <f t="shared" si="17"/>
        <v>0</v>
      </c>
      <c r="E125" s="11">
        <f t="shared" si="19"/>
        <v>99999.988397555629</v>
      </c>
      <c r="F125" s="11">
        <f t="shared" si="20"/>
        <v>2.1499889262486249E-2</v>
      </c>
      <c r="G125" s="11">
        <f t="shared" si="18"/>
        <v>2.1499889262486249E-3</v>
      </c>
    </row>
    <row r="126" spans="2:7">
      <c r="B126" s="10">
        <v>124</v>
      </c>
      <c r="D126">
        <f t="shared" si="17"/>
        <v>0</v>
      </c>
      <c r="E126" s="11">
        <f t="shared" si="19"/>
        <v>99999.990211425713</v>
      </c>
      <c r="F126" s="11">
        <f t="shared" si="20"/>
        <v>1.8138700834242627E-2</v>
      </c>
      <c r="G126" s="11">
        <f t="shared" si="18"/>
        <v>1.8138700834242627E-3</v>
      </c>
    </row>
    <row r="127" spans="2:7">
      <c r="B127" s="10">
        <v>125</v>
      </c>
      <c r="D127">
        <f t="shared" si="17"/>
        <v>0</v>
      </c>
      <c r="E127" s="11">
        <f t="shared" si="19"/>
        <v>99999.991741724152</v>
      </c>
      <c r="F127" s="11">
        <f t="shared" si="20"/>
        <v>1.5302984393201768E-2</v>
      </c>
      <c r="G127" s="11">
        <f t="shared" si="18"/>
        <v>1.5302984393201768E-3</v>
      </c>
    </row>
    <row r="128" spans="2:7">
      <c r="B128" s="10">
        <v>126</v>
      </c>
      <c r="D128">
        <f t="shared" si="17"/>
        <v>0</v>
      </c>
      <c r="E128" s="11">
        <f t="shared" si="19"/>
        <v>99999.993032783124</v>
      </c>
      <c r="F128" s="11">
        <f t="shared" si="20"/>
        <v>1.2910589721286669E-2</v>
      </c>
      <c r="G128" s="11">
        <f t="shared" si="18"/>
        <v>1.2910589721286669E-3</v>
      </c>
    </row>
    <row r="129" spans="2:7">
      <c r="B129" s="10">
        <v>127</v>
      </c>
      <c r="D129">
        <f t="shared" si="17"/>
        <v>0</v>
      </c>
      <c r="E129" s="11">
        <f t="shared" si="19"/>
        <v>99999.994122004195</v>
      </c>
      <c r="F129" s="11">
        <f t="shared" si="20"/>
        <v>1.0892210702877492E-2</v>
      </c>
      <c r="G129" s="11">
        <f t="shared" si="18"/>
        <v>1.0892210702877492E-3</v>
      </c>
    </row>
    <row r="130" spans="2:7">
      <c r="B130" s="10">
        <v>128</v>
      </c>
      <c r="D130">
        <f t="shared" si="17"/>
        <v>0</v>
      </c>
      <c r="E130" s="11">
        <f t="shared" si="19"/>
        <v>99999.995040941707</v>
      </c>
      <c r="F130" s="11">
        <f t="shared" si="20"/>
        <v>9.1893751232419163E-3</v>
      </c>
      <c r="G130" s="11">
        <f t="shared" si="18"/>
        <v>9.1893751232419163E-4</v>
      </c>
    </row>
    <row r="131" spans="2:7">
      <c r="B131" s="10">
        <v>129</v>
      </c>
      <c r="D131">
        <f t="shared" si="17"/>
        <v>0</v>
      </c>
      <c r="E131" s="11">
        <f t="shared" ref="E131:E149" si="21">$K$2/(1+$K$5*EXP(-$K$4*B131))</f>
        <v>99999.99581621695</v>
      </c>
      <c r="F131" s="11">
        <f t="shared" si="20"/>
        <v>7.7527524263132364E-3</v>
      </c>
      <c r="G131" s="11">
        <f t="shared" si="18"/>
        <v>7.7527524263132364E-4</v>
      </c>
    </row>
    <row r="132" spans="2:7">
      <c r="B132" s="10">
        <v>130</v>
      </c>
      <c r="D132">
        <f t="shared" si="17"/>
        <v>0</v>
      </c>
      <c r="E132" s="11">
        <f t="shared" si="21"/>
        <v>99999.996470289421</v>
      </c>
      <c r="F132" s="11">
        <f t="shared" ref="F132:F149" si="22">(E132-E131)*10</f>
        <v>6.5407247166149318E-3</v>
      </c>
      <c r="G132" s="11">
        <f t="shared" si="18"/>
        <v>6.5407247166149318E-4</v>
      </c>
    </row>
    <row r="133" spans="2:7">
      <c r="B133" s="10">
        <v>131</v>
      </c>
      <c r="D133">
        <f t="shared" ref="D133:D149" si="23">C133-C132</f>
        <v>0</v>
      </c>
      <c r="E133" s="11">
        <f t="shared" si="21"/>
        <v>99999.99702210736</v>
      </c>
      <c r="F133" s="11">
        <f t="shared" si="22"/>
        <v>5.5181793868541718E-3</v>
      </c>
      <c r="G133" s="11">
        <f t="shared" ref="G133:G149" si="24">E133-E132</f>
        <v>5.5181793868541718E-4</v>
      </c>
    </row>
    <row r="134" spans="2:7">
      <c r="B134" s="10">
        <v>132</v>
      </c>
      <c r="D134">
        <f t="shared" si="23"/>
        <v>0</v>
      </c>
      <c r="E134" s="11">
        <f t="shared" si="21"/>
        <v>99999.997487656728</v>
      </c>
      <c r="F134" s="11">
        <f t="shared" si="22"/>
        <v>4.6554936852771789E-3</v>
      </c>
      <c r="G134" s="11">
        <f t="shared" si="24"/>
        <v>4.6554936852771789E-4</v>
      </c>
    </row>
    <row r="135" spans="2:7">
      <c r="B135" s="10">
        <v>133</v>
      </c>
      <c r="D135">
        <f t="shared" si="23"/>
        <v>0</v>
      </c>
      <c r="E135" s="11">
        <f t="shared" si="21"/>
        <v>99999.997880424373</v>
      </c>
      <c r="F135" s="11">
        <f t="shared" si="22"/>
        <v>3.9276764437090605E-3</v>
      </c>
      <c r="G135" s="11">
        <f t="shared" si="24"/>
        <v>3.9276764437090605E-4</v>
      </c>
    </row>
    <row r="136" spans="2:7">
      <c r="B136" s="10">
        <v>134</v>
      </c>
      <c r="D136">
        <f t="shared" si="23"/>
        <v>0</v>
      </c>
      <c r="E136" s="11">
        <f t="shared" si="21"/>
        <v>99999.99821178861</v>
      </c>
      <c r="F136" s="11">
        <f t="shared" si="22"/>
        <v>3.31364237354137E-3</v>
      </c>
      <c r="G136" s="11">
        <f t="shared" si="24"/>
        <v>3.31364237354137E-4</v>
      </c>
    </row>
    <row r="137" spans="2:7">
      <c r="B137" s="10">
        <v>135</v>
      </c>
      <c r="D137">
        <f t="shared" si="23"/>
        <v>0</v>
      </c>
      <c r="E137" s="11">
        <f t="shared" si="21"/>
        <v>99999.998491348946</v>
      </c>
      <c r="F137" s="11">
        <f t="shared" si="22"/>
        <v>2.795603359118104E-3</v>
      </c>
      <c r="G137" s="11">
        <f t="shared" si="24"/>
        <v>2.795603359118104E-4</v>
      </c>
    </row>
    <row r="138" spans="2:7">
      <c r="B138" s="10">
        <v>136</v>
      </c>
      <c r="D138">
        <f t="shared" si="23"/>
        <v>0</v>
      </c>
      <c r="E138" s="11">
        <f t="shared" si="21"/>
        <v>99999.998727204191</v>
      </c>
      <c r="F138" s="11">
        <f t="shared" si="22"/>
        <v>2.3585524468217045E-3</v>
      </c>
      <c r="G138" s="11">
        <f t="shared" si="24"/>
        <v>2.3585524468217045E-4</v>
      </c>
    </row>
    <row r="139" spans="2:7">
      <c r="B139" s="10">
        <v>137</v>
      </c>
      <c r="D139">
        <f t="shared" si="23"/>
        <v>0</v>
      </c>
      <c r="E139" s="11">
        <f t="shared" si="21"/>
        <v>99999.998926186949</v>
      </c>
      <c r="F139" s="11">
        <f t="shared" si="22"/>
        <v>1.9898275786545128E-3</v>
      </c>
      <c r="G139" s="11">
        <f t="shared" si="24"/>
        <v>1.9898275786545128E-4</v>
      </c>
    </row>
    <row r="140" spans="2:7">
      <c r="B140" s="10">
        <v>138</v>
      </c>
      <c r="D140">
        <f t="shared" si="23"/>
        <v>0</v>
      </c>
      <c r="E140" s="11">
        <f t="shared" si="21"/>
        <v>99999.999094061699</v>
      </c>
      <c r="F140" s="11">
        <f t="shared" si="22"/>
        <v>1.6787475033197552E-3</v>
      </c>
      <c r="G140" s="11">
        <f t="shared" si="24"/>
        <v>1.6787475033197552E-4</v>
      </c>
    </row>
    <row r="141" spans="2:7">
      <c r="B141" s="10">
        <v>139</v>
      </c>
      <c r="D141">
        <f t="shared" si="23"/>
        <v>0</v>
      </c>
      <c r="E141" s="11">
        <f t="shared" si="21"/>
        <v>99999.99923569175</v>
      </c>
      <c r="F141" s="11">
        <f t="shared" si="22"/>
        <v>1.4163005107548088E-3</v>
      </c>
      <c r="G141" s="11">
        <f t="shared" si="24"/>
        <v>1.4163005107548088E-4</v>
      </c>
    </row>
    <row r="142" spans="2:7">
      <c r="B142" s="10">
        <v>140</v>
      </c>
      <c r="D142">
        <f t="shared" si="23"/>
        <v>0</v>
      </c>
      <c r="E142" s="11">
        <f t="shared" si="21"/>
        <v>99999.99935518</v>
      </c>
      <c r="F142" s="11">
        <f t="shared" si="22"/>
        <v>1.1948824976570904E-3</v>
      </c>
      <c r="G142" s="11">
        <f t="shared" si="24"/>
        <v>1.1948824976570904E-4</v>
      </c>
    </row>
    <row r="143" spans="2:7">
      <c r="B143" s="10">
        <v>141</v>
      </c>
      <c r="D143">
        <f t="shared" si="23"/>
        <v>0</v>
      </c>
      <c r="E143" s="11">
        <f t="shared" si="21"/>
        <v>99999.999455988058</v>
      </c>
      <c r="F143" s="11">
        <f t="shared" si="22"/>
        <v>1.0080805805046111E-3</v>
      </c>
      <c r="G143" s="11">
        <f t="shared" si="24"/>
        <v>1.0080805805046111E-4</v>
      </c>
    </row>
    <row r="144" spans="2:7">
      <c r="B144" s="10">
        <v>142</v>
      </c>
      <c r="D144">
        <f t="shared" si="23"/>
        <v>0</v>
      </c>
      <c r="E144" s="11">
        <f t="shared" si="21"/>
        <v>99999.999541036275</v>
      </c>
      <c r="F144" s="11">
        <f t="shared" si="22"/>
        <v>8.5048217442817986E-4</v>
      </c>
      <c r="G144" s="11">
        <f t="shared" si="24"/>
        <v>8.5048217442817986E-5</v>
      </c>
    </row>
    <row r="145" spans="2:7">
      <c r="B145" s="10">
        <v>143</v>
      </c>
      <c r="D145">
        <f t="shared" si="23"/>
        <v>0</v>
      </c>
      <c r="E145" s="11">
        <f t="shared" si="21"/>
        <v>99999.999612788451</v>
      </c>
      <c r="F145" s="11">
        <f t="shared" si="22"/>
        <v>7.1752176154404879E-4</v>
      </c>
      <c r="G145" s="11">
        <f t="shared" si="24"/>
        <v>7.1752176154404879E-5</v>
      </c>
    </row>
    <row r="146" spans="2:7">
      <c r="B146" s="10">
        <v>144</v>
      </c>
      <c r="D146">
        <f t="shared" si="23"/>
        <v>0</v>
      </c>
      <c r="E146" s="11">
        <f t="shared" si="21"/>
        <v>99999.999673323226</v>
      </c>
      <c r="F146" s="11">
        <f t="shared" si="22"/>
        <v>6.0534774092957377E-4</v>
      </c>
      <c r="G146" s="11">
        <f t="shared" si="24"/>
        <v>6.0534774092957377E-5</v>
      </c>
    </row>
    <row r="147" spans="2:7">
      <c r="B147" s="10">
        <v>145</v>
      </c>
      <c r="D147">
        <f t="shared" si="23"/>
        <v>0</v>
      </c>
      <c r="E147" s="11">
        <f t="shared" si="21"/>
        <v>99999.999724394307</v>
      </c>
      <c r="F147" s="11">
        <f t="shared" si="22"/>
        <v>5.1071081543341279E-4</v>
      </c>
      <c r="G147" s="11">
        <f t="shared" si="24"/>
        <v>5.1071081543341279E-5</v>
      </c>
    </row>
    <row r="148" spans="2:7">
      <c r="B148" s="10">
        <v>146</v>
      </c>
      <c r="D148">
        <f t="shared" si="23"/>
        <v>0</v>
      </c>
      <c r="E148" s="11">
        <f t="shared" si="21"/>
        <v>99999.999767481175</v>
      </c>
      <c r="F148" s="11">
        <f t="shared" si="22"/>
        <v>4.308686766307801E-4</v>
      </c>
      <c r="G148" s="11">
        <f t="shared" si="24"/>
        <v>4.308686766307801E-5</v>
      </c>
    </row>
    <row r="149" spans="2:7">
      <c r="B149" s="10">
        <v>147</v>
      </c>
      <c r="D149">
        <f t="shared" si="23"/>
        <v>0</v>
      </c>
      <c r="E149" s="11">
        <f t="shared" si="21"/>
        <v>99999.999803832048</v>
      </c>
      <c r="F149" s="11">
        <f t="shared" si="22"/>
        <v>3.6350873415358365E-4</v>
      </c>
      <c r="G149" s="11">
        <f t="shared" si="24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abSelected="1" topLeftCell="A13" workbookViewId="0">
      <selection activeCell="C44" sqref="C4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21000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69.896596774096395</v>
      </c>
      <c r="G3" s="11"/>
      <c r="I3" s="11">
        <f>C3-F3</f>
        <v>-62.896596774096395</v>
      </c>
      <c r="J3" s="11"/>
      <c r="L3" s="4" t="s">
        <v>24</v>
      </c>
      <c r="M3" s="9">
        <v>59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>
        <f>D4-H4</f>
        <v>-9.9011112972093542</v>
      </c>
      <c r="K4" s="11"/>
      <c r="L4" s="4" t="s">
        <v>25</v>
      </c>
      <c r="M4" s="9">
        <v>0.17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2" si="5">C5-F5</f>
        <v>-86.068874921805403</v>
      </c>
      <c r="J5" s="11">
        <f t="shared" ref="J5:J42" si="6">D5-H5</f>
        <v>-13.271166850499654</v>
      </c>
      <c r="K5" s="11"/>
      <c r="L5" s="4" t="s">
        <v>26</v>
      </c>
      <c r="M5" s="15">
        <f>(M2-M3)/M3</f>
        <v>354.93220338983053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>
        <f t="shared" si="6"/>
        <v>-13.072134070033883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>
        <f t="shared" si="6"/>
        <v>-17.380555769557603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>
        <f t="shared" si="6"/>
        <v>-17.28584699091698</v>
      </c>
      <c r="K8" s="11"/>
      <c r="L8" s="12" t="s">
        <v>31</v>
      </c>
      <c r="M8" s="11">
        <f>AVERAGE(I3:I36)</f>
        <v>-85.820288012158215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>
        <f t="shared" si="6"/>
        <v>-24.89216731323603</v>
      </c>
      <c r="K9" s="11"/>
      <c r="L9" s="12" t="s">
        <v>32</v>
      </c>
      <c r="M9" s="6">
        <f>STDEVP(I3:I36)</f>
        <v>144.825572970206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>
        <f t="shared" si="6"/>
        <v>-17.320444132377247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>
        <f t="shared" si="6"/>
        <v>-14.710503052879147</v>
      </c>
      <c r="K11" s="11"/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>
        <f t="shared" si="6"/>
        <v>-21.223229052732336</v>
      </c>
      <c r="K12" s="11"/>
      <c r="L12" t="s">
        <v>33</v>
      </c>
      <c r="M12" s="13">
        <f>MATCH(MAX(H3:H67),H3:H67,0)</f>
        <v>35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>
        <f t="shared" si="6"/>
        <v>-17.042636612589547</v>
      </c>
      <c r="K13" s="11"/>
      <c r="L13" t="s">
        <v>34</v>
      </c>
      <c r="M13" s="11">
        <f>M12-'Analisi-pos'!K12</f>
        <v>5</v>
      </c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>
        <f t="shared" si="6"/>
        <v>-19.377665009620387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>
        <f t="shared" si="6"/>
        <v>-44.463432732264266</v>
      </c>
      <c r="K15" s="11"/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>
        <f t="shared" si="6"/>
        <v>38.438420865898252</v>
      </c>
      <c r="K16" s="11"/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>
        <f t="shared" si="6"/>
        <v>-13.95919014366234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>
        <f t="shared" si="6"/>
        <v>38.034350491238683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>
        <f t="shared" si="6"/>
        <v>44.093414768741127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>
        <f t="shared" si="6"/>
        <v>11.886089730861386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>
        <f t="shared" si="6"/>
        <v>44.089179590647518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>
        <f t="shared" si="6"/>
        <v>-63.5905649557169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>
        <f t="shared" si="6"/>
        <v>92.612071622001622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>
        <f t="shared" si="6"/>
        <v>32.557238628603727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>
        <f t="shared" si="6"/>
        <v>-16.755704479802262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>
        <f t="shared" si="6"/>
        <v>63.86242376494738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>
        <f t="shared" si="6"/>
        <v>-37.155813618461252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>
        <f t="shared" si="6"/>
        <v>106.91621543918654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>
        <f t="shared" si="6"/>
        <v>215.13855974999797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>
        <f t="shared" si="6"/>
        <v>14.921969833384537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>
        <f t="shared" si="6"/>
        <v>-91.988542097868049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>
        <f t="shared" si="6"/>
        <v>-3.574064872519557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>
        <f t="shared" si="6"/>
        <v>-111.651507770237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>
        <f t="shared" si="6"/>
        <v>-173.02987615247912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>
        <f t="shared" si="6"/>
        <v>103.30033144511799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>
        <f t="shared" si="6"/>
        <v>3.9685844341656775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>
        <f t="shared" si="6"/>
        <v>-135.95234876571158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>
        <f t="shared" si="6"/>
        <v>-74.069828610387049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>
        <f t="shared" si="6"/>
        <v>-30.71787155565471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>
        <f t="shared" si="6"/>
        <v>-110.9175243645077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14299.640453068761</v>
      </c>
      <c r="G41" s="11">
        <f t="shared" si="1"/>
        <v>7982.5897638853348</v>
      </c>
      <c r="H41" s="11">
        <f t="shared" si="4"/>
        <v>798.25897638853348</v>
      </c>
      <c r="I41" s="11">
        <f t="shared" si="5"/>
        <v>-384.64045306876142</v>
      </c>
      <c r="J41" s="11">
        <f t="shared" si="6"/>
        <v>-38.258976388533483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15050.368559914068</v>
      </c>
      <c r="G42" s="11">
        <f t="shared" si="1"/>
        <v>7507.2810684530668</v>
      </c>
      <c r="H42" s="11">
        <f t="shared" si="4"/>
        <v>750.72810684530668</v>
      </c>
      <c r="I42" s="11">
        <f t="shared" si="5"/>
        <v>-369.3685599140681</v>
      </c>
      <c r="J42" s="11">
        <f t="shared" si="6"/>
        <v>15.271893154693316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15747.877072509587</v>
      </c>
      <c r="G43" s="11">
        <f t="shared" si="1"/>
        <v>6975.0851259551928</v>
      </c>
      <c r="H43" s="11">
        <f t="shared" si="4"/>
        <v>697.50851259551928</v>
      </c>
      <c r="I43" s="11">
        <f t="shared" ref="I43" si="23">C43-F43</f>
        <v>-385.87707250958738</v>
      </c>
      <c r="J43" s="11">
        <f t="shared" ref="J43" si="24">D43-H43</f>
        <v>-16.508512595519278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16388.667413802246</v>
      </c>
      <c r="G44" s="11">
        <f t="shared" si="1"/>
        <v>6407.9034129265892</v>
      </c>
      <c r="H44" s="11">
        <f t="shared" si="4"/>
        <v>640.79034129265892</v>
      </c>
      <c r="I44" s="11">
        <f t="shared" ref="I44" si="27">C44-F44</f>
        <v>-501.6674138022463</v>
      </c>
      <c r="J44" s="11">
        <f t="shared" ref="J44" si="28">D44-H44</f>
        <v>-115.79034129265892</v>
      </c>
      <c r="K44" s="11"/>
    </row>
    <row r="45" spans="1:11">
      <c r="A45" s="2">
        <v>43927</v>
      </c>
      <c r="B45" s="10">
        <v>43</v>
      </c>
      <c r="C45" s="3"/>
      <c r="F45" s="11">
        <f t="shared" si="10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  <c r="K45" s="11"/>
    </row>
    <row r="46" spans="1:11">
      <c r="A46" s="2">
        <v>43928</v>
      </c>
      <c r="B46" s="10">
        <v>44</v>
      </c>
      <c r="C46" s="3"/>
      <c r="F46" s="11">
        <f t="shared" si="10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  <c r="K46" s="11"/>
    </row>
    <row r="47" spans="1:11">
      <c r="A47" s="2">
        <v>43929</v>
      </c>
      <c r="B47" s="10">
        <v>45</v>
      </c>
      <c r="C47" s="3"/>
      <c r="F47" s="11">
        <f t="shared" si="10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  <c r="K47" s="11"/>
    </row>
    <row r="48" spans="1:11">
      <c r="A48" s="2">
        <v>43930</v>
      </c>
      <c r="B48" s="10">
        <v>46</v>
      </c>
      <c r="C48" s="3"/>
      <c r="F48" s="11">
        <f t="shared" si="10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  <c r="K48" s="11"/>
    </row>
    <row r="49" spans="1:11">
      <c r="A49" s="2">
        <v>43931</v>
      </c>
      <c r="B49" s="10">
        <v>47</v>
      </c>
      <c r="C49" s="3"/>
      <c r="F49" s="11">
        <f t="shared" si="10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  <c r="K49" s="11"/>
    </row>
    <row r="50" spans="1:11">
      <c r="A50" s="2">
        <v>43932</v>
      </c>
      <c r="B50" s="10">
        <v>48</v>
      </c>
      <c r="C50" s="3"/>
      <c r="F50" s="11">
        <f t="shared" si="10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  <c r="K50" s="11"/>
    </row>
    <row r="51" spans="1:11">
      <c r="A51" s="2">
        <v>43933</v>
      </c>
      <c r="B51" s="10">
        <v>49</v>
      </c>
      <c r="C51" s="3"/>
      <c r="F51" s="11">
        <f t="shared" si="10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  <c r="K51" s="11"/>
    </row>
    <row r="52" spans="1:11">
      <c r="A52" s="2">
        <v>43934</v>
      </c>
      <c r="B52" s="10">
        <v>50</v>
      </c>
      <c r="C52" s="3"/>
      <c r="F52" s="11">
        <f t="shared" si="10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  <c r="K52" s="11"/>
    </row>
    <row r="53" spans="1:11">
      <c r="A53" s="2">
        <v>43935</v>
      </c>
      <c r="B53" s="10">
        <v>51</v>
      </c>
      <c r="C53" s="3"/>
      <c r="F53" s="11">
        <f t="shared" si="10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29">$M$2/(1+$M$5*EXP(-$M$4*B60))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29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29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29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29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29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29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29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topLeftCell="A25" workbookViewId="0">
      <selection activeCell="A44" sqref="A4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topLeftCell="A22" workbookViewId="0">
      <selection activeCell="A44" sqref="A4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"/>
  <sheetViews>
    <sheetView topLeftCell="A16" workbookViewId="0">
      <selection activeCell="A44" sqref="A4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19" workbookViewId="0">
      <selection activeCell="A44" sqref="A4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topLeftCell="A19" workbookViewId="0">
      <selection activeCell="A44" sqref="A4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topLeftCell="A19" workbookViewId="0">
      <selection activeCell="G40" sqref="G4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4"/>
  <sheetViews>
    <sheetView topLeftCell="A21" workbookViewId="0">
      <selection activeCell="A44" sqref="A4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topLeftCell="A19" workbookViewId="0">
      <selection activeCell="A44" sqref="A4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2020-04-05T19:10:36Z</dcterms:modified>
</cp:coreProperties>
</file>