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4660C11A-590B-4C78-941E-1931F7B96C7E}" xr6:coauthVersionLast="45" xr6:coauthVersionMax="45" xr10:uidLastSave="{00000000-0000-0000-0000-000000000000}"/>
  <bookViews>
    <workbookView xWindow="-108" yWindow="-108" windowWidth="23256" windowHeight="12576" firstSheet="3" activeTab="11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Tamponi" sheetId="9" r:id="rId9"/>
    <sheet name="Analisi-pos" sheetId="10" r:id="rId10"/>
    <sheet name="Analisi-dead" sheetId="11" r:id="rId11"/>
    <sheet name="Coeff stim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0" l="1"/>
  <c r="C44" i="11"/>
  <c r="D44" i="11" s="1"/>
  <c r="E44" i="11"/>
  <c r="C44" i="10"/>
  <c r="D44" i="10" s="1"/>
  <c r="C44" i="9"/>
  <c r="D44" i="9" s="1"/>
  <c r="E44" i="9" s="1"/>
  <c r="H44" i="9"/>
  <c r="J44" i="9" s="1"/>
  <c r="I44" i="9"/>
  <c r="K44" i="9" s="1"/>
  <c r="B44" i="8"/>
  <c r="C44" i="8"/>
  <c r="D44" i="8" s="1"/>
  <c r="E44" i="8" s="1"/>
  <c r="B44" i="6"/>
  <c r="C44" i="6" s="1"/>
  <c r="D44" i="6" s="1"/>
  <c r="E44" i="6" s="1"/>
  <c r="B44" i="5"/>
  <c r="C44" i="5" s="1"/>
  <c r="D44" i="5" s="1"/>
  <c r="E44" i="5" s="1"/>
  <c r="B44" i="4"/>
  <c r="C44" i="4" s="1"/>
  <c r="D44" i="4" s="1"/>
  <c r="E44" i="4" s="1"/>
  <c r="B44" i="3"/>
  <c r="C44" i="3" s="1"/>
  <c r="D44" i="3" s="1"/>
  <c r="E44" i="3" s="1"/>
  <c r="B44" i="2"/>
  <c r="C44" i="2" s="1"/>
  <c r="D44" i="2" s="1"/>
  <c r="E44" i="2" s="1"/>
  <c r="C43" i="11" l="1"/>
  <c r="D43" i="11" s="1"/>
  <c r="C43" i="10"/>
  <c r="D43" i="10" s="1"/>
  <c r="C43" i="9"/>
  <c r="D43" i="9"/>
  <c r="E43" i="9"/>
  <c r="H43" i="9"/>
  <c r="J43" i="9" s="1"/>
  <c r="I43" i="9"/>
  <c r="K43" i="9"/>
  <c r="B43" i="7"/>
  <c r="C43" i="7" s="1"/>
  <c r="D43" i="7" s="1"/>
  <c r="E43" i="7" s="1"/>
  <c r="B43" i="8"/>
  <c r="C43" i="8" s="1"/>
  <c r="D43" i="8" s="1"/>
  <c r="E43" i="8" s="1"/>
  <c r="B43" i="6"/>
  <c r="C43" i="6"/>
  <c r="D43" i="6"/>
  <c r="E43" i="6"/>
  <c r="B43" i="5"/>
  <c r="C43" i="5"/>
  <c r="D43" i="5" s="1"/>
  <c r="E43" i="5" s="1"/>
  <c r="B43" i="4"/>
  <c r="C43" i="4" s="1"/>
  <c r="D43" i="4" s="1"/>
  <c r="E43" i="4" s="1"/>
  <c r="B43" i="3"/>
  <c r="C43" i="3" s="1"/>
  <c r="D43" i="3" s="1"/>
  <c r="E43" i="3" s="1"/>
  <c r="B43" i="2"/>
  <c r="C43" i="2" s="1"/>
  <c r="D43" i="2" s="1"/>
  <c r="E43" i="2" s="1"/>
  <c r="E43" i="11" l="1"/>
  <c r="C42" i="11"/>
  <c r="D42" i="11" s="1"/>
  <c r="C42" i="10"/>
  <c r="D42" i="10" s="1"/>
  <c r="C42" i="9"/>
  <c r="D42" i="9" s="1"/>
  <c r="E42" i="9" s="1"/>
  <c r="H42" i="9"/>
  <c r="J42" i="9" s="1"/>
  <c r="I42" i="9"/>
  <c r="K42" i="9" s="1"/>
  <c r="B42" i="7"/>
  <c r="C42" i="7"/>
  <c r="D42" i="7" s="1"/>
  <c r="E42" i="7" s="1"/>
  <c r="B42" i="8"/>
  <c r="C42" i="8" s="1"/>
  <c r="D42" i="8" s="1"/>
  <c r="E42" i="8" s="1"/>
  <c r="B42" i="6"/>
  <c r="C42" i="6" s="1"/>
  <c r="D42" i="6" s="1"/>
  <c r="E42" i="6" s="1"/>
  <c r="B42" i="5"/>
  <c r="C42" i="5" s="1"/>
  <c r="D42" i="5" s="1"/>
  <c r="E42" i="5" s="1"/>
  <c r="B42" i="4"/>
  <c r="C42" i="4" s="1"/>
  <c r="D42" i="4" s="1"/>
  <c r="E42" i="4" s="1"/>
  <c r="B42" i="3"/>
  <c r="C42" i="3" s="1"/>
  <c r="D42" i="3" s="1"/>
  <c r="E42" i="3" s="1"/>
  <c r="B42" i="2"/>
  <c r="C42" i="2" s="1"/>
  <c r="D42" i="2" s="1"/>
  <c r="E42" i="2" s="1"/>
  <c r="E42" i="11" l="1"/>
  <c r="C41" i="11"/>
  <c r="D41" i="11" s="1"/>
  <c r="E41" i="11"/>
  <c r="C41" i="10"/>
  <c r="D41" i="10" s="1"/>
  <c r="C41" i="9"/>
  <c r="D41" i="9" s="1"/>
  <c r="E41" i="9" s="1"/>
  <c r="H41" i="9"/>
  <c r="J41" i="9" s="1"/>
  <c r="I41" i="9"/>
  <c r="K41" i="9" s="1"/>
  <c r="B41" i="7"/>
  <c r="C41" i="7" s="1"/>
  <c r="D41" i="7" s="1"/>
  <c r="E41" i="7" s="1"/>
  <c r="B41" i="8"/>
  <c r="C41" i="8" s="1"/>
  <c r="D41" i="8" s="1"/>
  <c r="E41" i="8" s="1"/>
  <c r="B41" i="6"/>
  <c r="C41" i="6"/>
  <c r="D41" i="6" s="1"/>
  <c r="E41" i="6" s="1"/>
  <c r="B41" i="5"/>
  <c r="C41" i="5" s="1"/>
  <c r="D41" i="5" s="1"/>
  <c r="E41" i="5" s="1"/>
  <c r="B41" i="4"/>
  <c r="C41" i="4" s="1"/>
  <c r="D41" i="4" s="1"/>
  <c r="E41" i="4" s="1"/>
  <c r="B41" i="3"/>
  <c r="C41" i="3" s="1"/>
  <c r="D41" i="3" s="1"/>
  <c r="E41" i="3" s="1"/>
  <c r="B41" i="2"/>
  <c r="C41" i="2" s="1"/>
  <c r="D41" i="2" s="1"/>
  <c r="E41" i="2" s="1"/>
  <c r="B40" i="2" l="1"/>
  <c r="C40" i="2" s="1"/>
  <c r="D40" i="2" s="1"/>
  <c r="E40" i="2" s="1"/>
  <c r="B40" i="3"/>
  <c r="C40" i="3" s="1"/>
  <c r="D40" i="3" s="1"/>
  <c r="E40" i="3" s="1"/>
  <c r="B40" i="4"/>
  <c r="C40" i="4" s="1"/>
  <c r="D40" i="4" s="1"/>
  <c r="E40" i="4" s="1"/>
  <c r="B40" i="5"/>
  <c r="C40" i="5" s="1"/>
  <c r="D40" i="5" s="1"/>
  <c r="E40" i="5" s="1"/>
  <c r="B40" i="6"/>
  <c r="C40" i="6" s="1"/>
  <c r="D40" i="6" s="1"/>
  <c r="E40" i="6" s="1"/>
  <c r="B40" i="8"/>
  <c r="C40" i="8" s="1"/>
  <c r="D40" i="8" s="1"/>
  <c r="E40" i="8" s="1"/>
  <c r="B40" i="7"/>
  <c r="C40" i="7" s="1"/>
  <c r="D40" i="7" s="1"/>
  <c r="E40" i="7" s="1"/>
  <c r="C40" i="9"/>
  <c r="D40" i="9" s="1"/>
  <c r="E40" i="9" s="1"/>
  <c r="I40" i="9"/>
  <c r="K40" i="9" s="1"/>
  <c r="C40" i="10"/>
  <c r="D40" i="10" s="1"/>
  <c r="C40" i="11"/>
  <c r="D40" i="11" s="1"/>
  <c r="H40" i="9" l="1"/>
  <c r="J40" i="9" s="1"/>
  <c r="E40" i="11"/>
  <c r="C39" i="11"/>
  <c r="D39" i="11"/>
  <c r="E39" i="11"/>
  <c r="C39" i="10"/>
  <c r="D39" i="10" s="1"/>
  <c r="C39" i="9"/>
  <c r="D39" i="9" s="1"/>
  <c r="E39" i="9" s="1"/>
  <c r="H39" i="9"/>
  <c r="J39" i="9" s="1"/>
  <c r="I39" i="9"/>
  <c r="K39" i="9" s="1"/>
  <c r="B39" i="7"/>
  <c r="C39" i="7" s="1"/>
  <c r="D39" i="7" s="1"/>
  <c r="E39" i="7" s="1"/>
  <c r="B39" i="8"/>
  <c r="C39" i="8" s="1"/>
  <c r="D39" i="8" s="1"/>
  <c r="E39" i="8" s="1"/>
  <c r="B39" i="6"/>
  <c r="C39" i="6" s="1"/>
  <c r="D39" i="6" s="1"/>
  <c r="E39" i="6" s="1"/>
  <c r="B39" i="5"/>
  <c r="C39" i="5" s="1"/>
  <c r="D39" i="5" s="1"/>
  <c r="E39" i="5" s="1"/>
  <c r="B39" i="4"/>
  <c r="C39" i="4"/>
  <c r="D39" i="4" s="1"/>
  <c r="E39" i="4" s="1"/>
  <c r="B39" i="3"/>
  <c r="C39" i="3" s="1"/>
  <c r="D39" i="3" s="1"/>
  <c r="E39" i="3" s="1"/>
  <c r="B39" i="2"/>
  <c r="C39" i="2" s="1"/>
  <c r="D39" i="2" s="1"/>
  <c r="E39" i="2" s="1"/>
  <c r="C38" i="11" l="1"/>
  <c r="C38" i="10"/>
  <c r="C38" i="9"/>
  <c r="I38" i="9" s="1"/>
  <c r="K38" i="9" s="1"/>
  <c r="B38" i="7"/>
  <c r="B38" i="8"/>
  <c r="B38" i="6"/>
  <c r="B38" i="5"/>
  <c r="B38" i="4"/>
  <c r="B38" i="3"/>
  <c r="B38" i="2"/>
  <c r="H38" i="9" l="1"/>
  <c r="J38" i="9" s="1"/>
  <c r="C1" i="10" l="1"/>
  <c r="C37" i="11"/>
  <c r="C37" i="10"/>
  <c r="C37" i="9"/>
  <c r="B37" i="7"/>
  <c r="C38" i="7" s="1"/>
  <c r="B3" i="8"/>
  <c r="B37" i="8"/>
  <c r="B37" i="6"/>
  <c r="B37" i="5"/>
  <c r="B37" i="4"/>
  <c r="B37" i="3"/>
  <c r="B37" i="2"/>
  <c r="C38" i="2" l="1"/>
  <c r="H37" i="9"/>
  <c r="J37" i="9" s="1"/>
  <c r="C38" i="8"/>
  <c r="D38" i="10"/>
  <c r="C38" i="6"/>
  <c r="C38" i="3"/>
  <c r="D38" i="9"/>
  <c r="C38" i="4"/>
  <c r="C38" i="5"/>
  <c r="I37" i="9"/>
  <c r="K37" i="9" s="1"/>
  <c r="E38" i="11"/>
  <c r="D38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D37" i="11" s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D37" i="10" s="1"/>
  <c r="C8" i="9"/>
  <c r="C9" i="9"/>
  <c r="C4" i="9"/>
  <c r="C5" i="9"/>
  <c r="C6" i="9"/>
  <c r="C7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D37" i="9" s="1"/>
  <c r="C3" i="9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C37" i="7" s="1"/>
  <c r="D38" i="7" s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C37" i="8" s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C37" i="6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C37" i="5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C37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C37" i="3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C37" i="2" s="1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38" i="4" l="1"/>
  <c r="D38" i="3"/>
  <c r="E37" i="11"/>
  <c r="D38" i="5"/>
  <c r="E38" i="9"/>
  <c r="D38" i="6"/>
  <c r="D38" i="2"/>
  <c r="D38" i="8"/>
  <c r="L5" i="11"/>
  <c r="F6" i="11" s="1"/>
  <c r="C3" i="11"/>
  <c r="D34" i="10"/>
  <c r="D22" i="10"/>
  <c r="D18" i="10"/>
  <c r="D14" i="10"/>
  <c r="D10" i="10"/>
  <c r="D6" i="10"/>
  <c r="C3" i="10"/>
  <c r="D25" i="9"/>
  <c r="D17" i="9"/>
  <c r="C33" i="8"/>
  <c r="C31" i="8"/>
  <c r="C29" i="8"/>
  <c r="C27" i="8"/>
  <c r="C25" i="8"/>
  <c r="C23" i="8"/>
  <c r="C21" i="8"/>
  <c r="C19" i="8"/>
  <c r="C17" i="8"/>
  <c r="I16" i="9"/>
  <c r="K16" i="9" s="1"/>
  <c r="I15" i="9"/>
  <c r="K15" i="9" s="1"/>
  <c r="I14" i="9"/>
  <c r="K14" i="9" s="1"/>
  <c r="I13" i="9"/>
  <c r="K13" i="9" s="1"/>
  <c r="I12" i="9"/>
  <c r="K12" i="9" s="1"/>
  <c r="I11" i="9"/>
  <c r="K11" i="9" s="1"/>
  <c r="I10" i="9"/>
  <c r="K10" i="9" s="1"/>
  <c r="I9" i="9"/>
  <c r="K9" i="9" s="1"/>
  <c r="I8" i="9"/>
  <c r="K8" i="9" s="1"/>
  <c r="I7" i="9"/>
  <c r="I6" i="9"/>
  <c r="K6" i="9" s="1"/>
  <c r="I5" i="9"/>
  <c r="K5" i="9" s="1"/>
  <c r="I4" i="9"/>
  <c r="K4" i="9" s="1"/>
  <c r="B1" i="8"/>
  <c r="C36" i="7"/>
  <c r="D37" i="7" s="1"/>
  <c r="C32" i="7"/>
  <c r="C26" i="7"/>
  <c r="C24" i="7"/>
  <c r="C22" i="7"/>
  <c r="C20" i="7"/>
  <c r="C18" i="7"/>
  <c r="C16" i="7"/>
  <c r="C14" i="7"/>
  <c r="C12" i="7"/>
  <c r="C10" i="7"/>
  <c r="C8" i="7"/>
  <c r="C4" i="7"/>
  <c r="B3" i="7"/>
  <c r="C34" i="6"/>
  <c r="C26" i="6"/>
  <c r="C22" i="6"/>
  <c r="C20" i="6"/>
  <c r="C18" i="6"/>
  <c r="C16" i="6"/>
  <c r="C14" i="6"/>
  <c r="C12" i="6"/>
  <c r="C10" i="6"/>
  <c r="C8" i="6"/>
  <c r="C6" i="6"/>
  <c r="B3" i="6"/>
  <c r="C36" i="5"/>
  <c r="D37" i="5" s="1"/>
  <c r="C34" i="5"/>
  <c r="C32" i="5"/>
  <c r="C30" i="5"/>
  <c r="C28" i="5"/>
  <c r="C26" i="5"/>
  <c r="C24" i="5"/>
  <c r="C22" i="5"/>
  <c r="C20" i="5"/>
  <c r="C18" i="5"/>
  <c r="C16" i="5"/>
  <c r="C14" i="5"/>
  <c r="C12" i="5"/>
  <c r="C8" i="5"/>
  <c r="C6" i="5"/>
  <c r="B3" i="5"/>
  <c r="C4" i="5" s="1"/>
  <c r="C36" i="4"/>
  <c r="D37" i="4" s="1"/>
  <c r="C34" i="4"/>
  <c r="C32" i="4"/>
  <c r="C30" i="4"/>
  <c r="C28" i="4"/>
  <c r="C26" i="4"/>
  <c r="C24" i="4"/>
  <c r="C22" i="4"/>
  <c r="C20" i="4"/>
  <c r="C18" i="4"/>
  <c r="C16" i="4"/>
  <c r="C14" i="4"/>
  <c r="C12" i="4"/>
  <c r="C10" i="4"/>
  <c r="C8" i="4"/>
  <c r="C6" i="4"/>
  <c r="B3" i="4"/>
  <c r="C4" i="4" s="1"/>
  <c r="C36" i="3"/>
  <c r="D37" i="3" s="1"/>
  <c r="C34" i="3"/>
  <c r="C32" i="3"/>
  <c r="C30" i="3"/>
  <c r="C28" i="3"/>
  <c r="C26" i="3"/>
  <c r="C24" i="3"/>
  <c r="C22" i="3"/>
  <c r="C20" i="3"/>
  <c r="C18" i="3"/>
  <c r="C16" i="3"/>
  <c r="C14" i="3"/>
  <c r="C12" i="3"/>
  <c r="C10" i="3"/>
  <c r="C8" i="3"/>
  <c r="C6" i="3"/>
  <c r="B3" i="3"/>
  <c r="C4" i="3" s="1"/>
  <c r="C36" i="2"/>
  <c r="D37" i="2" s="1"/>
  <c r="C34" i="2"/>
  <c r="C32" i="2"/>
  <c r="C30" i="2"/>
  <c r="C28" i="2"/>
  <c r="C26" i="2"/>
  <c r="C24" i="2"/>
  <c r="C22" i="2"/>
  <c r="C20" i="2"/>
  <c r="C18" i="2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J5" i="9" s="1"/>
  <c r="H4" i="9"/>
  <c r="J4" i="9" s="1"/>
  <c r="B3" i="2"/>
  <c r="D16" i="9"/>
  <c r="D15" i="9"/>
  <c r="D14" i="9"/>
  <c r="E14" i="9" s="1"/>
  <c r="D13" i="9"/>
  <c r="D12" i="9"/>
  <c r="D11" i="9"/>
  <c r="D10" i="9"/>
  <c r="D9" i="9"/>
  <c r="D8" i="9"/>
  <c r="K7" i="9"/>
  <c r="D7" i="9"/>
  <c r="D6" i="9"/>
  <c r="D5" i="9"/>
  <c r="D4" i="9"/>
  <c r="C36" i="8"/>
  <c r="D37" i="8" s="1"/>
  <c r="C32" i="8"/>
  <c r="C28" i="8"/>
  <c r="C24" i="8"/>
  <c r="C20" i="8"/>
  <c r="C16" i="8"/>
  <c r="C13" i="8"/>
  <c r="C12" i="8"/>
  <c r="C8" i="8"/>
  <c r="C7" i="8"/>
  <c r="C4" i="8"/>
  <c r="C35" i="7"/>
  <c r="C31" i="7"/>
  <c r="C30" i="7"/>
  <c r="C28" i="7"/>
  <c r="C27" i="7"/>
  <c r="C23" i="7"/>
  <c r="C19" i="7"/>
  <c r="C15" i="7"/>
  <c r="C11" i="7"/>
  <c r="C7" i="7"/>
  <c r="C33" i="6"/>
  <c r="C32" i="6"/>
  <c r="C30" i="6"/>
  <c r="C29" i="6"/>
  <c r="C25" i="6"/>
  <c r="C21" i="6"/>
  <c r="C17" i="6"/>
  <c r="C13" i="6"/>
  <c r="C9" i="6"/>
  <c r="C5" i="6"/>
  <c r="C4" i="6"/>
  <c r="C35" i="5"/>
  <c r="C31" i="5"/>
  <c r="C27" i="5"/>
  <c r="C23" i="5"/>
  <c r="C19" i="5"/>
  <c r="C15" i="5"/>
  <c r="C11" i="5"/>
  <c r="C7" i="5"/>
  <c r="C33" i="4"/>
  <c r="C29" i="4"/>
  <c r="C25" i="4"/>
  <c r="C21" i="4"/>
  <c r="C17" i="4"/>
  <c r="C13" i="4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E38" i="3" l="1"/>
  <c r="E38" i="7"/>
  <c r="E8" i="9"/>
  <c r="E12" i="9"/>
  <c r="E15" i="9"/>
  <c r="E38" i="5"/>
  <c r="E38" i="4"/>
  <c r="E11" i="9"/>
  <c r="E38" i="8"/>
  <c r="E38" i="2"/>
  <c r="E9" i="9"/>
  <c r="E7" i="9"/>
  <c r="E13" i="9"/>
  <c r="E6" i="9"/>
  <c r="E10" i="9"/>
  <c r="E5" i="9"/>
  <c r="D14" i="6"/>
  <c r="D36" i="7"/>
  <c r="E37" i="7" s="1"/>
  <c r="D24" i="7"/>
  <c r="C23" i="6"/>
  <c r="D23" i="6" s="1"/>
  <c r="C27" i="6"/>
  <c r="D27" i="6" s="1"/>
  <c r="C31" i="6"/>
  <c r="C35" i="6"/>
  <c r="D35" i="6" s="1"/>
  <c r="C5" i="7"/>
  <c r="D5" i="7" s="1"/>
  <c r="C10" i="2"/>
  <c r="D10" i="2" s="1"/>
  <c r="D32" i="7"/>
  <c r="C9" i="8"/>
  <c r="D9" i="8" s="1"/>
  <c r="D8" i="7"/>
  <c r="C25" i="5"/>
  <c r="D25" i="5" s="1"/>
  <c r="C5" i="8"/>
  <c r="D5" i="8" s="1"/>
  <c r="D22" i="2"/>
  <c r="D30" i="2"/>
  <c r="C21" i="5"/>
  <c r="D21" i="5" s="1"/>
  <c r="I21" i="9"/>
  <c r="K21" i="9" s="1"/>
  <c r="C29" i="7"/>
  <c r="D30" i="7" s="1"/>
  <c r="C33" i="7"/>
  <c r="D33" i="7" s="1"/>
  <c r="C34" i="8"/>
  <c r="D34" i="8" s="1"/>
  <c r="D33" i="8"/>
  <c r="D7" i="3"/>
  <c r="D16" i="3"/>
  <c r="D23" i="3"/>
  <c r="D31" i="3"/>
  <c r="D5" i="4"/>
  <c r="C17" i="5"/>
  <c r="D17" i="5" s="1"/>
  <c r="C33" i="5"/>
  <c r="D33" i="5" s="1"/>
  <c r="C15" i="8"/>
  <c r="D16" i="8" s="1"/>
  <c r="D22" i="9"/>
  <c r="D30" i="9"/>
  <c r="D7" i="10"/>
  <c r="D11" i="10"/>
  <c r="D15" i="10"/>
  <c r="D19" i="10"/>
  <c r="D23" i="10"/>
  <c r="D27" i="10"/>
  <c r="D31" i="10"/>
  <c r="D35" i="10"/>
  <c r="C9" i="5"/>
  <c r="D9" i="5" s="1"/>
  <c r="D28" i="8"/>
  <c r="C6" i="2"/>
  <c r="D6" i="2" s="1"/>
  <c r="C14" i="2"/>
  <c r="D14" i="2" s="1"/>
  <c r="D25" i="2"/>
  <c r="D33" i="2"/>
  <c r="C13" i="5"/>
  <c r="D13" i="5" s="1"/>
  <c r="C29" i="5"/>
  <c r="D29" i="5" s="1"/>
  <c r="C36" i="6"/>
  <c r="C11" i="8"/>
  <c r="D12" i="8" s="1"/>
  <c r="H17" i="9"/>
  <c r="J17" i="9" s="1"/>
  <c r="H21" i="9"/>
  <c r="J21" i="9" s="1"/>
  <c r="H33" i="9"/>
  <c r="J33" i="9" s="1"/>
  <c r="I17" i="9"/>
  <c r="K17" i="9" s="1"/>
  <c r="I33" i="9"/>
  <c r="K33" i="9" s="1"/>
  <c r="D20" i="8"/>
  <c r="D13" i="4"/>
  <c r="D21" i="4"/>
  <c r="D29" i="4"/>
  <c r="C10" i="5"/>
  <c r="D10" i="6"/>
  <c r="C15" i="6"/>
  <c r="D15" i="6" s="1"/>
  <c r="C28" i="6"/>
  <c r="D29" i="6" s="1"/>
  <c r="C17" i="7"/>
  <c r="D18" i="7" s="1"/>
  <c r="D21" i="8"/>
  <c r="C35" i="8"/>
  <c r="D36" i="8" s="1"/>
  <c r="E37" i="8" s="1"/>
  <c r="D4" i="10"/>
  <c r="D8" i="10"/>
  <c r="D12" i="10"/>
  <c r="D16" i="10"/>
  <c r="D20" i="10"/>
  <c r="D24" i="10"/>
  <c r="D28" i="10"/>
  <c r="D32" i="10"/>
  <c r="D36" i="10"/>
  <c r="D6" i="4"/>
  <c r="C5" i="5"/>
  <c r="D6" i="5" s="1"/>
  <c r="C11" i="6"/>
  <c r="D12" i="6" s="1"/>
  <c r="D17" i="6"/>
  <c r="C24" i="6"/>
  <c r="D25" i="6" s="1"/>
  <c r="C9" i="7"/>
  <c r="D9" i="7" s="1"/>
  <c r="C13" i="7"/>
  <c r="D13" i="7" s="1"/>
  <c r="D13" i="8"/>
  <c r="E13" i="8" s="1"/>
  <c r="D17" i="8"/>
  <c r="C22" i="8"/>
  <c r="D23" i="8" s="1"/>
  <c r="I24" i="9"/>
  <c r="K24" i="9" s="1"/>
  <c r="I32" i="9"/>
  <c r="K32" i="9" s="1"/>
  <c r="D5" i="10"/>
  <c r="D9" i="10"/>
  <c r="D13" i="10"/>
  <c r="D17" i="10"/>
  <c r="D21" i="10"/>
  <c r="D25" i="10"/>
  <c r="D29" i="10"/>
  <c r="D33" i="10"/>
  <c r="D32" i="6"/>
  <c r="C5" i="3"/>
  <c r="D5" i="3" s="1"/>
  <c r="D9" i="4"/>
  <c r="D17" i="4"/>
  <c r="D25" i="4"/>
  <c r="D33" i="4"/>
  <c r="D7" i="5"/>
  <c r="C7" i="6"/>
  <c r="D8" i="6" s="1"/>
  <c r="C6" i="7"/>
  <c r="D7" i="7" s="1"/>
  <c r="C34" i="7"/>
  <c r="D35" i="7" s="1"/>
  <c r="C10" i="8"/>
  <c r="C14" i="8"/>
  <c r="D14" i="8" s="1"/>
  <c r="C18" i="8"/>
  <c r="D19" i="8" s="1"/>
  <c r="I29" i="9"/>
  <c r="K29" i="9" s="1"/>
  <c r="D26" i="10"/>
  <c r="D30" i="10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8" i="4"/>
  <c r="D34" i="4"/>
  <c r="D18" i="2"/>
  <c r="D34" i="2"/>
  <c r="E34" i="2" s="1"/>
  <c r="D18" i="6"/>
  <c r="D24" i="8"/>
  <c r="D32" i="8"/>
  <c r="D10" i="4"/>
  <c r="D26" i="4"/>
  <c r="D8" i="5"/>
  <c r="D8" i="8"/>
  <c r="D26" i="2"/>
  <c r="D21" i="2"/>
  <c r="D29" i="2"/>
  <c r="D12" i="3"/>
  <c r="D20" i="3"/>
  <c r="D27" i="3"/>
  <c r="D35" i="3"/>
  <c r="D14" i="4"/>
  <c r="E14" i="4" s="1"/>
  <c r="D22" i="4"/>
  <c r="D30" i="4"/>
  <c r="D5" i="5"/>
  <c r="D18" i="5"/>
  <c r="E18" i="5" s="1"/>
  <c r="D34" i="5"/>
  <c r="E34" i="5" s="1"/>
  <c r="D5" i="6"/>
  <c r="D21" i="6"/>
  <c r="D31" i="6"/>
  <c r="D19" i="7"/>
  <c r="D28" i="7"/>
  <c r="D27" i="7"/>
  <c r="D25" i="8"/>
  <c r="E25" i="8" s="1"/>
  <c r="E26" i="11"/>
  <c r="D26" i="11"/>
  <c r="C4" i="2"/>
  <c r="D5" i="2" s="1"/>
  <c r="C7" i="2"/>
  <c r="D7" i="2" s="1"/>
  <c r="E7" i="2" s="1"/>
  <c r="C11" i="2"/>
  <c r="C15" i="2"/>
  <c r="C19" i="2"/>
  <c r="D19" i="2" s="1"/>
  <c r="C23" i="2"/>
  <c r="D23" i="2" s="1"/>
  <c r="E23" i="2" s="1"/>
  <c r="C27" i="2"/>
  <c r="D28" i="2" s="1"/>
  <c r="C31" i="2"/>
  <c r="D32" i="2" s="1"/>
  <c r="E33" i="2" s="1"/>
  <c r="C35" i="2"/>
  <c r="D35" i="2" s="1"/>
  <c r="C9" i="3"/>
  <c r="D9" i="3" s="1"/>
  <c r="C13" i="3"/>
  <c r="D13" i="3" s="1"/>
  <c r="C17" i="3"/>
  <c r="D17" i="3" s="1"/>
  <c r="C21" i="3"/>
  <c r="D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C19" i="4"/>
  <c r="D20" i="4" s="1"/>
  <c r="C23" i="4"/>
  <c r="D23" i="4" s="1"/>
  <c r="C27" i="4"/>
  <c r="D27" i="4" s="1"/>
  <c r="C31" i="4"/>
  <c r="D32" i="4" s="1"/>
  <c r="C35" i="4"/>
  <c r="D36" i="4" s="1"/>
  <c r="E37" i="4" s="1"/>
  <c r="D15" i="5"/>
  <c r="D19" i="5"/>
  <c r="D23" i="5"/>
  <c r="D27" i="5"/>
  <c r="D31" i="5"/>
  <c r="D35" i="5"/>
  <c r="C19" i="6"/>
  <c r="D20" i="6" s="1"/>
  <c r="D26" i="6"/>
  <c r="D30" i="6"/>
  <c r="D33" i="6"/>
  <c r="E33" i="6" s="1"/>
  <c r="D12" i="7"/>
  <c r="C21" i="7"/>
  <c r="D21" i="7" s="1"/>
  <c r="C25" i="7"/>
  <c r="D25" i="7" s="1"/>
  <c r="E25" i="7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E18" i="11"/>
  <c r="D18" i="11"/>
  <c r="C8" i="2"/>
  <c r="D9" i="2" s="1"/>
  <c r="C12" i="2"/>
  <c r="D13" i="2" s="1"/>
  <c r="C16" i="2"/>
  <c r="D17" i="2" s="1"/>
  <c r="D6" i="6"/>
  <c r="D9" i="6"/>
  <c r="E10" i="6" s="1"/>
  <c r="D13" i="6"/>
  <c r="E14" i="6" s="1"/>
  <c r="D34" i="6"/>
  <c r="D11" i="7"/>
  <c r="D16" i="7"/>
  <c r="D20" i="7"/>
  <c r="E20" i="7" s="1"/>
  <c r="C6" i="8"/>
  <c r="D6" i="8" s="1"/>
  <c r="D27" i="11"/>
  <c r="D22" i="6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H22" i="9"/>
  <c r="J22" i="9" s="1"/>
  <c r="H30" i="9"/>
  <c r="J30" i="9" s="1"/>
  <c r="E17" i="9"/>
  <c r="E64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F50" i="11"/>
  <c r="F46" i="11"/>
  <c r="F42" i="11"/>
  <c r="I42" i="11" s="1"/>
  <c r="F38" i="11"/>
  <c r="I38" i="11" s="1"/>
  <c r="F65" i="11"/>
  <c r="F62" i="11"/>
  <c r="F56" i="11"/>
  <c r="F52" i="11"/>
  <c r="F49" i="11"/>
  <c r="F45" i="11"/>
  <c r="F41" i="11"/>
  <c r="I41" i="11" s="1"/>
  <c r="F37" i="11"/>
  <c r="I37" i="11" s="1"/>
  <c r="F61" i="11"/>
  <c r="F55" i="11"/>
  <c r="F51" i="11"/>
  <c r="F48" i="11"/>
  <c r="F44" i="11"/>
  <c r="I44" i="11" s="1"/>
  <c r="F40" i="11"/>
  <c r="I40" i="11" s="1"/>
  <c r="F67" i="11"/>
  <c r="F64" i="11"/>
  <c r="F60" i="11"/>
  <c r="F58" i="11"/>
  <c r="F54" i="11"/>
  <c r="F47" i="11"/>
  <c r="F43" i="11"/>
  <c r="I43" i="11" s="1"/>
  <c r="F39" i="11"/>
  <c r="I39" i="11" s="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D8" i="3"/>
  <c r="D24" i="3"/>
  <c r="D28" i="3"/>
  <c r="D32" i="3"/>
  <c r="D36" i="3"/>
  <c r="E37" i="3" s="1"/>
  <c r="H18" i="9"/>
  <c r="J18" i="9" s="1"/>
  <c r="D19" i="9"/>
  <c r="D18" i="9"/>
  <c r="E18" i="9" s="1"/>
  <c r="I18" i="9"/>
  <c r="K18" i="9" s="1"/>
  <c r="D27" i="2"/>
  <c r="D11" i="3"/>
  <c r="D15" i="3"/>
  <c r="D19" i="3"/>
  <c r="D15" i="4"/>
  <c r="D12" i="5"/>
  <c r="D16" i="5"/>
  <c r="D20" i="5"/>
  <c r="D24" i="5"/>
  <c r="D28" i="5"/>
  <c r="D32" i="5"/>
  <c r="D36" i="5"/>
  <c r="E37" i="5" s="1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D15" i="7"/>
  <c r="D23" i="7"/>
  <c r="D31" i="7"/>
  <c r="D11" i="8"/>
  <c r="E9" i="6"/>
  <c r="E95" i="10"/>
  <c r="E90" i="10"/>
  <c r="E87" i="10"/>
  <c r="E82" i="10"/>
  <c r="E79" i="10"/>
  <c r="E74" i="10"/>
  <c r="E71" i="10"/>
  <c r="E66" i="10"/>
  <c r="E63" i="10"/>
  <c r="E58" i="10"/>
  <c r="E55" i="10"/>
  <c r="E50" i="10"/>
  <c r="E47" i="10"/>
  <c r="E42" i="10"/>
  <c r="H42" i="10" s="1"/>
  <c r="E39" i="10"/>
  <c r="H39" i="10" s="1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92" i="10"/>
  <c r="E89" i="10"/>
  <c r="E84" i="10"/>
  <c r="E81" i="10"/>
  <c r="E76" i="10"/>
  <c r="E73" i="10"/>
  <c r="E68" i="10"/>
  <c r="E65" i="10"/>
  <c r="E60" i="10"/>
  <c r="E57" i="10"/>
  <c r="E52" i="10"/>
  <c r="E49" i="10"/>
  <c r="E44" i="10"/>
  <c r="H44" i="10" s="1"/>
  <c r="E41" i="10"/>
  <c r="H41" i="10" s="1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94" i="10"/>
  <c r="E91" i="10"/>
  <c r="E86" i="10"/>
  <c r="E83" i="10"/>
  <c r="E78" i="10"/>
  <c r="E75" i="10"/>
  <c r="E70" i="10"/>
  <c r="E67" i="10"/>
  <c r="E62" i="10"/>
  <c r="E59" i="10"/>
  <c r="E54" i="10"/>
  <c r="E51" i="10"/>
  <c r="E46" i="10"/>
  <c r="E43" i="10"/>
  <c r="H43" i="10" s="1"/>
  <c r="E38" i="10"/>
  <c r="H38" i="10" s="1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E56" i="10"/>
  <c r="E77" i="10"/>
  <c r="E88" i="10"/>
  <c r="E16" i="10"/>
  <c r="E37" i="10"/>
  <c r="H37" i="10" s="1"/>
  <c r="E48" i="10"/>
  <c r="E69" i="10"/>
  <c r="E80" i="10"/>
  <c r="D21" i="9"/>
  <c r="D20" i="9"/>
  <c r="I20" i="9"/>
  <c r="K20" i="9" s="1"/>
  <c r="H20" i="9"/>
  <c r="J20" i="9" s="1"/>
  <c r="N11" i="9" s="1"/>
  <c r="D29" i="9"/>
  <c r="D28" i="9"/>
  <c r="I28" i="9"/>
  <c r="K28" i="9" s="1"/>
  <c r="H28" i="9"/>
  <c r="J28" i="9" s="1"/>
  <c r="D36" i="9"/>
  <c r="E37" i="9" s="1"/>
  <c r="I36" i="9"/>
  <c r="K36" i="9" s="1"/>
  <c r="H36" i="9"/>
  <c r="J36" i="9" s="1"/>
  <c r="E4" i="10"/>
  <c r="E29" i="10"/>
  <c r="H29" i="10" s="1"/>
  <c r="E40" i="10"/>
  <c r="H40" i="10" s="1"/>
  <c r="E61" i="10"/>
  <c r="E72" i="10"/>
  <c r="E93" i="10"/>
  <c r="I23" i="9"/>
  <c r="K23" i="9" s="1"/>
  <c r="D24" i="9"/>
  <c r="D23" i="9"/>
  <c r="H23" i="9"/>
  <c r="J23" i="9" s="1"/>
  <c r="I31" i="9"/>
  <c r="K31" i="9" s="1"/>
  <c r="D32" i="9"/>
  <c r="D31" i="9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E32" i="6" l="1"/>
  <c r="E21" i="8"/>
  <c r="E33" i="7"/>
  <c r="E21" i="7"/>
  <c r="E17" i="3"/>
  <c r="E30" i="4"/>
  <c r="D12" i="4"/>
  <c r="E12" i="4" s="1"/>
  <c r="E17" i="4"/>
  <c r="E18" i="6"/>
  <c r="E18" i="4"/>
  <c r="E6" i="5"/>
  <c r="D36" i="6"/>
  <c r="D37" i="6"/>
  <c r="F64" i="10"/>
  <c r="F96" i="10"/>
  <c r="G45" i="11"/>
  <c r="E23" i="9"/>
  <c r="E31" i="9"/>
  <c r="E12" i="7"/>
  <c r="D29" i="7"/>
  <c r="D35" i="8"/>
  <c r="D26" i="5"/>
  <c r="E27" i="5" s="1"/>
  <c r="D10" i="5"/>
  <c r="E10" i="5" s="1"/>
  <c r="E6" i="4"/>
  <c r="D31" i="4"/>
  <c r="E31" i="4" s="1"/>
  <c r="E24" i="3"/>
  <c r="E14" i="2"/>
  <c r="D15" i="2"/>
  <c r="E15" i="2" s="1"/>
  <c r="E8" i="3"/>
  <c r="E21" i="3"/>
  <c r="E19" i="2"/>
  <c r="E22" i="4"/>
  <c r="E22" i="2"/>
  <c r="E24" i="8"/>
  <c r="D16" i="6"/>
  <c r="E17" i="6" s="1"/>
  <c r="E20" i="9"/>
  <c r="E15" i="4"/>
  <c r="D18" i="8"/>
  <c r="E18" i="8" s="1"/>
  <c r="E21" i="6"/>
  <c r="E33" i="4"/>
  <c r="E28" i="7"/>
  <c r="D6" i="3"/>
  <c r="E6" i="3" s="1"/>
  <c r="E34" i="4"/>
  <c r="D14" i="7"/>
  <c r="E14" i="7" s="1"/>
  <c r="E9" i="7"/>
  <c r="E9" i="8"/>
  <c r="E34" i="9"/>
  <c r="E22" i="6"/>
  <c r="E30" i="2"/>
  <c r="D24" i="6"/>
  <c r="E24" i="6" s="1"/>
  <c r="E21" i="4"/>
  <c r="E28" i="9"/>
  <c r="D31" i="2"/>
  <c r="E31" i="2" s="1"/>
  <c r="E23" i="4"/>
  <c r="D11" i="5"/>
  <c r="E7" i="4"/>
  <c r="E35" i="2"/>
  <c r="E6" i="2"/>
  <c r="D14" i="5"/>
  <c r="E14" i="5" s="1"/>
  <c r="E26" i="2"/>
  <c r="E26" i="4"/>
  <c r="D28" i="6"/>
  <c r="E29" i="6" s="1"/>
  <c r="D10" i="8"/>
  <c r="E10" i="8" s="1"/>
  <c r="D6" i="7"/>
  <c r="E6" i="7" s="1"/>
  <c r="D24" i="2"/>
  <c r="E24" i="2" s="1"/>
  <c r="D35" i="4"/>
  <c r="E35" i="4" s="1"/>
  <c r="D28" i="4"/>
  <c r="E28" i="4" s="1"/>
  <c r="E28" i="3"/>
  <c r="D11" i="2"/>
  <c r="E11" i="2" s="1"/>
  <c r="D22" i="5"/>
  <c r="E22" i="5" s="1"/>
  <c r="E33" i="8"/>
  <c r="D34" i="7"/>
  <c r="E34" i="7" s="1"/>
  <c r="E34" i="8"/>
  <c r="E29" i="7"/>
  <c r="E11" i="4"/>
  <c r="E13" i="7"/>
  <c r="E27" i="2"/>
  <c r="D8" i="4"/>
  <c r="E8" i="4" s="1"/>
  <c r="D20" i="2"/>
  <c r="E20" i="2" s="1"/>
  <c r="D15" i="8"/>
  <c r="E15" i="8" s="1"/>
  <c r="E30" i="7"/>
  <c r="E27" i="4"/>
  <c r="D22" i="8"/>
  <c r="E22" i="8" s="1"/>
  <c r="E35" i="5"/>
  <c r="E19" i="5"/>
  <c r="D30" i="5"/>
  <c r="E30" i="5" s="1"/>
  <c r="E7" i="5"/>
  <c r="E17" i="8"/>
  <c r="D27" i="8"/>
  <c r="E27" i="8" s="1"/>
  <c r="D19" i="6"/>
  <c r="E19" i="6" s="1"/>
  <c r="E13" i="6"/>
  <c r="E36" i="3"/>
  <c r="D12" i="2"/>
  <c r="E13" i="2" s="1"/>
  <c r="E36" i="7"/>
  <c r="D11" i="6"/>
  <c r="E11" i="6" s="1"/>
  <c r="E36" i="5"/>
  <c r="D19" i="4"/>
  <c r="E19" i="4" s="1"/>
  <c r="D24" i="4"/>
  <c r="E24" i="4" s="1"/>
  <c r="E32" i="3"/>
  <c r="D36" i="2"/>
  <c r="E29" i="2"/>
  <c r="D17" i="7"/>
  <c r="E17" i="7" s="1"/>
  <c r="E6" i="8"/>
  <c r="E34" i="6"/>
  <c r="E26" i="5"/>
  <c r="D7" i="6"/>
  <c r="E8" i="6" s="1"/>
  <c r="E9" i="5"/>
  <c r="E15" i="6"/>
  <c r="D8" i="2"/>
  <c r="E8" i="2" s="1"/>
  <c r="E11" i="7"/>
  <c r="E6" i="6"/>
  <c r="E13" i="3"/>
  <c r="E19" i="7"/>
  <c r="E10" i="4"/>
  <c r="E14" i="8"/>
  <c r="E36" i="9"/>
  <c r="D16" i="2"/>
  <c r="E16" i="2" s="1"/>
  <c r="E26" i="8"/>
  <c r="E26" i="6"/>
  <c r="E8" i="5"/>
  <c r="H32" i="11"/>
  <c r="G67" i="11"/>
  <c r="G52" i="11"/>
  <c r="G38" i="11"/>
  <c r="H66" i="11"/>
  <c r="I32" i="11"/>
  <c r="L9" i="11" s="1"/>
  <c r="H15" i="11"/>
  <c r="G66" i="11"/>
  <c r="G53" i="11"/>
  <c r="H45" i="11"/>
  <c r="H12" i="11"/>
  <c r="H29" i="11"/>
  <c r="H23" i="11"/>
  <c r="H26" i="11"/>
  <c r="H11" i="11"/>
  <c r="G56" i="10"/>
  <c r="G40" i="10"/>
  <c r="G72" i="10"/>
  <c r="G88" i="10"/>
  <c r="G43" i="10"/>
  <c r="G59" i="10"/>
  <c r="G75" i="10"/>
  <c r="G91" i="10"/>
  <c r="G49" i="10"/>
  <c r="G9" i="10"/>
  <c r="H9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37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G7" i="10"/>
  <c r="G15" i="10"/>
  <c r="G31" i="10"/>
  <c r="G47" i="10"/>
  <c r="G63" i="10"/>
  <c r="G79" i="10"/>
  <c r="G95" i="10"/>
  <c r="E36" i="4"/>
  <c r="H10" i="11"/>
  <c r="H25" i="11"/>
  <c r="G4" i="11"/>
  <c r="H4" i="11"/>
  <c r="H20" i="11"/>
  <c r="H21" i="11"/>
  <c r="G37" i="11"/>
  <c r="H36" i="11"/>
  <c r="H22" i="11"/>
  <c r="G6" i="11"/>
  <c r="H5" i="11"/>
  <c r="H6" i="11"/>
  <c r="H63" i="11"/>
  <c r="G48" i="11"/>
  <c r="H47" i="11"/>
  <c r="H64" i="11"/>
  <c r="H48" i="11"/>
  <c r="H37" i="11"/>
  <c r="H52" i="11"/>
  <c r="H38" i="1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G18" i="10"/>
  <c r="G34" i="10"/>
  <c r="G50" i="10"/>
  <c r="G66" i="10"/>
  <c r="G82" i="10"/>
  <c r="E25" i="2"/>
  <c r="E29" i="3"/>
  <c r="G7" i="11"/>
  <c r="H7" i="11"/>
  <c r="H8" i="11"/>
  <c r="H27" i="11"/>
  <c r="H9" i="11"/>
  <c r="H24" i="11"/>
  <c r="G54" i="11"/>
  <c r="H54" i="11"/>
  <c r="H67" i="11"/>
  <c r="G51" i="11"/>
  <c r="H51" i="11"/>
  <c r="H41" i="11"/>
  <c r="H56" i="11"/>
  <c r="H42" i="11"/>
  <c r="H57" i="11"/>
  <c r="G21" i="10"/>
  <c r="D18" i="3"/>
  <c r="E18" i="3" s="1"/>
  <c r="D7" i="8"/>
  <c r="D26" i="3"/>
  <c r="E26" i="3" s="1"/>
  <c r="G62" i="10"/>
  <c r="F36" i="10"/>
  <c r="G36" i="10"/>
  <c r="F52" i="10"/>
  <c r="G52" i="10"/>
  <c r="F68" i="10"/>
  <c r="G68" i="10"/>
  <c r="F84" i="10"/>
  <c r="G84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G16" i="11"/>
  <c r="H16" i="11"/>
  <c r="H13" i="11"/>
  <c r="H30" i="11"/>
  <c r="H28" i="11"/>
  <c r="G39" i="11"/>
  <c r="H39" i="11"/>
  <c r="G58" i="11"/>
  <c r="H58" i="11"/>
  <c r="G41" i="11"/>
  <c r="H40" i="11"/>
  <c r="G55" i="11"/>
  <c r="H55" i="11"/>
  <c r="G62" i="11"/>
  <c r="H62" i="11"/>
  <c r="H46" i="11"/>
  <c r="G64" i="10"/>
  <c r="E30" i="8"/>
  <c r="E30" i="6"/>
  <c r="E31" i="6"/>
  <c r="E7" i="6"/>
  <c r="D22" i="3"/>
  <c r="F77" i="10"/>
  <c r="G77" i="10"/>
  <c r="F14" i="10"/>
  <c r="G14" i="10"/>
  <c r="F46" i="10"/>
  <c r="G46" i="10"/>
  <c r="G78" i="10"/>
  <c r="F20" i="10"/>
  <c r="G20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25" i="10"/>
  <c r="G25" i="10"/>
  <c r="G41" i="10"/>
  <c r="G57" i="10"/>
  <c r="F73" i="10"/>
  <c r="G73" i="10"/>
  <c r="F89" i="10"/>
  <c r="G89" i="10"/>
  <c r="F13" i="10"/>
  <c r="G13" i="10"/>
  <c r="G26" i="10"/>
  <c r="G42" i="10"/>
  <c r="G58" i="10"/>
  <c r="G74" i="10"/>
  <c r="G90" i="10"/>
  <c r="E19" i="3"/>
  <c r="E33" i="3"/>
  <c r="G19" i="11"/>
  <c r="H19" i="11"/>
  <c r="G35" i="11"/>
  <c r="H35" i="11"/>
  <c r="H17" i="11"/>
  <c r="H33" i="11"/>
  <c r="H14" i="11"/>
  <c r="H34" i="11"/>
  <c r="H18" i="11"/>
  <c r="H31" i="11"/>
  <c r="H59" i="11"/>
  <c r="G43" i="11"/>
  <c r="H43" i="11"/>
  <c r="H60" i="11"/>
  <c r="H44" i="11"/>
  <c r="H61" i="11"/>
  <c r="H49" i="11"/>
  <c r="H65" i="11"/>
  <c r="H50" i="11"/>
  <c r="G53" i="10"/>
  <c r="G96" i="10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E19" i="8"/>
  <c r="E20" i="8"/>
  <c r="E35" i="6"/>
  <c r="E36" i="6"/>
  <c r="E20" i="6"/>
  <c r="E24" i="9"/>
  <c r="E25" i="9"/>
  <c r="F40" i="10"/>
  <c r="F57" i="10"/>
  <c r="F42" i="10"/>
  <c r="F74" i="10"/>
  <c r="F53" i="10"/>
  <c r="E31" i="7"/>
  <c r="E32" i="7"/>
  <c r="E29" i="5"/>
  <c r="E28" i="5"/>
  <c r="E12" i="3"/>
  <c r="E32" i="4"/>
  <c r="E30" i="9"/>
  <c r="E29" i="9"/>
  <c r="F62" i="10"/>
  <c r="E35" i="8"/>
  <c r="E36" i="8"/>
  <c r="E17" i="5"/>
  <c r="E16" i="5"/>
  <c r="F21" i="10"/>
  <c r="E16" i="3"/>
  <c r="E32" i="9"/>
  <c r="E33" i="9"/>
  <c r="F56" i="10"/>
  <c r="F41" i="10"/>
  <c r="F26" i="10"/>
  <c r="F58" i="10"/>
  <c r="F90" i="10"/>
  <c r="E15" i="7"/>
  <c r="E16" i="7"/>
  <c r="E13" i="5"/>
  <c r="E21" i="2"/>
  <c r="E22" i="9"/>
  <c r="E21" i="9"/>
  <c r="F37" i="10"/>
  <c r="F38" i="10"/>
  <c r="F70" i="10"/>
  <c r="F7" i="10"/>
  <c r="F15" i="10"/>
  <c r="F31" i="10"/>
  <c r="F47" i="10"/>
  <c r="F63" i="10"/>
  <c r="F79" i="10"/>
  <c r="F95" i="10"/>
  <c r="E28" i="8"/>
  <c r="E12" i="8"/>
  <c r="E27" i="6"/>
  <c r="E35" i="9"/>
  <c r="E27" i="9"/>
  <c r="F32" i="10"/>
  <c r="E24" i="5"/>
  <c r="E25" i="5"/>
  <c r="E19" i="9"/>
  <c r="E25" i="4"/>
  <c r="E25" i="3"/>
  <c r="F72" i="10"/>
  <c r="F4" i="10"/>
  <c r="F80" i="10"/>
  <c r="F16" i="10"/>
  <c r="F88" i="10"/>
  <c r="F24" i="10"/>
  <c r="F12" i="10"/>
  <c r="F27" i="10"/>
  <c r="F43" i="10"/>
  <c r="F59" i="10"/>
  <c r="F75" i="10"/>
  <c r="F91" i="10"/>
  <c r="F17" i="10"/>
  <c r="F49" i="10"/>
  <c r="F81" i="10"/>
  <c r="F9" i="10"/>
  <c r="F18" i="10"/>
  <c r="F34" i="10"/>
  <c r="F50" i="10"/>
  <c r="F66" i="10"/>
  <c r="F82" i="10"/>
  <c r="F85" i="10"/>
  <c r="E23" i="7"/>
  <c r="E24" i="7"/>
  <c r="E8" i="7"/>
  <c r="E32" i="5"/>
  <c r="E33" i="5"/>
  <c r="E20" i="5"/>
  <c r="E21" i="5"/>
  <c r="E20" i="3"/>
  <c r="E16" i="4"/>
  <c r="E28" i="2"/>
  <c r="E20" i="4"/>
  <c r="E9" i="3"/>
  <c r="E27" i="3" l="1"/>
  <c r="E13" i="4"/>
  <c r="E16" i="6"/>
  <c r="E36" i="2"/>
  <c r="E37" i="2"/>
  <c r="E37" i="6"/>
  <c r="E38" i="6"/>
  <c r="E9" i="4"/>
  <c r="E28" i="6"/>
  <c r="E11" i="5"/>
  <c r="K12" i="10"/>
  <c r="E7" i="7"/>
  <c r="E25" i="6"/>
  <c r="E31" i="5"/>
  <c r="E23" i="5"/>
  <c r="E32" i="2"/>
  <c r="E12" i="6"/>
  <c r="E11" i="8"/>
  <c r="E12" i="5"/>
  <c r="E29" i="4"/>
  <c r="E23" i="8"/>
  <c r="E15" i="5"/>
  <c r="E12" i="2"/>
  <c r="E35" i="7"/>
  <c r="E17" i="2"/>
  <c r="E18" i="7"/>
  <c r="E16" i="8"/>
  <c r="E11" i="3"/>
  <c r="E9" i="2"/>
  <c r="L12" i="11"/>
  <c r="L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L13" i="11" l="1"/>
</calcChain>
</file>

<file path=xl/sharedStrings.xml><?xml version="1.0" encoding="utf-8"?>
<sst xmlns="http://schemas.openxmlformats.org/spreadsheetml/2006/main" count="135" uniqueCount="39">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</sst>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0.0"/>
  </numFmts>
  <fonts count="18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1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Casi_totali!$A$3:$A$45</c:f>
              <c:numCache>
                <c:formatCode>d/m;@</c:formatCode>
                <c:ptCount val="4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Casi_totali!$B$3:$B$45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Casi_totali!$A$3:$A$45</c:f>
              <c:numCache>
                <c:formatCode>d/m;@</c:formatCode>
                <c:ptCount val="4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Casi_totali!$C$3:$C$45</c:f>
              <c:numCache>
                <c:formatCode>General</c:formatCode>
                <c:ptCount val="4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ser>
          <c:idx val="2"/>
          <c:order val="2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Casi_totali!$A$3:$A$45</c:f>
              <c:numCache>
                <c:formatCode>d/m;@</c:formatCode>
                <c:ptCount val="4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Casi_totali!$D$3:$D$45</c:f>
              <c:numCache>
                <c:formatCode>General</c:formatCode>
                <c:ptCount val="43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  <c:pt idx="35">
                  <c:v>-113</c:v>
                </c:pt>
                <c:pt idx="36">
                  <c:v>58</c:v>
                </c:pt>
                <c:pt idx="37">
                  <c:v>45</c:v>
                </c:pt>
                <c:pt idx="38">
                  <c:v>-122</c:v>
                </c:pt>
                <c:pt idx="39">
                  <c:v>61</c:v>
                </c:pt>
                <c:pt idx="40">
                  <c:v>55</c:v>
                </c:pt>
                <c:pt idx="4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Ospedalizzati!$A$3:$A$46</c:f>
              <c:numCache>
                <c:formatCode>d/m;@</c:formatCode>
                <c:ptCount val="4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Ospedalizzati!$C$3:$C$46</c:f>
              <c:numCache>
                <c:formatCode>General</c:formatCode>
                <c:ptCount val="44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Ospedalizzati!$A$3:$A$46</c:f>
              <c:numCache>
                <c:formatCode>d/m;@</c:formatCode>
                <c:ptCount val="4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Ospedalizzati!$D$3:$D$46</c:f>
              <c:numCache>
                <c:formatCode>General</c:formatCode>
                <c:ptCount val="44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  <c:pt idx="36">
                  <c:v>-59</c:v>
                </c:pt>
                <c:pt idx="37">
                  <c:v>-54</c:v>
                </c:pt>
                <c:pt idx="38">
                  <c:v>38</c:v>
                </c:pt>
                <c:pt idx="39">
                  <c:v>29</c:v>
                </c:pt>
                <c:pt idx="40">
                  <c:v>-58</c:v>
                </c:pt>
                <c:pt idx="4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Positivi!$B$3:$B$48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Positivi!$C$3:$C$48</c:f>
              <c:numCache>
                <c:formatCode>General</c:formatCode>
                <c:ptCount val="46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ser>
          <c:idx val="2"/>
          <c:order val="2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Positivi!$D$3:$D$48</c:f>
              <c:numCache>
                <c:formatCode>General</c:formatCode>
                <c:ptCount val="46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  <c:pt idx="36">
                  <c:v>21</c:v>
                </c:pt>
                <c:pt idx="37">
                  <c:v>12</c:v>
                </c:pt>
                <c:pt idx="38">
                  <c:v>-122</c:v>
                </c:pt>
                <c:pt idx="39">
                  <c:v>71</c:v>
                </c:pt>
                <c:pt idx="40">
                  <c:v>62</c:v>
                </c:pt>
                <c:pt idx="41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Positivi!$A$3:$A$49</c:f>
              <c:numCache>
                <c:formatCode>d/m;@</c:formatCode>
                <c:ptCount val="4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Positivi!$C$3:$C$49</c:f>
              <c:numCache>
                <c:formatCode>General</c:formatCode>
                <c:ptCount val="47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Positivi!$A$3:$A$49</c:f>
              <c:numCache>
                <c:formatCode>d/m;@</c:formatCode>
                <c:ptCount val="4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Positivi!$D$3:$D$49</c:f>
              <c:numCache>
                <c:formatCode>General</c:formatCode>
                <c:ptCount val="47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  <c:pt idx="36">
                  <c:v>21</c:v>
                </c:pt>
                <c:pt idx="37">
                  <c:v>12</c:v>
                </c:pt>
                <c:pt idx="38">
                  <c:v>-122</c:v>
                </c:pt>
                <c:pt idx="39">
                  <c:v>71</c:v>
                </c:pt>
                <c:pt idx="40">
                  <c:v>62</c:v>
                </c:pt>
                <c:pt idx="41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Positivi!$B$3:$B$47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Quarantena!$A$3:$A$45</c:f>
              <c:numCache>
                <c:formatCode>d/m;@</c:formatCode>
                <c:ptCount val="4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Quarantena!$B$3:$B$45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Quarantena!$A$3:$A$45</c:f>
              <c:numCache>
                <c:formatCode>d/m;@</c:formatCode>
                <c:ptCount val="4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Quarantena!$C$3:$C$45</c:f>
              <c:numCache>
                <c:formatCode>General</c:formatCode>
                <c:ptCount val="43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ser>
          <c:idx val="2"/>
          <c:order val="2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Quarantena!$A$3:$A$45</c:f>
              <c:numCache>
                <c:formatCode>d/m;@</c:formatCode>
                <c:ptCount val="4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Quarantena!$D$3:$D$45</c:f>
              <c:numCache>
                <c:formatCode>General</c:formatCode>
                <c:ptCount val="43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  <c:pt idx="37">
                  <c:v>66</c:v>
                </c:pt>
                <c:pt idx="38">
                  <c:v>-160</c:v>
                </c:pt>
                <c:pt idx="39">
                  <c:v>42</c:v>
                </c:pt>
                <c:pt idx="40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Quarantena!$C$3:$C$44</c:f>
              <c:numCache>
                <c:formatCode>General</c:formatCode>
                <c:ptCount val="42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Quarantena!$D$3:$D$44</c:f>
              <c:numCache>
                <c:formatCode>General</c:formatCode>
                <c:ptCount val="42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  <c:pt idx="37">
                  <c:v>66</c:v>
                </c:pt>
                <c:pt idx="38">
                  <c:v>-160</c:v>
                </c:pt>
                <c:pt idx="39">
                  <c:v>42</c:v>
                </c:pt>
                <c:pt idx="40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Tamponi!$A$3:$A$44</c:f>
              <c:numCache>
                <c:formatCode>d/m;@</c:formatCode>
                <c:ptCount val="4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Tamponi!$C$3:$C$44</c:f>
              <c:numCache>
                <c:formatCode>General</c:formatCode>
                <c:ptCount val="42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Tamponi!$A$3:$A$47</c:f>
              <c:numCache>
                <c:formatCode>d/m;@</c:formatCode>
                <c:ptCount val="4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Tamponi!$D$3:$D$47</c:f>
              <c:numCache>
                <c:formatCode>General</c:formatCode>
                <c:ptCount val="45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tamponi/casi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Tamponi!$H$1:$H$1</c:f>
              <c:strCache>
                <c:ptCount val="1"/>
                <c:pt idx="0">
                  <c:v>tamp/casi tot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Tamponi!$H$3:$H$41</c:f>
              <c:numCache>
                <c:formatCode>0.00</c:formatCode>
                <c:ptCount val="39"/>
                <c:pt idx="1">
                  <c:v>39</c:v>
                </c:pt>
                <c:pt idx="2">
                  <c:v>6</c:v>
                </c:pt>
                <c:pt idx="3">
                  <c:v>4.1052631578947372</c:v>
                </c:pt>
                <c:pt idx="4">
                  <c:v>5.8947368421052628</c:v>
                </c:pt>
                <c:pt idx="5">
                  <c:v>2.8809523809523809</c:v>
                </c:pt>
                <c:pt idx="6">
                  <c:v>4.84</c:v>
                </c:pt>
                <c:pt idx="7">
                  <c:v>5.5</c:v>
                </c:pt>
                <c:pt idx="8">
                  <c:v>5.041666666666667</c:v>
                </c:pt>
                <c:pt idx="9">
                  <c:v>5.115384615384615</c:v>
                </c:pt>
                <c:pt idx="10">
                  <c:v>5.2142857142857144</c:v>
                </c:pt>
                <c:pt idx="11">
                  <c:v>7.15625</c:v>
                </c:pt>
                <c:pt idx="12">
                  <c:v>6.4901960784313726</c:v>
                </c:pt>
                <c:pt idx="13">
                  <c:v>5.1410256410256414</c:v>
                </c:pt>
                <c:pt idx="14">
                  <c:v>5.6055045871559637</c:v>
                </c:pt>
                <c:pt idx="15">
                  <c:v>4.9219858156028371</c:v>
                </c:pt>
                <c:pt idx="16">
                  <c:v>5.2835051546391751</c:v>
                </c:pt>
                <c:pt idx="17">
                  <c:v>4.2846715328467155</c:v>
                </c:pt>
                <c:pt idx="18">
                  <c:v>4.1797101449275367</c:v>
                </c:pt>
                <c:pt idx="19">
                  <c:v>3.7796976241900646</c:v>
                </c:pt>
                <c:pt idx="20">
                  <c:v>3.5295169946332736</c:v>
                </c:pt>
                <c:pt idx="21">
                  <c:v>3.2818590704647677</c:v>
                </c:pt>
                <c:pt idx="22">
                  <c:v>3.2249357326478147</c:v>
                </c:pt>
                <c:pt idx="23">
                  <c:v>3.2829763246899661</c:v>
                </c:pt>
                <c:pt idx="24">
                  <c:v>3.1614730878186967</c:v>
                </c:pt>
                <c:pt idx="25">
                  <c:v>3.1072891072891071</c:v>
                </c:pt>
                <c:pt idx="26">
                  <c:v>2.9972144846796658</c:v>
                </c:pt>
                <c:pt idx="27">
                  <c:v>3</c:v>
                </c:pt>
                <c:pt idx="28">
                  <c:v>2.8783783783783785</c:v>
                </c:pt>
                <c:pt idx="29">
                  <c:v>2.831758034026465</c:v>
                </c:pt>
                <c:pt idx="30">
                  <c:v>2.8642082429501086</c:v>
                </c:pt>
                <c:pt idx="31">
                  <c:v>2.8453447604207245</c:v>
                </c:pt>
                <c:pt idx="32">
                  <c:v>2.8946587537091988</c:v>
                </c:pt>
                <c:pt idx="33">
                  <c:v>2.8975903614457832</c:v>
                </c:pt>
                <c:pt idx="34">
                  <c:v>2.9583875162548763</c:v>
                </c:pt>
                <c:pt idx="35">
                  <c:v>3.0080820640348152</c:v>
                </c:pt>
                <c:pt idx="36">
                  <c:v>3.0374707259953162</c:v>
                </c:pt>
                <c:pt idx="37">
                  <c:v>3.09672131147541</c:v>
                </c:pt>
                <c:pt idx="38">
                  <c:v>3.1911686938127977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4-4DBA-B24F-D6D01D1CEA98}"/>
            </c:ext>
          </c:extLst>
        </c:ser>
        <c:ser>
          <c:idx val="1"/>
          <c:order val="1"/>
          <c:tx>
            <c:strRef>
              <c:f>Tamponi!$I$1:$I$1</c:f>
              <c:strCache>
                <c:ptCount val="1"/>
                <c:pt idx="0">
                  <c:v>tamp/positivi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Tamponi!$I$3:$I$41</c:f>
              <c:numCache>
                <c:formatCode>0.00</c:formatCode>
                <c:ptCount val="39"/>
                <c:pt idx="1">
                  <c:v>39</c:v>
                </c:pt>
                <c:pt idx="2">
                  <c:v>6</c:v>
                </c:pt>
                <c:pt idx="3">
                  <c:v>4.1052631578947372</c:v>
                </c:pt>
                <c:pt idx="4">
                  <c:v>5.8947368421052628</c:v>
                </c:pt>
                <c:pt idx="5">
                  <c:v>3.1842105263157894</c:v>
                </c:pt>
                <c:pt idx="6">
                  <c:v>5.7619047619047619</c:v>
                </c:pt>
                <c:pt idx="7">
                  <c:v>6.7222222222222223</c:v>
                </c:pt>
                <c:pt idx="8">
                  <c:v>6.3684210526315788</c:v>
                </c:pt>
                <c:pt idx="9">
                  <c:v>6.333333333333333</c:v>
                </c:pt>
                <c:pt idx="10">
                  <c:v>6.9523809523809526</c:v>
                </c:pt>
                <c:pt idx="11">
                  <c:v>9.5416666666666661</c:v>
                </c:pt>
                <c:pt idx="12">
                  <c:v>7.8809523809523814</c:v>
                </c:pt>
                <c:pt idx="13">
                  <c:v>5.9850746268656714</c:v>
                </c:pt>
                <c:pt idx="14">
                  <c:v>6.2989690721649483</c:v>
                </c:pt>
                <c:pt idx="15">
                  <c:v>5.421875</c:v>
                </c:pt>
                <c:pt idx="16">
                  <c:v>5.6629834254143647</c:v>
                </c:pt>
                <c:pt idx="17">
                  <c:v>4.8312757201646095</c:v>
                </c:pt>
                <c:pt idx="18">
                  <c:v>4.7434210526315788</c:v>
                </c:pt>
                <c:pt idx="19">
                  <c:v>4.557291666666667</c:v>
                </c:pt>
                <c:pt idx="20">
                  <c:v>4.0020283975659225</c:v>
                </c:pt>
                <c:pt idx="21">
                  <c:v>3.8069565217391306</c:v>
                </c:pt>
                <c:pt idx="22">
                  <c:v>3.7957639939485626</c:v>
                </c:pt>
                <c:pt idx="23">
                  <c:v>3.913978494623656</c:v>
                </c:pt>
                <c:pt idx="24">
                  <c:v>3.7916194790486974</c:v>
                </c:pt>
                <c:pt idx="25">
                  <c:v>3.7902097902097904</c:v>
                </c:pt>
                <c:pt idx="26">
                  <c:v>3.7135461604831752</c:v>
                </c:pt>
                <c:pt idx="27">
                  <c:v>3.6972612879348632</c:v>
                </c:pt>
                <c:pt idx="28">
                  <c:v>3.5660012878300065</c:v>
                </c:pt>
                <c:pt idx="29">
                  <c:v>3.541371158392435</c:v>
                </c:pt>
                <c:pt idx="30">
                  <c:v>3.6155531215772179</c:v>
                </c:pt>
                <c:pt idx="31">
                  <c:v>3.6033547113961522</c:v>
                </c:pt>
                <c:pt idx="32">
                  <c:v>3.788349514563107</c:v>
                </c:pt>
                <c:pt idx="33">
                  <c:v>3.9199424736337489</c:v>
                </c:pt>
                <c:pt idx="34">
                  <c:v>3.9929793769197017</c:v>
                </c:pt>
                <c:pt idx="35">
                  <c:v>4.0608476710029375</c:v>
                </c:pt>
                <c:pt idx="36">
                  <c:v>4.1371610845295059</c:v>
                </c:pt>
                <c:pt idx="37">
                  <c:v>4.2850661625708888</c:v>
                </c:pt>
                <c:pt idx="38">
                  <c:v>4.5372180451127821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4-4DBA-B24F-D6D01D1C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488"/>
        <c:axId val="450672880"/>
      </c:scatterChart>
      <c:valAx>
        <c:axId val="4506728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488"/>
        <c:crosses val="autoZero"/>
        <c:crossBetween val="midCat"/>
      </c:valAx>
      <c:valAx>
        <c:axId val="45067648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28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Tamponi!$A$3:$A$45</c:f>
              <c:numCache>
                <c:formatCode>d/m;@</c:formatCode>
                <c:ptCount val="4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Tamponi!$J$3:$J$45</c:f>
              <c:numCache>
                <c:formatCode>0.0</c:formatCode>
                <c:ptCount val="43"/>
                <c:pt idx="1">
                  <c:v>2.5641025641025643</c:v>
                </c:pt>
                <c:pt idx="2">
                  <c:v>16.666666666666668</c:v>
                </c:pt>
                <c:pt idx="3">
                  <c:v>24.358974358974358</c:v>
                </c:pt>
                <c:pt idx="4">
                  <c:v>16.964285714285715</c:v>
                </c:pt>
                <c:pt idx="5">
                  <c:v>34.710743801652896</c:v>
                </c:pt>
                <c:pt idx="6">
                  <c:v>20.66115702479339</c:v>
                </c:pt>
                <c:pt idx="7">
                  <c:v>18.181818181818183</c:v>
                </c:pt>
                <c:pt idx="8">
                  <c:v>19.834710743801651</c:v>
                </c:pt>
                <c:pt idx="9">
                  <c:v>19.548872180451131</c:v>
                </c:pt>
                <c:pt idx="10">
                  <c:v>19.17808219178082</c:v>
                </c:pt>
                <c:pt idx="11">
                  <c:v>13.973799126637555</c:v>
                </c:pt>
                <c:pt idx="12">
                  <c:v>15.407854984894259</c:v>
                </c:pt>
                <c:pt idx="13">
                  <c:v>19.451371571072318</c:v>
                </c:pt>
                <c:pt idx="14">
                  <c:v>17.839607201309327</c:v>
                </c:pt>
                <c:pt idx="15">
                  <c:v>20.317002881844381</c:v>
                </c:pt>
                <c:pt idx="16">
                  <c:v>18.926829268292682</c:v>
                </c:pt>
                <c:pt idx="17">
                  <c:v>23.339011925042588</c:v>
                </c:pt>
                <c:pt idx="18">
                  <c:v>23.925104022191398</c:v>
                </c:pt>
                <c:pt idx="19">
                  <c:v>26.457142857142859</c:v>
                </c:pt>
                <c:pt idx="20">
                  <c:v>28.33248859604663</c:v>
                </c:pt>
                <c:pt idx="21">
                  <c:v>30.470534490634993</c:v>
                </c:pt>
                <c:pt idx="22">
                  <c:v>31.008369868473498</c:v>
                </c:pt>
                <c:pt idx="23">
                  <c:v>30.460164835164836</c:v>
                </c:pt>
                <c:pt idx="24">
                  <c:v>31.630824372759857</c:v>
                </c:pt>
                <c:pt idx="25">
                  <c:v>32.182393252503957</c:v>
                </c:pt>
                <c:pt idx="26">
                  <c:v>33.364312267657994</c:v>
                </c:pt>
                <c:pt idx="27">
                  <c:v>33.333333333333336</c:v>
                </c:pt>
                <c:pt idx="28">
                  <c:v>34.741784037558681</c:v>
                </c:pt>
                <c:pt idx="29">
                  <c:v>35.313751668891854</c:v>
                </c:pt>
                <c:pt idx="30">
                  <c:v>34.913662526507117</c:v>
                </c:pt>
                <c:pt idx="31">
                  <c:v>35.145125958378969</c:v>
                </c:pt>
                <c:pt idx="32">
                  <c:v>34.546386468477706</c:v>
                </c:pt>
                <c:pt idx="33">
                  <c:v>34.511434511434508</c:v>
                </c:pt>
                <c:pt idx="34">
                  <c:v>33.802197802197803</c:v>
                </c:pt>
                <c:pt idx="35">
                  <c:v>33.243773896868866</c:v>
                </c:pt>
                <c:pt idx="36">
                  <c:v>32.922127987663842</c:v>
                </c:pt>
                <c:pt idx="37">
                  <c:v>32.292218104817366</c:v>
                </c:pt>
                <c:pt idx="38">
                  <c:v>31.33648189576601</c:v>
                </c:pt>
                <c:pt idx="39">
                  <c:v>30.655636307406837</c:v>
                </c:pt>
                <c:pt idx="40">
                  <c:v>29.836019024632641</c:v>
                </c:pt>
                <c:pt idx="41">
                  <c:v>29.567355619060276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Tamponi!$A$2:$A$45</c:f>
              <c:numCache>
                <c:formatCode>d/m;@</c:formatCode>
                <c:ptCount val="44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</c:numCache>
            </c:numRef>
          </c:xVal>
          <c:yVal>
            <c:numRef>
              <c:f>Tamponi!$K$2:$K$45</c:f>
              <c:numCache>
                <c:formatCode>0.0</c:formatCode>
                <c:ptCount val="44"/>
                <c:pt idx="2">
                  <c:v>2.5641025641025643</c:v>
                </c:pt>
                <c:pt idx="3">
                  <c:v>16.666666666666668</c:v>
                </c:pt>
                <c:pt idx="4">
                  <c:v>24.358974358974358</c:v>
                </c:pt>
                <c:pt idx="5">
                  <c:v>16.964285714285715</c:v>
                </c:pt>
                <c:pt idx="6">
                  <c:v>31.404958677685951</c:v>
                </c:pt>
                <c:pt idx="7">
                  <c:v>17.355371900826448</c:v>
                </c:pt>
                <c:pt idx="8">
                  <c:v>14.87603305785124</c:v>
                </c:pt>
                <c:pt idx="9">
                  <c:v>15.702479338842975</c:v>
                </c:pt>
                <c:pt idx="10">
                  <c:v>15.789473684210527</c:v>
                </c:pt>
                <c:pt idx="11">
                  <c:v>14.383561643835616</c:v>
                </c:pt>
                <c:pt idx="12">
                  <c:v>10.480349344978167</c:v>
                </c:pt>
                <c:pt idx="13">
                  <c:v>12.688821752265861</c:v>
                </c:pt>
                <c:pt idx="14">
                  <c:v>16.708229426433917</c:v>
                </c:pt>
                <c:pt idx="15">
                  <c:v>15.875613747954175</c:v>
                </c:pt>
                <c:pt idx="16">
                  <c:v>18.443804034582133</c:v>
                </c:pt>
                <c:pt idx="17">
                  <c:v>17.658536585365855</c:v>
                </c:pt>
                <c:pt idx="18">
                  <c:v>20.698466780238498</c:v>
                </c:pt>
                <c:pt idx="19">
                  <c:v>21.081830790568656</c:v>
                </c:pt>
                <c:pt idx="20">
                  <c:v>21.942857142857143</c:v>
                </c:pt>
                <c:pt idx="21">
                  <c:v>24.987328940699445</c:v>
                </c:pt>
                <c:pt idx="22">
                  <c:v>26.267702147099133</c:v>
                </c:pt>
                <c:pt idx="23">
                  <c:v>26.345157433240335</c:v>
                </c:pt>
                <c:pt idx="24">
                  <c:v>25.549450549450547</c:v>
                </c:pt>
                <c:pt idx="25">
                  <c:v>26.373954599761053</c:v>
                </c:pt>
                <c:pt idx="26">
                  <c:v>26.383763837638377</c:v>
                </c:pt>
                <c:pt idx="27">
                  <c:v>26.928438661710036</c:v>
                </c:pt>
                <c:pt idx="28">
                  <c:v>27.047047047047045</c:v>
                </c:pt>
                <c:pt idx="29">
                  <c:v>28.042614662332973</c:v>
                </c:pt>
                <c:pt idx="30">
                  <c:v>28.237650200267023</c:v>
                </c:pt>
                <c:pt idx="31">
                  <c:v>27.658285368070281</c:v>
                </c:pt>
                <c:pt idx="32">
                  <c:v>27.751916757940851</c:v>
                </c:pt>
                <c:pt idx="33">
                  <c:v>26.396719630958483</c:v>
                </c:pt>
                <c:pt idx="34">
                  <c:v>25.51057845175492</c:v>
                </c:pt>
                <c:pt idx="35">
                  <c:v>25.043956043956044</c:v>
                </c:pt>
                <c:pt idx="36">
                  <c:v>24.625400434018808</c:v>
                </c:pt>
                <c:pt idx="37">
                  <c:v>24.171164225134923</c:v>
                </c:pt>
                <c:pt idx="38">
                  <c:v>23.336862537497794</c:v>
                </c:pt>
                <c:pt idx="39">
                  <c:v>22.039937028751346</c:v>
                </c:pt>
                <c:pt idx="40">
                  <c:v>21.230864388433584</c:v>
                </c:pt>
                <c:pt idx="41">
                  <c:v>20.543763753815576</c:v>
                </c:pt>
                <c:pt idx="42">
                  <c:v>20.555592476905694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Casi_totali!$A$3:$A$45</c:f>
              <c:numCache>
                <c:formatCode>d/m;@</c:formatCode>
                <c:ptCount val="4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Casi_totali!$C$3:$C$45</c:f>
              <c:numCache>
                <c:formatCode>General</c:formatCode>
                <c:ptCount val="4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Casi_totali!$A$3:$A$45</c:f>
              <c:numCache>
                <c:formatCode>d/m;@</c:formatCode>
                <c:ptCount val="4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Casi_totali!$D$3:$D$45</c:f>
              <c:numCache>
                <c:formatCode>General</c:formatCode>
                <c:ptCount val="43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  <c:pt idx="35">
                  <c:v>-113</c:v>
                </c:pt>
                <c:pt idx="36">
                  <c:v>58</c:v>
                </c:pt>
                <c:pt idx="37">
                  <c:v>45</c:v>
                </c:pt>
                <c:pt idx="38">
                  <c:v>-122</c:v>
                </c:pt>
                <c:pt idx="39">
                  <c:v>61</c:v>
                </c:pt>
                <c:pt idx="40">
                  <c:v>55</c:v>
                </c:pt>
                <c:pt idx="4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'Analisi-pos'!$B$3:$B$44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'Analisi-pos'!$C$3:$C$44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7.1814157788863371</c:v>
                </c:pt>
                <c:pt idx="1">
                  <c:v>8.5950105261894372</c:v>
                </c:pt>
                <c:pt idx="2">
                  <c:v>10.28622116652091</c:v>
                </c:pt>
                <c:pt idx="3">
                  <c:v>12.309293493384676</c:v>
                </c:pt>
                <c:pt idx="4">
                  <c:v>14.728954097309003</c:v>
                </c:pt>
                <c:pt idx="5">
                  <c:v>17.622384119675075</c:v>
                </c:pt>
                <c:pt idx="6">
                  <c:v>21.081542550135065</c:v>
                </c:pt>
                <c:pt idx="7">
                  <c:v>25.215891281217637</c:v>
                </c:pt>
                <c:pt idx="8">
                  <c:v>30.155577527029603</c:v>
                </c:pt>
                <c:pt idx="9">
                  <c:v>36.05513052191889</c:v>
                </c:pt>
                <c:pt idx="10">
                  <c:v>43.097727198770727</c:v>
                </c:pt>
                <c:pt idx="11">
                  <c:v>51.500073743966084</c:v>
                </c:pt>
                <c:pt idx="12">
                  <c:v>61.517933658391307</c:v>
                </c:pt>
                <c:pt idx="13">
                  <c:v>73.452304301633617</c:v>
                </c:pt>
                <c:pt idx="14">
                  <c:v>87.656197672285316</c:v>
                </c:pt>
                <c:pt idx="15">
                  <c:v>104.54191074959019</c:v>
                </c:pt>
                <c:pt idx="16">
                  <c:v>124.58856798879177</c:v>
                </c:pt>
                <c:pt idx="17">
                  <c:v>148.34957424947618</c:v>
                </c:pt>
                <c:pt idx="18">
                  <c:v>176.45942098820208</c:v>
                </c:pt>
                <c:pt idx="19">
                  <c:v>209.63903401995006</c:v>
                </c:pt>
                <c:pt idx="20">
                  <c:v>248.69853462910277</c:v>
                </c:pt>
                <c:pt idx="21">
                  <c:v>294.53591492398169</c:v>
                </c:pt>
                <c:pt idx="22">
                  <c:v>348.12972935582712</c:v>
                </c:pt>
                <c:pt idx="23">
                  <c:v>410.52353272001426</c:v>
                </c:pt>
                <c:pt idx="24">
                  <c:v>482.7995469227867</c:v>
                </c:pt>
                <c:pt idx="25">
                  <c:v>566.03906006635941</c:v>
                </c:pt>
                <c:pt idx="26">
                  <c:v>661.26754603080519</c:v>
                </c:pt>
                <c:pt idx="27">
                  <c:v>769.38366083636868</c:v>
                </c:pt>
                <c:pt idx="28">
                  <c:v>891.07331385044483</c:v>
                </c:pt>
                <c:pt idx="29">
                  <c:v>1026.7129898172477</c:v>
                </c:pt>
                <c:pt idx="30">
                  <c:v>1176.2702152706522</c:v>
                </c:pt>
                <c:pt idx="31">
                  <c:v>1339.2129395275142</c:v>
                </c:pt>
                <c:pt idx="32">
                  <c:v>1514.4426292320459</c:v>
                </c:pt>
                <c:pt idx="33">
                  <c:v>1700.2667613728827</c:v>
                </c:pt>
                <c:pt idx="34">
                  <c:v>1894.4239407054822</c:v>
                </c:pt>
                <c:pt idx="35">
                  <c:v>2094.1685236435974</c:v>
                </c:pt>
                <c:pt idx="36">
                  <c:v>2296.4120591293681</c:v>
                </c:pt>
                <c:pt idx="37">
                  <c:v>2497.9080764651649</c:v>
                </c:pt>
                <c:pt idx="38">
                  <c:v>2695.4576781010669</c:v>
                </c:pt>
                <c:pt idx="39">
                  <c:v>2886.1088155453667</c:v>
                </c:pt>
                <c:pt idx="40">
                  <c:v>3067.323531673223</c:v>
                </c:pt>
                <c:pt idx="41">
                  <c:v>3237.0943791574086</c:v>
                </c:pt>
                <c:pt idx="42">
                  <c:v>3394.0014621078508</c:v>
                </c:pt>
                <c:pt idx="43">
                  <c:v>3537.212100999554</c:v>
                </c:pt>
                <c:pt idx="44">
                  <c:v>3666.4333841034718</c:v>
                </c:pt>
                <c:pt idx="45">
                  <c:v>3781.8324310322278</c:v>
                </c:pt>
                <c:pt idx="46">
                  <c:v>3883.9399981763299</c:v>
                </c:pt>
                <c:pt idx="47">
                  <c:v>3973.5510208899759</c:v>
                </c:pt>
                <c:pt idx="48">
                  <c:v>4051.6321204564069</c:v>
                </c:pt>
                <c:pt idx="49">
                  <c:v>4119.2422001896684</c:v>
                </c:pt>
                <c:pt idx="50">
                  <c:v>4177.4688300507869</c:v>
                </c:pt>
                <c:pt idx="51">
                  <c:v>4227.3805649205524</c:v>
                </c:pt>
                <c:pt idx="52">
                  <c:v>4269.9937186654988</c:v>
                </c:pt>
                <c:pt idx="53">
                  <c:v>4306.251288572932</c:v>
                </c:pt>
                <c:pt idx="54">
                  <c:v>4337.0114791420874</c:v>
                </c:pt>
                <c:pt idx="55">
                  <c:v>4363.0433978015035</c:v>
                </c:pt>
                <c:pt idx="56">
                  <c:v>4385.0278147786175</c:v>
                </c:pt>
                <c:pt idx="57">
                  <c:v>4403.5612727196685</c:v>
                </c:pt>
                <c:pt idx="58">
                  <c:v>4419.1622226093023</c:v>
                </c:pt>
                <c:pt idx="59">
                  <c:v>4432.2782104199296</c:v>
                </c:pt>
                <c:pt idx="60">
                  <c:v>4443.2934271752265</c:v>
                </c:pt>
                <c:pt idx="61">
                  <c:v>4452.5361617867866</c:v>
                </c:pt>
                <c:pt idx="62">
                  <c:v>4460.2858668853341</c:v>
                </c:pt>
                <c:pt idx="63">
                  <c:v>4466.7796719187809</c:v>
                </c:pt>
                <c:pt idx="64">
                  <c:v>4472.2182646188949</c:v>
                </c:pt>
                <c:pt idx="65">
                  <c:v>4476.7711203506069</c:v>
                </c:pt>
                <c:pt idx="66">
                  <c:v>4480.5810962931973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14.135947473031001</c:v>
                </c:pt>
                <c:pt idx="2">
                  <c:v>16.912106403314731</c:v>
                </c:pt>
                <c:pt idx="3">
                  <c:v>20.230723268637654</c:v>
                </c:pt>
                <c:pt idx="4">
                  <c:v>24.196606039243278</c:v>
                </c:pt>
                <c:pt idx="5">
                  <c:v>28.934300223660721</c:v>
                </c:pt>
                <c:pt idx="6">
                  <c:v>34.591584304599898</c:v>
                </c:pt>
                <c:pt idx="7">
                  <c:v>41.343487310825715</c:v>
                </c:pt>
                <c:pt idx="8">
                  <c:v>49.396862458119664</c:v>
                </c:pt>
                <c:pt idx="9">
                  <c:v>58.995529948892873</c:v>
                </c:pt>
                <c:pt idx="10">
                  <c:v>70.425966768518364</c:v>
                </c:pt>
                <c:pt idx="11">
                  <c:v>84.02346545195357</c:v>
                </c:pt>
                <c:pt idx="12">
                  <c:v>100.17859914425223</c:v>
                </c:pt>
                <c:pt idx="13">
                  <c:v>119.3437064324231</c:v>
                </c:pt>
                <c:pt idx="14">
                  <c:v>142.03893370651699</c:v>
                </c:pt>
                <c:pt idx="15">
                  <c:v>168.85713077304871</c:v>
                </c:pt>
                <c:pt idx="16">
                  <c:v>200.46657239201579</c:v>
                </c:pt>
                <c:pt idx="17">
                  <c:v>237.61006260684411</c:v>
                </c:pt>
                <c:pt idx="18">
                  <c:v>281.09846738725906</c:v>
                </c:pt>
                <c:pt idx="19">
                  <c:v>331.79613031747976</c:v>
                </c:pt>
                <c:pt idx="20">
                  <c:v>390.59500609152707</c:v>
                </c:pt>
                <c:pt idx="21">
                  <c:v>458.37380294878926</c:v>
                </c:pt>
                <c:pt idx="22">
                  <c:v>535.93814431845431</c:v>
                </c:pt>
                <c:pt idx="23">
                  <c:v>623.93803364187136</c:v>
                </c:pt>
                <c:pt idx="24">
                  <c:v>722.76014202772444</c:v>
                </c:pt>
                <c:pt idx="25">
                  <c:v>832.39513143572708</c:v>
                </c:pt>
                <c:pt idx="26">
                  <c:v>952.28485964445781</c:v>
                </c:pt>
                <c:pt idx="27">
                  <c:v>1081.1611480556348</c:v>
                </c:pt>
                <c:pt idx="28">
                  <c:v>1216.8965301407616</c:v>
                </c:pt>
                <c:pt idx="29">
                  <c:v>1356.3967596680288</c:v>
                </c:pt>
                <c:pt idx="30">
                  <c:v>1495.572254534045</c:v>
                </c:pt>
                <c:pt idx="31">
                  <c:v>1629.4272425686199</c:v>
                </c:pt>
                <c:pt idx="32">
                  <c:v>1752.2968970453167</c:v>
                </c:pt>
                <c:pt idx="33">
                  <c:v>1858.2413214083681</c:v>
                </c:pt>
                <c:pt idx="34">
                  <c:v>1941.5717933259953</c:v>
                </c:pt>
                <c:pt idx="35">
                  <c:v>1997.4458293811517</c:v>
                </c:pt>
                <c:pt idx="36">
                  <c:v>2022.4353548577074</c:v>
                </c:pt>
                <c:pt idx="37">
                  <c:v>2014.9601733579675</c:v>
                </c:pt>
                <c:pt idx="38">
                  <c:v>1975.4960163590204</c:v>
                </c:pt>
                <c:pt idx="39">
                  <c:v>1906.5113744429982</c:v>
                </c:pt>
                <c:pt idx="40">
                  <c:v>1812.1471612785626</c:v>
                </c:pt>
                <c:pt idx="41">
                  <c:v>1697.7084748418565</c:v>
                </c:pt>
                <c:pt idx="42">
                  <c:v>1569.0708295044215</c:v>
                </c:pt>
                <c:pt idx="43">
                  <c:v>1432.1063889170318</c:v>
                </c:pt>
                <c:pt idx="44">
                  <c:v>1292.2128310391781</c:v>
                </c:pt>
                <c:pt idx="45">
                  <c:v>1153.9904692875598</c:v>
                </c:pt>
                <c:pt idx="46">
                  <c:v>1021.0756714410218</c:v>
                </c:pt>
                <c:pt idx="47">
                  <c:v>896.1102271364598</c:v>
                </c:pt>
                <c:pt idx="48">
                  <c:v>780.81099566431021</c:v>
                </c:pt>
                <c:pt idx="49">
                  <c:v>676.100797332615</c:v>
                </c:pt>
                <c:pt idx="50">
                  <c:v>582.26629861118454</c:v>
                </c:pt>
                <c:pt idx="51">
                  <c:v>499.11734869765496</c:v>
                </c:pt>
                <c:pt idx="52">
                  <c:v>426.1315374494643</c:v>
                </c:pt>
                <c:pt idx="53">
                  <c:v>362.57569907433208</c:v>
                </c:pt>
                <c:pt idx="54">
                  <c:v>307.60190569155384</c:v>
                </c:pt>
                <c:pt idx="55">
                  <c:v>260.31918659416078</c:v>
                </c:pt>
                <c:pt idx="56">
                  <c:v>219.84416977114051</c:v>
                </c:pt>
                <c:pt idx="57">
                  <c:v>185.33457941050983</c:v>
                </c:pt>
                <c:pt idx="58">
                  <c:v>156.00949889633739</c:v>
                </c:pt>
                <c:pt idx="59">
                  <c:v>131.15987810627303</c:v>
                </c:pt>
                <c:pt idx="60">
                  <c:v>110.15216755296933</c:v>
                </c:pt>
                <c:pt idx="61">
                  <c:v>92.427346115600812</c:v>
                </c:pt>
                <c:pt idx="62">
                  <c:v>77.497050985475653</c:v>
                </c:pt>
                <c:pt idx="63">
                  <c:v>64.938050334467334</c:v>
                </c:pt>
                <c:pt idx="64">
                  <c:v>54.385927001139862</c:v>
                </c:pt>
                <c:pt idx="65">
                  <c:v>45.528557317120431</c:v>
                </c:pt>
                <c:pt idx="66">
                  <c:v>38.099759425904267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'Analisi-pos'!$A$3:$A$46</c:f>
              <c:numCache>
                <c:formatCode>d/m;@</c:formatCode>
                <c:ptCount val="4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'Analisi-pos'!$C$3:$C$46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'Analisi-pos'!$B$3:$B$45</c:f>
              <c:numCache>
                <c:formatCode>0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'Analisi-pos'!$C$3:$C$45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7.1814157788863371</c:v>
                </c:pt>
                <c:pt idx="1">
                  <c:v>8.5950105261894372</c:v>
                </c:pt>
                <c:pt idx="2">
                  <c:v>10.28622116652091</c:v>
                </c:pt>
                <c:pt idx="3">
                  <c:v>12.309293493384676</c:v>
                </c:pt>
                <c:pt idx="4">
                  <c:v>14.728954097309003</c:v>
                </c:pt>
                <c:pt idx="5">
                  <c:v>17.622384119675075</c:v>
                </c:pt>
                <c:pt idx="6">
                  <c:v>21.081542550135065</c:v>
                </c:pt>
                <c:pt idx="7">
                  <c:v>25.215891281217637</c:v>
                </c:pt>
                <c:pt idx="8">
                  <c:v>30.155577527029603</c:v>
                </c:pt>
                <c:pt idx="9">
                  <c:v>36.05513052191889</c:v>
                </c:pt>
                <c:pt idx="10">
                  <c:v>43.097727198770727</c:v>
                </c:pt>
                <c:pt idx="11">
                  <c:v>51.500073743966084</c:v>
                </c:pt>
                <c:pt idx="12">
                  <c:v>61.517933658391307</c:v>
                </c:pt>
                <c:pt idx="13">
                  <c:v>73.452304301633617</c:v>
                </c:pt>
                <c:pt idx="14">
                  <c:v>87.656197672285316</c:v>
                </c:pt>
                <c:pt idx="15">
                  <c:v>104.54191074959019</c:v>
                </c:pt>
                <c:pt idx="16">
                  <c:v>124.58856798879177</c:v>
                </c:pt>
                <c:pt idx="17">
                  <c:v>148.34957424947618</c:v>
                </c:pt>
                <c:pt idx="18">
                  <c:v>176.45942098820208</c:v>
                </c:pt>
                <c:pt idx="19">
                  <c:v>209.63903401995006</c:v>
                </c:pt>
                <c:pt idx="20">
                  <c:v>248.69853462910277</c:v>
                </c:pt>
                <c:pt idx="21">
                  <c:v>294.53591492398169</c:v>
                </c:pt>
                <c:pt idx="22">
                  <c:v>348.12972935582712</c:v>
                </c:pt>
                <c:pt idx="23">
                  <c:v>410.52353272001426</c:v>
                </c:pt>
                <c:pt idx="24">
                  <c:v>482.7995469227867</c:v>
                </c:pt>
                <c:pt idx="25">
                  <c:v>566.03906006635941</c:v>
                </c:pt>
                <c:pt idx="26">
                  <c:v>661.26754603080519</c:v>
                </c:pt>
                <c:pt idx="27">
                  <c:v>769.38366083636868</c:v>
                </c:pt>
                <c:pt idx="28">
                  <c:v>891.07331385044483</c:v>
                </c:pt>
                <c:pt idx="29">
                  <c:v>1026.7129898172477</c:v>
                </c:pt>
                <c:pt idx="30">
                  <c:v>1176.2702152706522</c:v>
                </c:pt>
                <c:pt idx="31">
                  <c:v>1339.2129395275142</c:v>
                </c:pt>
                <c:pt idx="32">
                  <c:v>1514.4426292320459</c:v>
                </c:pt>
                <c:pt idx="33">
                  <c:v>1700.2667613728827</c:v>
                </c:pt>
                <c:pt idx="34">
                  <c:v>1894.4239407054822</c:v>
                </c:pt>
                <c:pt idx="35">
                  <c:v>2094.1685236435974</c:v>
                </c:pt>
                <c:pt idx="36">
                  <c:v>2296.4120591293681</c:v>
                </c:pt>
                <c:pt idx="37">
                  <c:v>2497.9080764651649</c:v>
                </c:pt>
                <c:pt idx="38">
                  <c:v>2695.4576781010669</c:v>
                </c:pt>
                <c:pt idx="39">
                  <c:v>2886.1088155453667</c:v>
                </c:pt>
                <c:pt idx="40">
                  <c:v>3067.323531673223</c:v>
                </c:pt>
                <c:pt idx="41">
                  <c:v>3237.0943791574086</c:v>
                </c:pt>
                <c:pt idx="42">
                  <c:v>3394.0014621078508</c:v>
                </c:pt>
                <c:pt idx="43">
                  <c:v>3537.212100999554</c:v>
                </c:pt>
                <c:pt idx="44">
                  <c:v>3666.4333841034718</c:v>
                </c:pt>
                <c:pt idx="45">
                  <c:v>3781.8324310322278</c:v>
                </c:pt>
                <c:pt idx="46">
                  <c:v>3883.9399981763299</c:v>
                </c:pt>
                <c:pt idx="47">
                  <c:v>3973.5510208899759</c:v>
                </c:pt>
                <c:pt idx="48">
                  <c:v>4051.6321204564069</c:v>
                </c:pt>
                <c:pt idx="49">
                  <c:v>4119.2422001896684</c:v>
                </c:pt>
                <c:pt idx="50">
                  <c:v>4177.4688300507869</c:v>
                </c:pt>
                <c:pt idx="51">
                  <c:v>4227.3805649205524</c:v>
                </c:pt>
                <c:pt idx="52">
                  <c:v>4269.9937186654988</c:v>
                </c:pt>
                <c:pt idx="53">
                  <c:v>4306.251288572932</c:v>
                </c:pt>
                <c:pt idx="54">
                  <c:v>4337.0114791420874</c:v>
                </c:pt>
                <c:pt idx="55">
                  <c:v>4363.0433978015035</c:v>
                </c:pt>
                <c:pt idx="56">
                  <c:v>4385.0278147786175</c:v>
                </c:pt>
                <c:pt idx="57">
                  <c:v>4403.5612727196685</c:v>
                </c:pt>
                <c:pt idx="58">
                  <c:v>4419.1622226093023</c:v>
                </c:pt>
                <c:pt idx="59">
                  <c:v>4432.2782104199296</c:v>
                </c:pt>
                <c:pt idx="60">
                  <c:v>4443.2934271752265</c:v>
                </c:pt>
                <c:pt idx="61">
                  <c:v>4452.5361617867866</c:v>
                </c:pt>
                <c:pt idx="62">
                  <c:v>4460.2858668853341</c:v>
                </c:pt>
                <c:pt idx="63">
                  <c:v>4466.7796719187809</c:v>
                </c:pt>
                <c:pt idx="64">
                  <c:v>4472.2182646188949</c:v>
                </c:pt>
                <c:pt idx="65">
                  <c:v>4476.7711203506069</c:v>
                </c:pt>
                <c:pt idx="66">
                  <c:v>4480.5810962931973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14.135947473031001</c:v>
                </c:pt>
                <c:pt idx="2">
                  <c:v>16.912106403314731</c:v>
                </c:pt>
                <c:pt idx="3">
                  <c:v>20.230723268637654</c:v>
                </c:pt>
                <c:pt idx="4">
                  <c:v>24.196606039243278</c:v>
                </c:pt>
                <c:pt idx="5">
                  <c:v>28.934300223660721</c:v>
                </c:pt>
                <c:pt idx="6">
                  <c:v>34.591584304599898</c:v>
                </c:pt>
                <c:pt idx="7">
                  <c:v>41.343487310825715</c:v>
                </c:pt>
                <c:pt idx="8">
                  <c:v>49.396862458119664</c:v>
                </c:pt>
                <c:pt idx="9">
                  <c:v>58.995529948892873</c:v>
                </c:pt>
                <c:pt idx="10">
                  <c:v>70.425966768518364</c:v>
                </c:pt>
                <c:pt idx="11">
                  <c:v>84.02346545195357</c:v>
                </c:pt>
                <c:pt idx="12">
                  <c:v>100.17859914425223</c:v>
                </c:pt>
                <c:pt idx="13">
                  <c:v>119.3437064324231</c:v>
                </c:pt>
                <c:pt idx="14">
                  <c:v>142.03893370651699</c:v>
                </c:pt>
                <c:pt idx="15">
                  <c:v>168.85713077304871</c:v>
                </c:pt>
                <c:pt idx="16">
                  <c:v>200.46657239201579</c:v>
                </c:pt>
                <c:pt idx="17">
                  <c:v>237.61006260684411</c:v>
                </c:pt>
                <c:pt idx="18">
                  <c:v>281.09846738725906</c:v>
                </c:pt>
                <c:pt idx="19">
                  <c:v>331.79613031747976</c:v>
                </c:pt>
                <c:pt idx="20">
                  <c:v>390.59500609152707</c:v>
                </c:pt>
                <c:pt idx="21">
                  <c:v>458.37380294878926</c:v>
                </c:pt>
                <c:pt idx="22">
                  <c:v>535.93814431845431</c:v>
                </c:pt>
                <c:pt idx="23">
                  <c:v>623.93803364187136</c:v>
                </c:pt>
                <c:pt idx="24">
                  <c:v>722.76014202772444</c:v>
                </c:pt>
                <c:pt idx="25">
                  <c:v>832.39513143572708</c:v>
                </c:pt>
                <c:pt idx="26">
                  <c:v>952.28485964445781</c:v>
                </c:pt>
                <c:pt idx="27">
                  <c:v>1081.1611480556348</c:v>
                </c:pt>
                <c:pt idx="28">
                  <c:v>1216.8965301407616</c:v>
                </c:pt>
                <c:pt idx="29">
                  <c:v>1356.3967596680288</c:v>
                </c:pt>
                <c:pt idx="30">
                  <c:v>1495.572254534045</c:v>
                </c:pt>
                <c:pt idx="31">
                  <c:v>1629.4272425686199</c:v>
                </c:pt>
                <c:pt idx="32">
                  <c:v>1752.2968970453167</c:v>
                </c:pt>
                <c:pt idx="33">
                  <c:v>1858.2413214083681</c:v>
                </c:pt>
                <c:pt idx="34">
                  <c:v>1941.5717933259953</c:v>
                </c:pt>
                <c:pt idx="35">
                  <c:v>1997.4458293811517</c:v>
                </c:pt>
                <c:pt idx="36">
                  <c:v>2022.4353548577074</c:v>
                </c:pt>
                <c:pt idx="37">
                  <c:v>2014.9601733579675</c:v>
                </c:pt>
                <c:pt idx="38">
                  <c:v>1975.4960163590204</c:v>
                </c:pt>
                <c:pt idx="39">
                  <c:v>1906.5113744429982</c:v>
                </c:pt>
                <c:pt idx="40">
                  <c:v>1812.1471612785626</c:v>
                </c:pt>
                <c:pt idx="41">
                  <c:v>1697.7084748418565</c:v>
                </c:pt>
                <c:pt idx="42">
                  <c:v>1569.0708295044215</c:v>
                </c:pt>
                <c:pt idx="43">
                  <c:v>1432.1063889170318</c:v>
                </c:pt>
                <c:pt idx="44">
                  <c:v>1292.2128310391781</c:v>
                </c:pt>
                <c:pt idx="45">
                  <c:v>1153.9904692875598</c:v>
                </c:pt>
                <c:pt idx="46">
                  <c:v>1021.0756714410218</c:v>
                </c:pt>
                <c:pt idx="47">
                  <c:v>896.1102271364598</c:v>
                </c:pt>
                <c:pt idx="48">
                  <c:v>780.81099566431021</c:v>
                </c:pt>
                <c:pt idx="49">
                  <c:v>676.100797332615</c:v>
                </c:pt>
                <c:pt idx="50">
                  <c:v>582.26629861118454</c:v>
                </c:pt>
                <c:pt idx="51">
                  <c:v>499.11734869765496</c:v>
                </c:pt>
                <c:pt idx="52">
                  <c:v>426.1315374494643</c:v>
                </c:pt>
                <c:pt idx="53">
                  <c:v>362.57569907433208</c:v>
                </c:pt>
                <c:pt idx="54">
                  <c:v>307.60190569155384</c:v>
                </c:pt>
                <c:pt idx="55">
                  <c:v>260.31918659416078</c:v>
                </c:pt>
                <c:pt idx="56">
                  <c:v>219.84416977114051</c:v>
                </c:pt>
                <c:pt idx="57">
                  <c:v>185.33457941050983</c:v>
                </c:pt>
                <c:pt idx="58">
                  <c:v>156.00949889633739</c:v>
                </c:pt>
                <c:pt idx="59">
                  <c:v>131.15987810627303</c:v>
                </c:pt>
                <c:pt idx="60">
                  <c:v>110.15216755296933</c:v>
                </c:pt>
                <c:pt idx="61">
                  <c:v>92.427346115600812</c:v>
                </c:pt>
                <c:pt idx="62">
                  <c:v>77.497050985475653</c:v>
                </c:pt>
                <c:pt idx="63">
                  <c:v>64.938050334467334</c:v>
                </c:pt>
                <c:pt idx="64">
                  <c:v>54.385927001139862</c:v>
                </c:pt>
                <c:pt idx="65">
                  <c:v>45.528557317120431</c:v>
                </c:pt>
                <c:pt idx="66">
                  <c:v>38.099759425904267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'Analisi-pos'!$H$3:$H$75</c:f>
              <c:numCache>
                <c:formatCode>0</c:formatCode>
                <c:ptCount val="73"/>
                <c:pt idx="0">
                  <c:v>-6.1814157788863371</c:v>
                </c:pt>
                <c:pt idx="1">
                  <c:v>-7.5950105261894372</c:v>
                </c:pt>
                <c:pt idx="2">
                  <c:v>0.71377883347908977</c:v>
                </c:pt>
                <c:pt idx="3">
                  <c:v>6.6907065066153244</c:v>
                </c:pt>
                <c:pt idx="4">
                  <c:v>4.2710459026909966</c:v>
                </c:pt>
                <c:pt idx="5">
                  <c:v>20.377615880324925</c:v>
                </c:pt>
                <c:pt idx="6">
                  <c:v>-8.1542550135065284E-2</c:v>
                </c:pt>
                <c:pt idx="7">
                  <c:v>-7.2158912812176368</c:v>
                </c:pt>
                <c:pt idx="8">
                  <c:v>-11.155577527029603</c:v>
                </c:pt>
                <c:pt idx="9">
                  <c:v>-15.05513052191889</c:v>
                </c:pt>
                <c:pt idx="10">
                  <c:v>-22.097727198770727</c:v>
                </c:pt>
                <c:pt idx="11">
                  <c:v>-27.500073743966084</c:v>
                </c:pt>
                <c:pt idx="12">
                  <c:v>-19.517933658391307</c:v>
                </c:pt>
                <c:pt idx="13">
                  <c:v>-6.4523043016336175</c:v>
                </c:pt>
                <c:pt idx="14">
                  <c:v>9.343802327714684</c:v>
                </c:pt>
                <c:pt idx="15">
                  <c:v>23.458089250409813</c:v>
                </c:pt>
                <c:pt idx="16">
                  <c:v>56.411432011208234</c:v>
                </c:pt>
                <c:pt idx="17">
                  <c:v>94.650425750523823</c:v>
                </c:pt>
                <c:pt idx="18">
                  <c:v>127.54057901179792</c:v>
                </c:pt>
                <c:pt idx="19">
                  <c:v>174.36096598004994</c:v>
                </c:pt>
                <c:pt idx="20">
                  <c:v>244.30146537089723</c:v>
                </c:pt>
                <c:pt idx="21">
                  <c:v>280.46408507601831</c:v>
                </c:pt>
                <c:pt idx="22">
                  <c:v>312.87027064417288</c:v>
                </c:pt>
                <c:pt idx="23">
                  <c:v>333.47646727998574</c:v>
                </c:pt>
                <c:pt idx="24">
                  <c:v>400.2004530772133</c:v>
                </c:pt>
                <c:pt idx="25">
                  <c:v>434.96093993364059</c:v>
                </c:pt>
                <c:pt idx="26">
                  <c:v>497.73245396919481</c:v>
                </c:pt>
                <c:pt idx="27">
                  <c:v>581.61633916363132</c:v>
                </c:pt>
                <c:pt idx="28">
                  <c:v>661.92668614955517</c:v>
                </c:pt>
                <c:pt idx="29">
                  <c:v>665.28701018275228</c:v>
                </c:pt>
                <c:pt idx="30">
                  <c:v>649.72978472934778</c:v>
                </c:pt>
                <c:pt idx="31">
                  <c:v>687.78706047248579</c:v>
                </c:pt>
                <c:pt idx="32">
                  <c:v>545.55737076795413</c:v>
                </c:pt>
                <c:pt idx="33">
                  <c:v>385.73323862711732</c:v>
                </c:pt>
                <c:pt idx="34">
                  <c:v>384.57605929451779</c:v>
                </c:pt>
                <c:pt idx="35">
                  <c:v>288.83147635640262</c:v>
                </c:pt>
                <c:pt idx="36">
                  <c:v>211.58794087063188</c:v>
                </c:pt>
                <c:pt idx="37">
                  <c:v>147.09192353483513</c:v>
                </c:pt>
                <c:pt idx="38">
                  <c:v>-35.457678101066904</c:v>
                </c:pt>
                <c:pt idx="39">
                  <c:v>-140.10881554536672</c:v>
                </c:pt>
                <c:pt idx="40">
                  <c:v>-173.32353167322299</c:v>
                </c:pt>
                <c:pt idx="41">
                  <c:v>-144.09437915740864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1.4135947473031001</c:v>
                </c:pt>
                <c:pt idx="2">
                  <c:v>1.6912106403314731</c:v>
                </c:pt>
                <c:pt idx="3">
                  <c:v>2.0230723268637654</c:v>
                </c:pt>
                <c:pt idx="4">
                  <c:v>2.4196606039243278</c:v>
                </c:pt>
                <c:pt idx="5">
                  <c:v>2.8934300223660721</c:v>
                </c:pt>
                <c:pt idx="6">
                  <c:v>3.4591584304599898</c:v>
                </c:pt>
                <c:pt idx="7">
                  <c:v>4.1343487310825715</c:v>
                </c:pt>
                <c:pt idx="8">
                  <c:v>4.9396862458119664</c:v>
                </c:pt>
                <c:pt idx="9">
                  <c:v>5.8995529948892873</c:v>
                </c:pt>
                <c:pt idx="10">
                  <c:v>7.0425966768518364</c:v>
                </c:pt>
                <c:pt idx="11">
                  <c:v>8.402346545195357</c:v>
                </c:pt>
                <c:pt idx="12">
                  <c:v>10.017859914425223</c:v>
                </c:pt>
                <c:pt idx="13">
                  <c:v>11.93437064324231</c:v>
                </c:pt>
                <c:pt idx="14">
                  <c:v>14.203893370651699</c:v>
                </c:pt>
                <c:pt idx="15">
                  <c:v>16.885713077304871</c:v>
                </c:pt>
                <c:pt idx="16">
                  <c:v>20.046657239201579</c:v>
                </c:pt>
                <c:pt idx="17">
                  <c:v>23.761006260684411</c:v>
                </c:pt>
                <c:pt idx="18">
                  <c:v>28.109846738725906</c:v>
                </c:pt>
                <c:pt idx="19">
                  <c:v>33.179613031747976</c:v>
                </c:pt>
                <c:pt idx="20">
                  <c:v>39.059500609152707</c:v>
                </c:pt>
                <c:pt idx="21">
                  <c:v>45.837380294878926</c:v>
                </c:pt>
                <c:pt idx="22">
                  <c:v>53.593814431845431</c:v>
                </c:pt>
                <c:pt idx="23">
                  <c:v>62.393803364187136</c:v>
                </c:pt>
                <c:pt idx="24">
                  <c:v>72.276014202772444</c:v>
                </c:pt>
                <c:pt idx="25">
                  <c:v>83.239513143572708</c:v>
                </c:pt>
                <c:pt idx="26">
                  <c:v>95.228485964445781</c:v>
                </c:pt>
                <c:pt idx="27">
                  <c:v>108.11611480556348</c:v>
                </c:pt>
                <c:pt idx="28">
                  <c:v>121.68965301407616</c:v>
                </c:pt>
                <c:pt idx="29">
                  <c:v>135.63967596680288</c:v>
                </c:pt>
                <c:pt idx="30">
                  <c:v>149.5572254534045</c:v>
                </c:pt>
                <c:pt idx="31">
                  <c:v>162.94272425686199</c:v>
                </c:pt>
                <c:pt idx="32">
                  <c:v>175.22968970453167</c:v>
                </c:pt>
                <c:pt idx="33">
                  <c:v>185.82413214083681</c:v>
                </c:pt>
                <c:pt idx="34">
                  <c:v>194.15717933259953</c:v>
                </c:pt>
                <c:pt idx="35">
                  <c:v>199.74458293811517</c:v>
                </c:pt>
                <c:pt idx="36">
                  <c:v>202.24353548577074</c:v>
                </c:pt>
                <c:pt idx="37">
                  <c:v>201.49601733579675</c:v>
                </c:pt>
                <c:pt idx="38">
                  <c:v>197.54960163590204</c:v>
                </c:pt>
                <c:pt idx="39">
                  <c:v>190.65113744429982</c:v>
                </c:pt>
                <c:pt idx="40">
                  <c:v>181.21471612785626</c:v>
                </c:pt>
                <c:pt idx="41">
                  <c:v>169.77084748418565</c:v>
                </c:pt>
                <c:pt idx="42">
                  <c:v>156.90708295044215</c:v>
                </c:pt>
                <c:pt idx="43">
                  <c:v>143.21063889170318</c:v>
                </c:pt>
                <c:pt idx="44">
                  <c:v>129.22128310391781</c:v>
                </c:pt>
                <c:pt idx="45">
                  <c:v>115.39904692875598</c:v>
                </c:pt>
                <c:pt idx="46">
                  <c:v>102.10756714410218</c:v>
                </c:pt>
                <c:pt idx="47">
                  <c:v>89.61102271364598</c:v>
                </c:pt>
                <c:pt idx="48">
                  <c:v>78.081099566431021</c:v>
                </c:pt>
                <c:pt idx="49">
                  <c:v>67.6100797332615</c:v>
                </c:pt>
                <c:pt idx="50">
                  <c:v>58.226629861118454</c:v>
                </c:pt>
                <c:pt idx="51">
                  <c:v>49.911734869765496</c:v>
                </c:pt>
                <c:pt idx="52">
                  <c:v>42.61315374494643</c:v>
                </c:pt>
                <c:pt idx="53">
                  <c:v>36.257569907433208</c:v>
                </c:pt>
                <c:pt idx="54">
                  <c:v>30.760190569155384</c:v>
                </c:pt>
                <c:pt idx="55">
                  <c:v>26.031918659416078</c:v>
                </c:pt>
                <c:pt idx="56">
                  <c:v>21.984416977114051</c:v>
                </c:pt>
                <c:pt idx="57">
                  <c:v>18.533457941050983</c:v>
                </c:pt>
                <c:pt idx="58">
                  <c:v>15.600949889633739</c:v>
                </c:pt>
                <c:pt idx="59">
                  <c:v>13.115987810627303</c:v>
                </c:pt>
                <c:pt idx="60">
                  <c:v>11.015216755296933</c:v>
                </c:pt>
                <c:pt idx="61">
                  <c:v>9.2427346115600812</c:v>
                </c:pt>
                <c:pt idx="62">
                  <c:v>7.7497050985475653</c:v>
                </c:pt>
                <c:pt idx="63">
                  <c:v>6.4938050334467334</c:v>
                </c:pt>
                <c:pt idx="64">
                  <c:v>5.4385927001139862</c:v>
                </c:pt>
                <c:pt idx="65">
                  <c:v>4.5528557317120431</c:v>
                </c:pt>
                <c:pt idx="66">
                  <c:v>3.8099759425904267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</c:numCache>
            </c:numRef>
          </c:xVal>
          <c:yVal>
            <c:numRef>
              <c:f>'Analisi-pos'!$D$3:$D$48</c:f>
              <c:numCache>
                <c:formatCode>General</c:formatCode>
                <c:ptCount val="46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xVal>
          <c:yVal>
            <c:numRef>
              <c:f>'Analisi-dead'!$C$3:$C$42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603-A972-7375D5DC3D99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'Analisi-dead'!$F$3:$F$44</c:f>
              <c:numCache>
                <c:formatCode>0</c:formatCode>
                <c:ptCount val="42"/>
                <c:pt idx="0">
                  <c:v>1.7950674336843644</c:v>
                </c:pt>
                <c:pt idx="1">
                  <c:v>2.1479995688498414</c:v>
                </c:pt>
                <c:pt idx="2">
                  <c:v>2.5700670383435824</c:v>
                </c:pt>
                <c:pt idx="3">
                  <c:v>3.0747025264157526</c:v>
                </c:pt>
                <c:pt idx="4">
                  <c:v>3.6779012180346284</c:v>
                </c:pt>
                <c:pt idx="5">
                  <c:v>4.3986892387111149</c:v>
                </c:pt>
                <c:pt idx="6">
                  <c:v>5.2596689148466833</c:v>
                </c:pt>
                <c:pt idx="7">
                  <c:v>6.2876495683586446</c:v>
                </c:pt>
                <c:pt idx="8">
                  <c:v>7.5143717023135661</c:v>
                </c:pt>
                <c:pt idx="9">
                  <c:v>8.9773304382945636</c:v>
                </c:pt>
                <c:pt idx="10">
                  <c:v>10.720700383917841</c:v>
                </c:pt>
                <c:pt idx="11">
                  <c:v>12.796358008108367</c:v>
                </c:pt>
                <c:pt idx="12">
                  <c:v>15.264988133789815</c:v>
                </c:pt>
                <c:pt idx="13">
                  <c:v>18.197247142552726</c:v>
                </c:pt>
                <c:pt idx="14">
                  <c:v>21.674935536452377</c:v>
                </c:pt>
                <c:pt idx="15">
                  <c:v>25.792105123509788</c:v>
                </c:pt>
                <c:pt idx="16">
                  <c:v>30.655989913076258</c:v>
                </c:pt>
                <c:pt idx="17">
                  <c:v>36.387604009956391</c:v>
                </c:pt>
                <c:pt idx="18">
                  <c:v>43.121794856105105</c:v>
                </c:pt>
                <c:pt idx="19">
                  <c:v>51.006478959488931</c:v>
                </c:pt>
                <c:pt idx="20">
                  <c:v>60.200726558685467</c:v>
                </c:pt>
                <c:pt idx="21">
                  <c:v>70.871313986033698</c:v>
                </c:pt>
                <c:pt idx="22">
                  <c:v>83.187347619967738</c:v>
                </c:pt>
                <c:pt idx="23">
                  <c:v>97.312608927007318</c:v>
                </c:pt>
                <c:pt idx="24">
                  <c:v>113.39540965721291</c:v>
                </c:pt>
                <c:pt idx="25">
                  <c:v>131.55601243864697</c:v>
                </c:pt>
                <c:pt idx="26">
                  <c:v>151.87208382962572</c:v>
                </c:pt>
                <c:pt idx="27">
                  <c:v>174.36319074531096</c:v>
                </c:pt>
                <c:pt idx="28">
                  <c:v>198.97595999569234</c:v>
                </c:pt>
                <c:pt idx="29">
                  <c:v>225.5720609739891</c:v>
                </c:pt>
                <c:pt idx="30">
                  <c:v>253.92145320035931</c:v>
                </c:pt>
                <c:pt idx="31">
                  <c:v>283.70316212994868</c:v>
                </c:pt>
                <c:pt idx="32">
                  <c:v>314.51507645012049</c:v>
                </c:pt>
                <c:pt idx="33">
                  <c:v>345.89292617504094</c:v>
                </c:pt>
                <c:pt idx="34">
                  <c:v>377.33694381224524</c:v>
                </c:pt>
                <c:pt idx="35">
                  <c:v>408.34314907331554</c:v>
                </c:pt>
                <c:pt idx="36">
                  <c:v>438.43519328050877</c:v>
                </c:pt>
                <c:pt idx="37">
                  <c:v>467.1925750393662</c:v>
                </c:pt>
                <c:pt idx="38">
                  <c:v>494.27183504031319</c:v>
                </c:pt>
                <c:pt idx="39">
                  <c:v>519.41879642748427</c:v>
                </c:pt>
                <c:pt idx="40">
                  <c:v>542.47159451479024</c:v>
                </c:pt>
                <c:pt idx="41">
                  <c:v>563.35568965270591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2-4603-A972-7375D5DC3D99}"/>
            </c:ext>
          </c:extLst>
        </c:ser>
        <c:ser>
          <c:idx val="3"/>
          <c:order val="2"/>
          <c:tx>
            <c:strRef>
              <c:f>'Analisi-dead'!$G$1:$G$1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'Analisi-dead'!$G$3:$G$40</c:f>
              <c:numCache>
                <c:formatCode>0</c:formatCode>
                <c:ptCount val="38"/>
                <c:pt idx="1">
                  <c:v>3.5293213516547706</c:v>
                </c:pt>
                <c:pt idx="2">
                  <c:v>4.2206746949374097</c:v>
                </c:pt>
                <c:pt idx="3">
                  <c:v>5.0463548807217018</c:v>
                </c:pt>
                <c:pt idx="4">
                  <c:v>6.0319869161887585</c:v>
                </c:pt>
                <c:pt idx="5">
                  <c:v>7.2078802067648651</c:v>
                </c:pt>
                <c:pt idx="6">
                  <c:v>8.6097967613556836</c:v>
                </c:pt>
                <c:pt idx="7">
                  <c:v>10.279806535119613</c:v>
                </c:pt>
                <c:pt idx="8">
                  <c:v>12.267221339549215</c:v>
                </c:pt>
                <c:pt idx="9">
                  <c:v>14.629587359809975</c:v>
                </c:pt>
                <c:pt idx="10">
                  <c:v>17.43369945623277</c:v>
                </c:pt>
                <c:pt idx="11">
                  <c:v>20.756576241905265</c:v>
                </c:pt>
                <c:pt idx="12">
                  <c:v>24.686301256814485</c:v>
                </c:pt>
                <c:pt idx="13">
                  <c:v>29.322590087629106</c:v>
                </c:pt>
                <c:pt idx="14">
                  <c:v>34.776883938996512</c:v>
                </c:pt>
                <c:pt idx="15">
                  <c:v>41.171695870574112</c:v>
                </c:pt>
                <c:pt idx="16">
                  <c:v>48.638847895664696</c:v>
                </c:pt>
                <c:pt idx="17">
                  <c:v>57.316140968801328</c:v>
                </c:pt>
                <c:pt idx="18">
                  <c:v>67.341908461487137</c:v>
                </c:pt>
                <c:pt idx="19">
                  <c:v>78.84684103383826</c:v>
                </c:pt>
                <c:pt idx="20">
                  <c:v>91.942475991965367</c:v>
                </c:pt>
                <c:pt idx="21">
                  <c:v>106.70587427348231</c:v>
                </c:pt>
                <c:pt idx="22">
                  <c:v>123.1603363393404</c:v>
                </c:pt>
                <c:pt idx="23">
                  <c:v>141.2526130703958</c:v>
                </c:pt>
                <c:pt idx="24">
                  <c:v>160.82800730205591</c:v>
                </c:pt>
                <c:pt idx="25">
                  <c:v>181.60602781434065</c:v>
                </c:pt>
                <c:pt idx="26">
                  <c:v>203.16071390978749</c:v>
                </c:pt>
                <c:pt idx="27">
                  <c:v>224.91106915685236</c:v>
                </c:pt>
                <c:pt idx="28">
                  <c:v>246.12769250381376</c:v>
                </c:pt>
                <c:pt idx="29">
                  <c:v>265.96100978296761</c:v>
                </c:pt>
                <c:pt idx="30">
                  <c:v>283.49392226370213</c:v>
                </c:pt>
                <c:pt idx="31">
                  <c:v>297.81708929589371</c:v>
                </c:pt>
                <c:pt idx="32">
                  <c:v>308.11914320171809</c:v>
                </c:pt>
                <c:pt idx="33">
                  <c:v>313.77849724920452</c:v>
                </c:pt>
                <c:pt idx="34">
                  <c:v>314.44017637204297</c:v>
                </c:pt>
                <c:pt idx="35">
                  <c:v>310.06205261070306</c:v>
                </c:pt>
                <c:pt idx="36">
                  <c:v>300.92044207193226</c:v>
                </c:pt>
                <c:pt idx="37">
                  <c:v>287.57381758857434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2-4603-A972-7375D5DC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30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1.7950674336843644</c:v>
                </c:pt>
                <c:pt idx="1">
                  <c:v>2.1479995688498414</c:v>
                </c:pt>
                <c:pt idx="2">
                  <c:v>2.5700670383435824</c:v>
                </c:pt>
                <c:pt idx="3">
                  <c:v>3.0747025264157526</c:v>
                </c:pt>
                <c:pt idx="4">
                  <c:v>3.6779012180346284</c:v>
                </c:pt>
                <c:pt idx="5">
                  <c:v>4.3986892387111149</c:v>
                </c:pt>
                <c:pt idx="6">
                  <c:v>5.2596689148466833</c:v>
                </c:pt>
                <c:pt idx="7">
                  <c:v>6.2876495683586446</c:v>
                </c:pt>
                <c:pt idx="8">
                  <c:v>7.5143717023135661</c:v>
                </c:pt>
                <c:pt idx="9">
                  <c:v>8.9773304382945636</c:v>
                </c:pt>
                <c:pt idx="10">
                  <c:v>10.720700383917841</c:v>
                </c:pt>
                <c:pt idx="11">
                  <c:v>12.796358008108367</c:v>
                </c:pt>
                <c:pt idx="12">
                  <c:v>15.264988133789815</c:v>
                </c:pt>
                <c:pt idx="13">
                  <c:v>18.197247142552726</c:v>
                </c:pt>
                <c:pt idx="14">
                  <c:v>21.674935536452377</c:v>
                </c:pt>
                <c:pt idx="15">
                  <c:v>25.792105123509788</c:v>
                </c:pt>
                <c:pt idx="16">
                  <c:v>30.655989913076258</c:v>
                </c:pt>
                <c:pt idx="17">
                  <c:v>36.387604009956391</c:v>
                </c:pt>
                <c:pt idx="18">
                  <c:v>43.121794856105105</c:v>
                </c:pt>
                <c:pt idx="19">
                  <c:v>51.006478959488931</c:v>
                </c:pt>
                <c:pt idx="20">
                  <c:v>60.200726558685467</c:v>
                </c:pt>
                <c:pt idx="21">
                  <c:v>70.871313986033698</c:v>
                </c:pt>
                <c:pt idx="22">
                  <c:v>83.187347619967738</c:v>
                </c:pt>
                <c:pt idx="23">
                  <c:v>97.312608927007318</c:v>
                </c:pt>
                <c:pt idx="24">
                  <c:v>113.39540965721291</c:v>
                </c:pt>
                <c:pt idx="25">
                  <c:v>131.55601243864697</c:v>
                </c:pt>
                <c:pt idx="26">
                  <c:v>151.87208382962572</c:v>
                </c:pt>
                <c:pt idx="27">
                  <c:v>174.36319074531096</c:v>
                </c:pt>
                <c:pt idx="28">
                  <c:v>198.97595999569234</c:v>
                </c:pt>
                <c:pt idx="29">
                  <c:v>225.5720609739891</c:v>
                </c:pt>
                <c:pt idx="30">
                  <c:v>253.92145320035931</c:v>
                </c:pt>
                <c:pt idx="31">
                  <c:v>283.70316212994868</c:v>
                </c:pt>
                <c:pt idx="32">
                  <c:v>314.51507645012049</c:v>
                </c:pt>
                <c:pt idx="33">
                  <c:v>345.89292617504094</c:v>
                </c:pt>
                <c:pt idx="34">
                  <c:v>377.33694381224524</c:v>
                </c:pt>
                <c:pt idx="35">
                  <c:v>408.34314907331554</c:v>
                </c:pt>
                <c:pt idx="36">
                  <c:v>438.43519328050877</c:v>
                </c:pt>
                <c:pt idx="37">
                  <c:v>467.1925750393662</c:v>
                </c:pt>
                <c:pt idx="38">
                  <c:v>494.27183504031319</c:v>
                </c:pt>
                <c:pt idx="39">
                  <c:v>519.41879642748427</c:v>
                </c:pt>
                <c:pt idx="40">
                  <c:v>542.47159451479024</c:v>
                </c:pt>
                <c:pt idx="41">
                  <c:v>563.35568965270591</c:v>
                </c:pt>
                <c:pt idx="42">
                  <c:v>582.07298518808238</c:v>
                </c:pt>
                <c:pt idx="43">
                  <c:v>598.68749738006511</c:v>
                </c:pt>
                <c:pt idx="44">
                  <c:v>613.30984418457911</c:v>
                </c:pt>
                <c:pt idx="45">
                  <c:v>626.08232706863191</c:v>
                </c:pt>
                <c:pt idx="46">
                  <c:v>637.16577348258534</c:v>
                </c:pt>
                <c:pt idx="47">
                  <c:v>646.72873776923427</c:v>
                </c:pt>
                <c:pt idx="48">
                  <c:v>654.93920891534538</c:v>
                </c:pt>
                <c:pt idx="49">
                  <c:v>661.95867027735562</c:v>
                </c:pt>
                <c:pt idx="50">
                  <c:v>667.93818670593907</c:v>
                </c:pt>
                <c:pt idx="51">
                  <c:v>673.01612773825786</c:v>
                </c:pt>
                <c:pt idx="52">
                  <c:v>677.3171375933988</c:v>
                </c:pt>
                <c:pt idx="53">
                  <c:v>680.95200406748313</c:v>
                </c:pt>
                <c:pt idx="54">
                  <c:v>684.01813720036807</c:v>
                </c:pt>
                <c:pt idx="55">
                  <c:v>686.60043051262051</c:v>
                </c:pt>
                <c:pt idx="56">
                  <c:v>688.77233459221407</c:v>
                </c:pt>
                <c:pt idx="57">
                  <c:v>690.59702111194656</c:v>
                </c:pt>
                <c:pt idx="58">
                  <c:v>692.12855400488604</c:v>
                </c:pt>
                <c:pt idx="59">
                  <c:v>693.41301407964738</c:v>
                </c:pt>
                <c:pt idx="60">
                  <c:v>694.48954509957593</c:v>
                </c:pt>
                <c:pt idx="61">
                  <c:v>695.39130477192521</c:v>
                </c:pt>
                <c:pt idx="62">
                  <c:v>696.14631462386978</c:v>
                </c:pt>
                <c:pt idx="63">
                  <c:v>696.77820962033013</c:v>
                </c:pt>
                <c:pt idx="64">
                  <c:v>697.30689261272312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3.5293213516547706</c:v>
                </c:pt>
                <c:pt idx="2">
                  <c:v>4.2206746949374097</c:v>
                </c:pt>
                <c:pt idx="3">
                  <c:v>5.0463548807217018</c:v>
                </c:pt>
                <c:pt idx="4">
                  <c:v>6.0319869161887585</c:v>
                </c:pt>
                <c:pt idx="5">
                  <c:v>7.2078802067648651</c:v>
                </c:pt>
                <c:pt idx="6">
                  <c:v>8.6097967613556836</c:v>
                </c:pt>
                <c:pt idx="7">
                  <c:v>10.279806535119613</c:v>
                </c:pt>
                <c:pt idx="8">
                  <c:v>12.267221339549215</c:v>
                </c:pt>
                <c:pt idx="9">
                  <c:v>14.629587359809975</c:v>
                </c:pt>
                <c:pt idx="10">
                  <c:v>17.43369945623277</c:v>
                </c:pt>
                <c:pt idx="11">
                  <c:v>20.756576241905265</c:v>
                </c:pt>
                <c:pt idx="12">
                  <c:v>24.686301256814485</c:v>
                </c:pt>
                <c:pt idx="13">
                  <c:v>29.322590087629106</c:v>
                </c:pt>
                <c:pt idx="14">
                  <c:v>34.776883938996512</c:v>
                </c:pt>
                <c:pt idx="15">
                  <c:v>41.171695870574112</c:v>
                </c:pt>
                <c:pt idx="16">
                  <c:v>48.638847895664696</c:v>
                </c:pt>
                <c:pt idx="17">
                  <c:v>57.316140968801328</c:v>
                </c:pt>
                <c:pt idx="18">
                  <c:v>67.341908461487137</c:v>
                </c:pt>
                <c:pt idx="19">
                  <c:v>78.84684103383826</c:v>
                </c:pt>
                <c:pt idx="20">
                  <c:v>91.942475991965367</c:v>
                </c:pt>
                <c:pt idx="21">
                  <c:v>106.70587427348231</c:v>
                </c:pt>
                <c:pt idx="22">
                  <c:v>123.1603363393404</c:v>
                </c:pt>
                <c:pt idx="23">
                  <c:v>141.2526130703958</c:v>
                </c:pt>
                <c:pt idx="24">
                  <c:v>160.82800730205591</c:v>
                </c:pt>
                <c:pt idx="25">
                  <c:v>181.60602781434065</c:v>
                </c:pt>
                <c:pt idx="26">
                  <c:v>203.16071390978749</c:v>
                </c:pt>
                <c:pt idx="27">
                  <c:v>224.91106915685236</c:v>
                </c:pt>
                <c:pt idx="28">
                  <c:v>246.12769250381376</c:v>
                </c:pt>
                <c:pt idx="29">
                  <c:v>265.96100978296761</c:v>
                </c:pt>
                <c:pt idx="30">
                  <c:v>283.49392226370213</c:v>
                </c:pt>
                <c:pt idx="31">
                  <c:v>297.81708929589371</c:v>
                </c:pt>
                <c:pt idx="32">
                  <c:v>308.11914320171809</c:v>
                </c:pt>
                <c:pt idx="33">
                  <c:v>313.77849724920452</c:v>
                </c:pt>
                <c:pt idx="34">
                  <c:v>314.44017637204297</c:v>
                </c:pt>
                <c:pt idx="35">
                  <c:v>310.06205261070306</c:v>
                </c:pt>
                <c:pt idx="36">
                  <c:v>300.92044207193226</c:v>
                </c:pt>
                <c:pt idx="37">
                  <c:v>287.57381758857434</c:v>
                </c:pt>
                <c:pt idx="38">
                  <c:v>270.79260000946988</c:v>
                </c:pt>
                <c:pt idx="39">
                  <c:v>251.46961387171075</c:v>
                </c:pt>
                <c:pt idx="40">
                  <c:v>230.52798087305973</c:v>
                </c:pt>
                <c:pt idx="41">
                  <c:v>208.84095137915665</c:v>
                </c:pt>
                <c:pt idx="42">
                  <c:v>187.17295535376479</c:v>
                </c:pt>
                <c:pt idx="43">
                  <c:v>166.14512191982726</c:v>
                </c:pt>
                <c:pt idx="44">
                  <c:v>146.22346804513995</c:v>
                </c:pt>
                <c:pt idx="45">
                  <c:v>127.72482884052806</c:v>
                </c:pt>
                <c:pt idx="46">
                  <c:v>110.83446413953425</c:v>
                </c:pt>
                <c:pt idx="47">
                  <c:v>95.629642866489348</c:v>
                </c:pt>
                <c:pt idx="48">
                  <c:v>82.104711461111037</c:v>
                </c:pt>
                <c:pt idx="49">
                  <c:v>70.194613620102473</c:v>
                </c:pt>
                <c:pt idx="50">
                  <c:v>59.795164285834517</c:v>
                </c:pt>
                <c:pt idx="51">
                  <c:v>50.779410323187903</c:v>
                </c:pt>
                <c:pt idx="52">
                  <c:v>43.010098551409328</c:v>
                </c:pt>
                <c:pt idx="53">
                  <c:v>36.348664740843333</c:v>
                </c:pt>
                <c:pt idx="54">
                  <c:v>30.661331328849428</c:v>
                </c:pt>
                <c:pt idx="55">
                  <c:v>25.822933122524319</c:v>
                </c:pt>
                <c:pt idx="56">
                  <c:v>21.719040795935598</c:v>
                </c:pt>
                <c:pt idx="57">
                  <c:v>18.246865197324951</c:v>
                </c:pt>
                <c:pt idx="58">
                  <c:v>15.315328929394809</c:v>
                </c:pt>
                <c:pt idx="59">
                  <c:v>12.844600747613413</c:v>
                </c:pt>
                <c:pt idx="60">
                  <c:v>10.765310199285523</c:v>
                </c:pt>
                <c:pt idx="61">
                  <c:v>9.0175967234927157</c:v>
                </c:pt>
                <c:pt idx="62">
                  <c:v>7.5500985194457826</c:v>
                </c:pt>
                <c:pt idx="63">
                  <c:v>6.3189499646034619</c:v>
                </c:pt>
                <c:pt idx="64">
                  <c:v>5.2868299239298722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'Analisi-dead'!$B$3:$B$44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-1.7950674336843644</c:v>
                </c:pt>
                <c:pt idx="1">
                  <c:v>-2.1479995688498414</c:v>
                </c:pt>
                <c:pt idx="2">
                  <c:v>-2.5700670383435824</c:v>
                </c:pt>
                <c:pt idx="3">
                  <c:v>-3.0747025264157526</c:v>
                </c:pt>
                <c:pt idx="4">
                  <c:v>-3.6779012180346284</c:v>
                </c:pt>
                <c:pt idx="5">
                  <c:v>-4.3986892387111149</c:v>
                </c:pt>
                <c:pt idx="6">
                  <c:v>-5.2596689148466833</c:v>
                </c:pt>
                <c:pt idx="7">
                  <c:v>-6.2876495683586446</c:v>
                </c:pt>
                <c:pt idx="8">
                  <c:v>-6.5143717023135661</c:v>
                </c:pt>
                <c:pt idx="9">
                  <c:v>-7.9773304382945636</c:v>
                </c:pt>
                <c:pt idx="10">
                  <c:v>-7.7207003839178405</c:v>
                </c:pt>
                <c:pt idx="11">
                  <c:v>-9.796358008108367</c:v>
                </c:pt>
                <c:pt idx="12">
                  <c:v>-11.264988133789815</c:v>
                </c:pt>
                <c:pt idx="13">
                  <c:v>-12.197247142552726</c:v>
                </c:pt>
                <c:pt idx="14">
                  <c:v>-14.674935536452377</c:v>
                </c:pt>
                <c:pt idx="15">
                  <c:v>-17.792105123509788</c:v>
                </c:pt>
                <c:pt idx="16">
                  <c:v>-22.655989913076258</c:v>
                </c:pt>
                <c:pt idx="17">
                  <c:v>-25.387604009956391</c:v>
                </c:pt>
                <c:pt idx="18">
                  <c:v>-26.121794856105105</c:v>
                </c:pt>
                <c:pt idx="19">
                  <c:v>-24.006478959488931</c:v>
                </c:pt>
                <c:pt idx="20">
                  <c:v>-27.200726558685467</c:v>
                </c:pt>
                <c:pt idx="21">
                  <c:v>-20.871313986033698</c:v>
                </c:pt>
                <c:pt idx="22">
                  <c:v>-23.187347619967738</c:v>
                </c:pt>
                <c:pt idx="23">
                  <c:v>-24.312608927007318</c:v>
                </c:pt>
                <c:pt idx="24">
                  <c:v>-22.395409657212909</c:v>
                </c:pt>
                <c:pt idx="25">
                  <c:v>-12.556012438646974</c:v>
                </c:pt>
                <c:pt idx="26">
                  <c:v>0.12791617037427727</c:v>
                </c:pt>
                <c:pt idx="27">
                  <c:v>-3.3631907453109591</c:v>
                </c:pt>
                <c:pt idx="28">
                  <c:v>13.024040004307665</c:v>
                </c:pt>
                <c:pt idx="29">
                  <c:v>5.4279390260109039</c:v>
                </c:pt>
                <c:pt idx="30">
                  <c:v>7.8546799640690779E-2</c:v>
                </c:pt>
                <c:pt idx="31">
                  <c:v>-3.7031621299486801</c:v>
                </c:pt>
                <c:pt idx="32">
                  <c:v>16.484923549879511</c:v>
                </c:pt>
                <c:pt idx="33">
                  <c:v>12.107073824959059</c:v>
                </c:pt>
                <c:pt idx="34">
                  <c:v>-0.33694381224523795</c:v>
                </c:pt>
                <c:pt idx="35">
                  <c:v>-11.343149073315544</c:v>
                </c:pt>
                <c:pt idx="36">
                  <c:v>-10.43519328050877</c:v>
                </c:pt>
                <c:pt idx="37">
                  <c:v>-7.1925750393662042</c:v>
                </c:pt>
                <c:pt idx="38">
                  <c:v>-6.2718350403131922</c:v>
                </c:pt>
                <c:pt idx="39">
                  <c:v>-0.41879642748426704</c:v>
                </c:pt>
                <c:pt idx="40">
                  <c:v>-0.47159451479024028</c:v>
                </c:pt>
                <c:pt idx="41">
                  <c:v>-7.3556896527059052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</c:numCache>
            </c:numRef>
          </c:xVal>
          <c:yVal>
            <c:numRef>
              <c:f>'Analisi-dead'!$H$3:$H$50</c:f>
              <c:numCache>
                <c:formatCode>0</c:formatCode>
                <c:ptCount val="48"/>
                <c:pt idx="1">
                  <c:v>0.35293213516547706</c:v>
                </c:pt>
                <c:pt idx="2">
                  <c:v>0.42206746949374097</c:v>
                </c:pt>
                <c:pt idx="3">
                  <c:v>0.50463548807217018</c:v>
                </c:pt>
                <c:pt idx="4">
                  <c:v>0.60319869161887585</c:v>
                </c:pt>
                <c:pt idx="5">
                  <c:v>0.72078802067648651</c:v>
                </c:pt>
                <c:pt idx="6">
                  <c:v>0.86097967613556836</c:v>
                </c:pt>
                <c:pt idx="7">
                  <c:v>1.0279806535119613</c:v>
                </c:pt>
                <c:pt idx="8">
                  <c:v>1.2267221339549215</c:v>
                </c:pt>
                <c:pt idx="9">
                  <c:v>1.4629587359809975</c:v>
                </c:pt>
                <c:pt idx="10">
                  <c:v>1.743369945623277</c:v>
                </c:pt>
                <c:pt idx="11">
                  <c:v>2.0756576241905265</c:v>
                </c:pt>
                <c:pt idx="12">
                  <c:v>2.4686301256814485</c:v>
                </c:pt>
                <c:pt idx="13">
                  <c:v>2.9322590087629106</c:v>
                </c:pt>
                <c:pt idx="14">
                  <c:v>3.4776883938996512</c:v>
                </c:pt>
                <c:pt idx="15">
                  <c:v>4.1171695870574112</c:v>
                </c:pt>
                <c:pt idx="16">
                  <c:v>4.8638847895664696</c:v>
                </c:pt>
                <c:pt idx="17">
                  <c:v>5.7316140968801328</c:v>
                </c:pt>
                <c:pt idx="18">
                  <c:v>6.7341908461487137</c:v>
                </c:pt>
                <c:pt idx="19">
                  <c:v>7.884684103383826</c:v>
                </c:pt>
                <c:pt idx="20">
                  <c:v>9.1942475991965367</c:v>
                </c:pt>
                <c:pt idx="21">
                  <c:v>10.670587427348231</c:v>
                </c:pt>
                <c:pt idx="22">
                  <c:v>12.31603363393404</c:v>
                </c:pt>
                <c:pt idx="23">
                  <c:v>14.12526130703958</c:v>
                </c:pt>
                <c:pt idx="24">
                  <c:v>16.082800730205591</c:v>
                </c:pt>
                <c:pt idx="25">
                  <c:v>18.160602781434065</c:v>
                </c:pt>
                <c:pt idx="26">
                  <c:v>20.316071390978749</c:v>
                </c:pt>
                <c:pt idx="27">
                  <c:v>22.491106915685236</c:v>
                </c:pt>
                <c:pt idx="28">
                  <c:v>24.612769250381376</c:v>
                </c:pt>
                <c:pt idx="29">
                  <c:v>26.596100978296761</c:v>
                </c:pt>
                <c:pt idx="30">
                  <c:v>28.349392226370213</c:v>
                </c:pt>
                <c:pt idx="31">
                  <c:v>29.781708929589371</c:v>
                </c:pt>
                <c:pt idx="32">
                  <c:v>30.811914320171809</c:v>
                </c:pt>
                <c:pt idx="33">
                  <c:v>31.377849724920452</c:v>
                </c:pt>
                <c:pt idx="34">
                  <c:v>31.444017637204297</c:v>
                </c:pt>
                <c:pt idx="35">
                  <c:v>31.006205261070306</c:v>
                </c:pt>
                <c:pt idx="36">
                  <c:v>30.092044207193226</c:v>
                </c:pt>
                <c:pt idx="37">
                  <c:v>28.757381758857434</c:v>
                </c:pt>
                <c:pt idx="38">
                  <c:v>27.079260000946988</c:v>
                </c:pt>
                <c:pt idx="39">
                  <c:v>25.146961387171075</c:v>
                </c:pt>
                <c:pt idx="40">
                  <c:v>23.052798087305973</c:v>
                </c:pt>
                <c:pt idx="41">
                  <c:v>20.884095137915665</c:v>
                </c:pt>
                <c:pt idx="42">
                  <c:v>18.717295535376479</c:v>
                </c:pt>
                <c:pt idx="43">
                  <c:v>16.614512191982726</c:v>
                </c:pt>
                <c:pt idx="44">
                  <c:v>14.622346804513995</c:v>
                </c:pt>
                <c:pt idx="45">
                  <c:v>12.772482884052806</c:v>
                </c:pt>
                <c:pt idx="46">
                  <c:v>11.083446413953425</c:v>
                </c:pt>
                <c:pt idx="47">
                  <c:v>9.5629642866489348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xVal>
          <c:yVal>
            <c:numRef>
              <c:f>'Analisi-dead'!$D$3:$D$42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Casi_totali!$B$3:$B$48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Terapia_inten!$B$3:$B$47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Terapia_inten!$A$2:$A$46</c:f>
              <c:numCache>
                <c:formatCode>d/m;@</c:formatCode>
                <c:ptCount val="45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</c:numCache>
            </c:numRef>
          </c:xVal>
          <c:yVal>
            <c:numRef>
              <c:f>Terapia_inten!$C$2:$C$46</c:f>
              <c:numCache>
                <c:formatCode>General</c:formatCode>
                <c:ptCount val="45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ser>
          <c:idx val="2"/>
          <c:order val="2"/>
          <c:tx>
            <c:strRef>
              <c:f>Terapia_inten!$D$1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Terapia_inten!$A$2:$A$46</c:f>
              <c:numCache>
                <c:formatCode>d/m;@</c:formatCode>
                <c:ptCount val="45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</c:numCache>
            </c:numRef>
          </c:xVal>
          <c:yVal>
            <c:numRef>
              <c:f>Terapia_inten!$D$2:$D$46</c:f>
              <c:numCache>
                <c:formatCode>General</c:formatCode>
                <c:ptCount val="45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2</c:v>
                </c:pt>
                <c:pt idx="13">
                  <c:v>-1</c:v>
                </c:pt>
                <c:pt idx="14">
                  <c:v>4</c:v>
                </c:pt>
                <c:pt idx="15">
                  <c:v>1</c:v>
                </c:pt>
                <c:pt idx="16">
                  <c:v>6</c:v>
                </c:pt>
                <c:pt idx="17">
                  <c:v>-7</c:v>
                </c:pt>
                <c:pt idx="18">
                  <c:v>-3</c:v>
                </c:pt>
                <c:pt idx="19">
                  <c:v>6</c:v>
                </c:pt>
                <c:pt idx="20">
                  <c:v>10</c:v>
                </c:pt>
                <c:pt idx="21">
                  <c:v>-14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  <c:pt idx="25">
                  <c:v>-3</c:v>
                </c:pt>
                <c:pt idx="26">
                  <c:v>-3</c:v>
                </c:pt>
                <c:pt idx="27">
                  <c:v>-1</c:v>
                </c:pt>
                <c:pt idx="28">
                  <c:v>-5</c:v>
                </c:pt>
                <c:pt idx="29">
                  <c:v>-2</c:v>
                </c:pt>
                <c:pt idx="30">
                  <c:v>13</c:v>
                </c:pt>
                <c:pt idx="31">
                  <c:v>-14</c:v>
                </c:pt>
                <c:pt idx="32">
                  <c:v>7</c:v>
                </c:pt>
                <c:pt idx="33">
                  <c:v>-4</c:v>
                </c:pt>
                <c:pt idx="34">
                  <c:v>7</c:v>
                </c:pt>
                <c:pt idx="35">
                  <c:v>-11</c:v>
                </c:pt>
                <c:pt idx="36">
                  <c:v>10</c:v>
                </c:pt>
                <c:pt idx="37">
                  <c:v>-5</c:v>
                </c:pt>
                <c:pt idx="38">
                  <c:v>-4</c:v>
                </c:pt>
                <c:pt idx="39">
                  <c:v>-7</c:v>
                </c:pt>
                <c:pt idx="40">
                  <c:v>8</c:v>
                </c:pt>
                <c:pt idx="41">
                  <c:v>-5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Guariti!$B$3:$B$48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Guariti!$C$3:$C$48</c:f>
              <c:numCache>
                <c:formatCode>General</c:formatCode>
                <c:ptCount val="4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ser>
          <c:idx val="2"/>
          <c:order val="2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Guariti!$D$3:$D$48</c:f>
              <c:numCache>
                <c:formatCode>General</c:formatCode>
                <c:ptCount val="4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  <c:pt idx="36">
                  <c:v>26</c:v>
                </c:pt>
                <c:pt idx="37">
                  <c:v>32</c:v>
                </c:pt>
                <c:pt idx="38">
                  <c:v>4</c:v>
                </c:pt>
                <c:pt idx="39">
                  <c:v>-13</c:v>
                </c:pt>
                <c:pt idx="40">
                  <c:v>1</c:v>
                </c:pt>
                <c:pt idx="41">
                  <c:v>-34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Guariti!$C$3:$C$48</c:f>
              <c:numCache>
                <c:formatCode>General</c:formatCode>
                <c:ptCount val="4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Guariti!$D$3:$D$47</c:f>
              <c:numCache>
                <c:formatCode>General</c:formatCode>
                <c:ptCount val="45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  <c:pt idx="36">
                  <c:v>26</c:v>
                </c:pt>
                <c:pt idx="37">
                  <c:v>32</c:v>
                </c:pt>
                <c:pt idx="38">
                  <c:v>4</c:v>
                </c:pt>
                <c:pt idx="39">
                  <c:v>-13</c:v>
                </c:pt>
                <c:pt idx="40">
                  <c:v>1</c:v>
                </c:pt>
                <c:pt idx="41">
                  <c:v>-34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Deceduti!$C$3:$C$47</c:f>
              <c:numCache>
                <c:formatCode>General</c:formatCode>
                <c:ptCount val="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Deceduti!$D$3:$D$47</c:f>
              <c:numCache>
                <c:formatCode>General</c:formatCode>
                <c:ptCount val="45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  <c:pt idx="36">
                  <c:v>11</c:v>
                </c:pt>
                <c:pt idx="37">
                  <c:v>1</c:v>
                </c:pt>
                <c:pt idx="38">
                  <c:v>-4</c:v>
                </c:pt>
                <c:pt idx="39">
                  <c:v>3</c:v>
                </c:pt>
                <c:pt idx="40">
                  <c:v>-8</c:v>
                </c:pt>
                <c:pt idx="41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Deceduti!$B$3:$B$48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Deceduti!$C$3:$C$48</c:f>
              <c:numCache>
                <c:formatCode>General</c:formatCode>
                <c:ptCount val="4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ser>
          <c:idx val="2"/>
          <c:order val="2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Deceduti!$D$3:$D$48</c:f>
              <c:numCache>
                <c:formatCode>General</c:formatCode>
                <c:ptCount val="4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  <c:pt idx="36">
                  <c:v>11</c:v>
                </c:pt>
                <c:pt idx="37">
                  <c:v>1</c:v>
                </c:pt>
                <c:pt idx="38">
                  <c:v>-4</c:v>
                </c:pt>
                <c:pt idx="39">
                  <c:v>3</c:v>
                </c:pt>
                <c:pt idx="40">
                  <c:v>-8</c:v>
                </c:pt>
                <c:pt idx="41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Ospedalizzati!$A$3:$A$46</c:f>
              <c:numCache>
                <c:formatCode>d/m;@</c:formatCode>
                <c:ptCount val="4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Ospedalizzati!$B$3:$B$46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Ospedalizzati!$A$3:$A$46</c:f>
              <c:numCache>
                <c:formatCode>d/m;@</c:formatCode>
                <c:ptCount val="4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Ospedalizzati!$C$3:$C$46</c:f>
              <c:numCache>
                <c:formatCode>General</c:formatCode>
                <c:ptCount val="44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ser>
          <c:idx val="2"/>
          <c:order val="2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Ospedalizzati!$A$3:$A$46</c:f>
              <c:numCache>
                <c:formatCode>d/m;@</c:formatCode>
                <c:ptCount val="4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Ospedalizzati!$D$3:$D$46</c:f>
              <c:numCache>
                <c:formatCode>General</c:formatCode>
                <c:ptCount val="44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  <c:pt idx="36">
                  <c:v>-59</c:v>
                </c:pt>
                <c:pt idx="37">
                  <c:v>-54</c:v>
                </c:pt>
                <c:pt idx="38">
                  <c:v>38</c:v>
                </c:pt>
                <c:pt idx="39">
                  <c:v>29</c:v>
                </c:pt>
                <c:pt idx="40">
                  <c:v>-58</c:v>
                </c:pt>
                <c:pt idx="4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8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4.xml"/><Relationship Id="rId5" Type="http://schemas.openxmlformats.org/officeDocument/2006/relationships/image" Target="../media/image1.png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1933038" y="68580"/>
    <xdr:ext cx="5759641" cy="3239636"/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89FEB8DA-E2E1-430F-9BAB-22BFA35FE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222598" y="34536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22</xdr:col>
      <xdr:colOff>575310</xdr:colOff>
      <xdr:row>0</xdr:row>
      <xdr:rowOff>72390</xdr:rowOff>
    </xdr:from>
    <xdr:to>
      <xdr:col>29</xdr:col>
      <xdr:colOff>453390</xdr:colOff>
      <xdr:row>16</xdr:row>
      <xdr:rowOff>11430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571501</xdr:colOff>
      <xdr:row>14</xdr:row>
      <xdr:rowOff>137160</xdr:rowOff>
    </xdr:from>
    <xdr:to>
      <xdr:col>12</xdr:col>
      <xdr:colOff>655321</xdr:colOff>
      <xdr:row>22</xdr:row>
      <xdr:rowOff>123509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335"/>
        <a:stretch/>
      </xdr:blipFill>
      <xdr:spPr>
        <a:xfrm>
          <a:off x="8801101" y="2590800"/>
          <a:ext cx="2339340" cy="1388429"/>
        </a:xfrm>
        <a:prstGeom prst="rect">
          <a:avLst/>
        </a:prstGeom>
      </xdr:spPr>
    </xdr:pic>
    <xdr:clientData/>
  </xdr:twoCellAnchor>
  <xdr:twoCellAnchor>
    <xdr:from>
      <xdr:col>21</xdr:col>
      <xdr:colOff>567690</xdr:colOff>
      <xdr:row>20</xdr:row>
      <xdr:rowOff>118110</xdr:rowOff>
    </xdr:from>
    <xdr:to>
      <xdr:col>30</xdr:col>
      <xdr:colOff>106680</xdr:colOff>
      <xdr:row>38</xdr:row>
      <xdr:rowOff>129540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18</xdr:col>
      <xdr:colOff>605790</xdr:colOff>
      <xdr:row>18</xdr:row>
      <xdr:rowOff>19046</xdr:rowOff>
    </xdr:from>
    <xdr:ext cx="4572000" cy="2743200"/>
    <xdr:graphicFrame macro="">
      <xdr:nvGraphicFramePr>
        <xdr:cNvPr id="5" name="Grafico 3">
          <a:extLst>
            <a:ext uri="{FF2B5EF4-FFF2-40B4-BE49-F238E27FC236}">
              <a16:creationId xmlns:a16="http://schemas.microsoft.com/office/drawing/2014/main" id="{AC7147C0-7D6A-4742-885C-4BF4EA33D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6" y="8194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opLeftCell="A19" workbookViewId="0">
      <selection activeCell="A43" sqref="A43:B44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D1" zoomScale="93" zoomScaleNormal="93" workbookViewId="0">
      <selection activeCell="K2" sqref="K2:K4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4500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7.1814157788863371</v>
      </c>
      <c r="F3" s="11"/>
      <c r="H3" s="11">
        <f>C3-E3</f>
        <v>-6.1814157788863371</v>
      </c>
      <c r="J3" s="4" t="s">
        <v>23</v>
      </c>
      <c r="K3" s="9">
        <v>6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8.5950105261894372</v>
      </c>
      <c r="F4" s="11">
        <f t="shared" ref="F4:F35" si="1">(E4-E3)*10</f>
        <v>14.135947473031001</v>
      </c>
      <c r="G4" s="11">
        <f>E4-E3</f>
        <v>1.4135947473031001</v>
      </c>
      <c r="H4" s="11">
        <f t="shared" ref="H4:H44" si="2">C4-E4</f>
        <v>-7.5950105261894372</v>
      </c>
      <c r="J4" s="4" t="s">
        <v>24</v>
      </c>
      <c r="K4" s="9">
        <v>0.18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68" si="3">C5-C4</f>
        <v>10</v>
      </c>
      <c r="E5" s="11">
        <f t="shared" si="0"/>
        <v>10.28622116652091</v>
      </c>
      <c r="F5" s="11">
        <f t="shared" si="1"/>
        <v>16.912106403314731</v>
      </c>
      <c r="G5" s="11">
        <f t="shared" ref="G5:G68" si="4">E5-E4</f>
        <v>1.6912106403314731</v>
      </c>
      <c r="H5" s="11">
        <f t="shared" si="2"/>
        <v>0.71377883347908977</v>
      </c>
      <c r="J5" s="4" t="s">
        <v>25</v>
      </c>
      <c r="K5" s="15">
        <f>(K2-K3)/K3</f>
        <v>749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12.309293493384676</v>
      </c>
      <c r="F6" s="11">
        <f t="shared" si="1"/>
        <v>20.230723268637654</v>
      </c>
      <c r="G6" s="11">
        <f t="shared" si="4"/>
        <v>2.0230723268637654</v>
      </c>
      <c r="H6" s="11">
        <f t="shared" si="2"/>
        <v>6.6907065066153244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14.728954097309003</v>
      </c>
      <c r="F7" s="11">
        <f t="shared" si="1"/>
        <v>24.196606039243278</v>
      </c>
      <c r="G7" s="11">
        <f t="shared" si="4"/>
        <v>2.4196606039243278</v>
      </c>
      <c r="H7" s="11">
        <f t="shared" si="2"/>
        <v>4.2710459026909966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17.622384119675075</v>
      </c>
      <c r="F8" s="11">
        <f t="shared" si="1"/>
        <v>28.934300223660721</v>
      </c>
      <c r="G8" s="11">
        <f t="shared" si="4"/>
        <v>2.8934300223660721</v>
      </c>
      <c r="H8" s="11">
        <f t="shared" si="2"/>
        <v>20.377615880324925</v>
      </c>
      <c r="J8" s="12" t="s">
        <v>30</v>
      </c>
      <c r="K8" s="11">
        <f>AVERAGE(H3:H36)</f>
        <v>208.13557234737183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21.081542550135065</v>
      </c>
      <c r="F9" s="11">
        <f t="shared" si="1"/>
        <v>34.591584304599898</v>
      </c>
      <c r="G9" s="11">
        <f t="shared" si="4"/>
        <v>3.4591584304599898</v>
      </c>
      <c r="H9" s="11">
        <f t="shared" si="2"/>
        <v>-8.1542550135065284E-2</v>
      </c>
      <c r="J9" s="12" t="s">
        <v>31</v>
      </c>
      <c r="K9" s="6">
        <f>STDEVP(H3:H36)</f>
        <v>248.19220001371409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25.215891281217637</v>
      </c>
      <c r="F10" s="11">
        <f t="shared" si="1"/>
        <v>41.343487310825715</v>
      </c>
      <c r="G10" s="11">
        <f t="shared" si="4"/>
        <v>4.1343487310825715</v>
      </c>
      <c r="H10" s="11">
        <f t="shared" si="2"/>
        <v>-7.2158912812176368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30.155577527029603</v>
      </c>
      <c r="F11" s="11">
        <f t="shared" si="1"/>
        <v>49.396862458119664</v>
      </c>
      <c r="G11" s="11">
        <f t="shared" si="4"/>
        <v>4.9396862458119664</v>
      </c>
      <c r="H11" s="11">
        <f t="shared" si="2"/>
        <v>-11.155577527029603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36.05513052191889</v>
      </c>
      <c r="F12" s="11">
        <f t="shared" si="1"/>
        <v>58.995529948892873</v>
      </c>
      <c r="G12" s="11">
        <f t="shared" si="4"/>
        <v>5.8995529948892873</v>
      </c>
      <c r="H12" s="11">
        <f t="shared" si="2"/>
        <v>-15.05513052191889</v>
      </c>
      <c r="J12" t="s">
        <v>32</v>
      </c>
      <c r="K12" s="14">
        <f>MATCH(MAX(G3:G67),G3:G67,0)</f>
        <v>37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43.097727198770727</v>
      </c>
      <c r="F13" s="11">
        <f t="shared" si="1"/>
        <v>70.425966768518364</v>
      </c>
      <c r="G13" s="11">
        <f t="shared" si="4"/>
        <v>7.0425966768518364</v>
      </c>
      <c r="H13" s="11">
        <f t="shared" si="2"/>
        <v>-22.097727198770727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51.500073743966084</v>
      </c>
      <c r="F14" s="11">
        <f t="shared" si="1"/>
        <v>84.02346545195357</v>
      </c>
      <c r="G14" s="11">
        <f t="shared" si="4"/>
        <v>8.402346545195357</v>
      </c>
      <c r="H14" s="11">
        <f t="shared" si="2"/>
        <v>-27.500073743966084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61.517933658391307</v>
      </c>
      <c r="F15" s="11">
        <f t="shared" si="1"/>
        <v>100.17859914425223</v>
      </c>
      <c r="G15" s="11">
        <f t="shared" si="4"/>
        <v>10.017859914425223</v>
      </c>
      <c r="H15" s="11">
        <f t="shared" si="2"/>
        <v>-19.517933658391307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73.452304301633617</v>
      </c>
      <c r="F16" s="11">
        <f t="shared" si="1"/>
        <v>119.3437064324231</v>
      </c>
      <c r="G16" s="11">
        <f t="shared" si="4"/>
        <v>11.93437064324231</v>
      </c>
      <c r="H16" s="11">
        <f t="shared" si="2"/>
        <v>-6.4523043016336175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87.656197672285316</v>
      </c>
      <c r="F17" s="11">
        <f t="shared" si="1"/>
        <v>142.03893370651699</v>
      </c>
      <c r="G17" s="11">
        <f t="shared" si="4"/>
        <v>14.203893370651699</v>
      </c>
      <c r="H17" s="11">
        <f t="shared" si="2"/>
        <v>9.343802327714684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104.54191074959019</v>
      </c>
      <c r="F18" s="11">
        <f t="shared" si="1"/>
        <v>168.85713077304871</v>
      </c>
      <c r="G18" s="11">
        <f t="shared" si="4"/>
        <v>16.885713077304871</v>
      </c>
      <c r="H18" s="11">
        <f t="shared" si="2"/>
        <v>23.458089250409813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124.58856798879177</v>
      </c>
      <c r="F19" s="11">
        <f t="shared" si="1"/>
        <v>200.46657239201579</v>
      </c>
      <c r="G19" s="11">
        <f t="shared" si="4"/>
        <v>20.046657239201579</v>
      </c>
      <c r="H19" s="11">
        <f t="shared" si="2"/>
        <v>56.411432011208234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148.34957424947618</v>
      </c>
      <c r="F20" s="11">
        <f t="shared" si="1"/>
        <v>237.61006260684411</v>
      </c>
      <c r="G20" s="11">
        <f t="shared" si="4"/>
        <v>23.761006260684411</v>
      </c>
      <c r="H20" s="11">
        <f t="shared" si="2"/>
        <v>94.650425750523823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176.45942098820208</v>
      </c>
      <c r="F21" s="11">
        <f t="shared" si="1"/>
        <v>281.09846738725906</v>
      </c>
      <c r="G21" s="11">
        <f t="shared" si="4"/>
        <v>28.109846738725906</v>
      </c>
      <c r="H21" s="11">
        <f t="shared" si="2"/>
        <v>127.54057901179792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209.63903401995006</v>
      </c>
      <c r="F22" s="11">
        <f t="shared" si="1"/>
        <v>331.79613031747976</v>
      </c>
      <c r="G22" s="11">
        <f t="shared" si="4"/>
        <v>33.179613031747976</v>
      </c>
      <c r="H22" s="11">
        <f t="shared" si="2"/>
        <v>174.36096598004994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248.69853462910277</v>
      </c>
      <c r="F23" s="11">
        <f t="shared" si="1"/>
        <v>390.59500609152707</v>
      </c>
      <c r="G23" s="11">
        <f t="shared" si="4"/>
        <v>39.059500609152707</v>
      </c>
      <c r="H23" s="11">
        <f t="shared" si="2"/>
        <v>244.30146537089723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294.53591492398169</v>
      </c>
      <c r="F24" s="11">
        <f t="shared" si="1"/>
        <v>458.37380294878926</v>
      </c>
      <c r="G24" s="11">
        <f t="shared" si="4"/>
        <v>45.837380294878926</v>
      </c>
      <c r="H24" s="11">
        <f t="shared" si="2"/>
        <v>280.46408507601831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348.12972935582712</v>
      </c>
      <c r="F25" s="11">
        <f t="shared" si="1"/>
        <v>535.93814431845431</v>
      </c>
      <c r="G25" s="11">
        <f t="shared" si="4"/>
        <v>53.593814431845431</v>
      </c>
      <c r="H25" s="11">
        <f t="shared" si="2"/>
        <v>312.87027064417288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410.52353272001426</v>
      </c>
      <c r="F26" s="11">
        <f t="shared" si="1"/>
        <v>623.93803364187136</v>
      </c>
      <c r="G26" s="11">
        <f t="shared" si="4"/>
        <v>62.393803364187136</v>
      </c>
      <c r="H26" s="11">
        <f t="shared" si="2"/>
        <v>333.47646727998574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482.7995469227867</v>
      </c>
      <c r="F27" s="11">
        <f t="shared" si="1"/>
        <v>722.76014202772444</v>
      </c>
      <c r="G27" s="11">
        <f t="shared" si="4"/>
        <v>72.276014202772444</v>
      </c>
      <c r="H27" s="11">
        <f t="shared" si="2"/>
        <v>400.2004530772133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566.03906006635941</v>
      </c>
      <c r="F28" s="11">
        <f t="shared" si="1"/>
        <v>832.39513143572708</v>
      </c>
      <c r="G28" s="11">
        <f t="shared" si="4"/>
        <v>83.239513143572708</v>
      </c>
      <c r="H28" s="11">
        <f t="shared" si="2"/>
        <v>434.96093993364059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661.26754603080519</v>
      </c>
      <c r="F29" s="11">
        <f t="shared" si="1"/>
        <v>952.28485964445781</v>
      </c>
      <c r="G29" s="11">
        <f t="shared" si="4"/>
        <v>95.228485964445781</v>
      </c>
      <c r="H29" s="11">
        <f t="shared" si="2"/>
        <v>497.73245396919481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769.38366083636868</v>
      </c>
      <c r="F30" s="11">
        <f t="shared" si="1"/>
        <v>1081.1611480556348</v>
      </c>
      <c r="G30" s="11">
        <f t="shared" si="4"/>
        <v>108.11611480556348</v>
      </c>
      <c r="H30" s="11">
        <f t="shared" si="2"/>
        <v>581.61633916363132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891.07331385044483</v>
      </c>
      <c r="F31" s="11">
        <f t="shared" si="1"/>
        <v>1216.8965301407616</v>
      </c>
      <c r="G31" s="11">
        <f t="shared" si="4"/>
        <v>121.68965301407616</v>
      </c>
      <c r="H31" s="11">
        <f t="shared" si="2"/>
        <v>661.92668614955517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1026.7129898172477</v>
      </c>
      <c r="F32" s="11">
        <f t="shared" si="1"/>
        <v>1356.3967596680288</v>
      </c>
      <c r="G32" s="11">
        <f t="shared" si="4"/>
        <v>135.63967596680288</v>
      </c>
      <c r="H32" s="11">
        <f t="shared" si="2"/>
        <v>665.28701018275228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1176.2702152706522</v>
      </c>
      <c r="F33" s="11">
        <f t="shared" si="1"/>
        <v>1495.572254534045</v>
      </c>
      <c r="G33" s="11">
        <f t="shared" si="4"/>
        <v>149.5572254534045</v>
      </c>
      <c r="H33" s="11">
        <f t="shared" si="2"/>
        <v>649.72978472934778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1339.2129395275142</v>
      </c>
      <c r="F34" s="11">
        <f t="shared" si="1"/>
        <v>1629.4272425686199</v>
      </c>
      <c r="G34" s="11">
        <f t="shared" si="4"/>
        <v>162.94272425686199</v>
      </c>
      <c r="H34" s="11">
        <f t="shared" si="2"/>
        <v>687.78706047248579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1514.4426292320459</v>
      </c>
      <c r="F35" s="11">
        <f t="shared" si="1"/>
        <v>1752.2968970453167</v>
      </c>
      <c r="G35" s="11">
        <f t="shared" si="4"/>
        <v>175.22968970453167</v>
      </c>
      <c r="H35" s="11">
        <f t="shared" si="2"/>
        <v>545.55737076795413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1700.2667613728827</v>
      </c>
      <c r="F36" s="11">
        <f t="shared" ref="F36:F67" si="6">(E36-E35)*10</f>
        <v>1858.2413214083681</v>
      </c>
      <c r="G36" s="11">
        <f t="shared" si="4"/>
        <v>185.82413214083681</v>
      </c>
      <c r="H36" s="11">
        <f t="shared" si="2"/>
        <v>385.73323862711732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" si="7">C37-C36</f>
        <v>193</v>
      </c>
      <c r="E37" s="11">
        <f t="shared" si="5"/>
        <v>1894.4239407054822</v>
      </c>
      <c r="F37" s="11">
        <f t="shared" si="6"/>
        <v>1941.5717933259953</v>
      </c>
      <c r="G37" s="11">
        <f t="shared" si="4"/>
        <v>194.15717933259953</v>
      </c>
      <c r="H37" s="11">
        <f t="shared" si="2"/>
        <v>384.57605929451779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ref="D38" si="8">C38-C37</f>
        <v>104</v>
      </c>
      <c r="E38" s="11">
        <f t="shared" si="5"/>
        <v>2094.1685236435974</v>
      </c>
      <c r="F38" s="11">
        <f t="shared" si="6"/>
        <v>1997.4458293811517</v>
      </c>
      <c r="G38" s="11">
        <f t="shared" si="4"/>
        <v>199.74458293811517</v>
      </c>
      <c r="H38" s="11">
        <f t="shared" si="2"/>
        <v>288.83147635640262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ref="D39" si="9">C39-C38</f>
        <v>125</v>
      </c>
      <c r="E39" s="11">
        <f t="shared" si="5"/>
        <v>2296.4120591293681</v>
      </c>
      <c r="F39" s="11">
        <f t="shared" si="6"/>
        <v>2022.4353548577074</v>
      </c>
      <c r="G39" s="11">
        <f t="shared" si="4"/>
        <v>202.24353548577074</v>
      </c>
      <c r="H39" s="11">
        <f t="shared" si="2"/>
        <v>211.58794087063188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ref="D40" si="10">C40-C39</f>
        <v>137</v>
      </c>
      <c r="E40" s="11">
        <f t="shared" si="5"/>
        <v>2497.9080764651649</v>
      </c>
      <c r="F40" s="11">
        <f t="shared" si="6"/>
        <v>2014.9601733579675</v>
      </c>
      <c r="G40" s="11">
        <f t="shared" si="4"/>
        <v>201.49601733579675</v>
      </c>
      <c r="H40" s="11">
        <f t="shared" si="2"/>
        <v>147.09192353483513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ref="D41" si="11">C41-C40</f>
        <v>15</v>
      </c>
      <c r="E41" s="11">
        <f t="shared" si="5"/>
        <v>2695.4576781010669</v>
      </c>
      <c r="F41" s="11">
        <f t="shared" si="6"/>
        <v>1975.4960163590204</v>
      </c>
      <c r="G41" s="11">
        <f t="shared" si="4"/>
        <v>197.54960163590204</v>
      </c>
      <c r="H41" s="11">
        <f t="shared" si="2"/>
        <v>-35.457678101066904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ref="D42" si="12">C42-C41</f>
        <v>86</v>
      </c>
      <c r="E42" s="11">
        <f t="shared" si="5"/>
        <v>2886.1088155453667</v>
      </c>
      <c r="F42" s="11">
        <f t="shared" si="6"/>
        <v>1906.5113744429982</v>
      </c>
      <c r="G42" s="11">
        <f t="shared" si="4"/>
        <v>190.65113744429982</v>
      </c>
      <c r="H42" s="11">
        <f t="shared" si="2"/>
        <v>-140.10881554536672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ref="D43" si="13">C43-C42</f>
        <v>148</v>
      </c>
      <c r="E43" s="11">
        <f t="shared" si="5"/>
        <v>3067.323531673223</v>
      </c>
      <c r="F43" s="11">
        <f t="shared" si="6"/>
        <v>1812.1471612785626</v>
      </c>
      <c r="G43" s="11">
        <f t="shared" si="4"/>
        <v>181.21471612785626</v>
      </c>
      <c r="H43" s="11">
        <f t="shared" si="2"/>
        <v>-173.32353167322299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ref="D44" si="14">C44-C43</f>
        <v>199</v>
      </c>
      <c r="E44" s="11">
        <f t="shared" si="5"/>
        <v>3237.0943791574086</v>
      </c>
      <c r="F44" s="11">
        <f t="shared" si="6"/>
        <v>1697.7084748418565</v>
      </c>
      <c r="G44" s="11">
        <f t="shared" si="4"/>
        <v>169.77084748418565</v>
      </c>
      <c r="H44" s="11">
        <f t="shared" si="2"/>
        <v>-144.09437915740864</v>
      </c>
    </row>
    <row r="45" spans="1:8">
      <c r="A45" s="2">
        <v>43927</v>
      </c>
      <c r="B45" s="10">
        <v>43</v>
      </c>
      <c r="E45" s="11">
        <f t="shared" si="5"/>
        <v>3394.0014621078508</v>
      </c>
      <c r="F45" s="11">
        <f t="shared" si="6"/>
        <v>1569.0708295044215</v>
      </c>
      <c r="G45" s="11">
        <f t="shared" si="4"/>
        <v>156.90708295044215</v>
      </c>
    </row>
    <row r="46" spans="1:8">
      <c r="A46" s="2">
        <v>43928</v>
      </c>
      <c r="B46" s="10">
        <v>44</v>
      </c>
      <c r="E46" s="11">
        <f t="shared" si="5"/>
        <v>3537.212100999554</v>
      </c>
      <c r="F46" s="11">
        <f t="shared" si="6"/>
        <v>1432.1063889170318</v>
      </c>
      <c r="G46" s="11">
        <f t="shared" si="4"/>
        <v>143.21063889170318</v>
      </c>
    </row>
    <row r="47" spans="1:8">
      <c r="A47" s="2">
        <v>43929</v>
      </c>
      <c r="B47" s="10">
        <v>45</v>
      </c>
      <c r="E47" s="11">
        <f t="shared" si="5"/>
        <v>3666.4333841034718</v>
      </c>
      <c r="F47" s="11">
        <f t="shared" si="6"/>
        <v>1292.2128310391781</v>
      </c>
      <c r="G47" s="11">
        <f t="shared" si="4"/>
        <v>129.22128310391781</v>
      </c>
    </row>
    <row r="48" spans="1:8">
      <c r="A48" s="2">
        <v>43930</v>
      </c>
      <c r="B48" s="10">
        <v>46</v>
      </c>
      <c r="E48" s="11">
        <f t="shared" si="5"/>
        <v>3781.8324310322278</v>
      </c>
      <c r="F48" s="11">
        <f t="shared" si="6"/>
        <v>1153.9904692875598</v>
      </c>
      <c r="G48" s="11">
        <f t="shared" si="4"/>
        <v>115.39904692875598</v>
      </c>
    </row>
    <row r="49" spans="1:7">
      <c r="A49" s="2">
        <v>43931</v>
      </c>
      <c r="B49" s="10">
        <v>47</v>
      </c>
      <c r="E49" s="11">
        <f t="shared" si="5"/>
        <v>3883.9399981763299</v>
      </c>
      <c r="F49" s="11">
        <f t="shared" si="6"/>
        <v>1021.0756714410218</v>
      </c>
      <c r="G49" s="11">
        <f t="shared" si="4"/>
        <v>102.10756714410218</v>
      </c>
    </row>
    <row r="50" spans="1:7">
      <c r="A50" s="2">
        <v>43932</v>
      </c>
      <c r="B50" s="10">
        <v>48</v>
      </c>
      <c r="E50" s="11">
        <f t="shared" si="5"/>
        <v>3973.5510208899759</v>
      </c>
      <c r="F50" s="11">
        <f t="shared" si="6"/>
        <v>896.1102271364598</v>
      </c>
      <c r="G50" s="11">
        <f t="shared" si="4"/>
        <v>89.61102271364598</v>
      </c>
    </row>
    <row r="51" spans="1:7">
      <c r="A51" s="2">
        <v>43933</v>
      </c>
      <c r="B51" s="10">
        <v>49</v>
      </c>
      <c r="E51" s="11">
        <f t="shared" si="5"/>
        <v>4051.6321204564069</v>
      </c>
      <c r="F51" s="11">
        <f t="shared" si="6"/>
        <v>780.81099566431021</v>
      </c>
      <c r="G51" s="11">
        <f t="shared" si="4"/>
        <v>78.081099566431021</v>
      </c>
    </row>
    <row r="52" spans="1:7">
      <c r="A52" s="2">
        <v>43934</v>
      </c>
      <c r="B52" s="10">
        <v>50</v>
      </c>
      <c r="E52" s="11">
        <f t="shared" si="5"/>
        <v>4119.2422001896684</v>
      </c>
      <c r="F52" s="11">
        <f t="shared" si="6"/>
        <v>676.100797332615</v>
      </c>
      <c r="G52" s="11">
        <f t="shared" si="4"/>
        <v>67.6100797332615</v>
      </c>
    </row>
    <row r="53" spans="1:7">
      <c r="A53" s="2">
        <v>43935</v>
      </c>
      <c r="B53" s="10">
        <v>51</v>
      </c>
      <c r="E53" s="11">
        <f t="shared" si="5"/>
        <v>4177.4688300507869</v>
      </c>
      <c r="F53" s="11">
        <f t="shared" si="6"/>
        <v>582.26629861118454</v>
      </c>
      <c r="G53" s="11">
        <f t="shared" si="4"/>
        <v>58.226629861118454</v>
      </c>
    </row>
    <row r="54" spans="1:7">
      <c r="A54" s="2">
        <v>43936</v>
      </c>
      <c r="B54" s="10">
        <v>52</v>
      </c>
      <c r="E54" s="11">
        <f t="shared" si="5"/>
        <v>4227.3805649205524</v>
      </c>
      <c r="F54" s="11">
        <f t="shared" si="6"/>
        <v>499.11734869765496</v>
      </c>
      <c r="G54" s="11">
        <f t="shared" si="4"/>
        <v>49.911734869765496</v>
      </c>
    </row>
    <row r="55" spans="1:7">
      <c r="A55" s="2">
        <v>43937</v>
      </c>
      <c r="B55" s="10">
        <v>53</v>
      </c>
      <c r="E55" s="11">
        <f t="shared" si="5"/>
        <v>4269.9937186654988</v>
      </c>
      <c r="F55" s="11">
        <f t="shared" si="6"/>
        <v>426.1315374494643</v>
      </c>
      <c r="G55" s="11">
        <f t="shared" si="4"/>
        <v>42.61315374494643</v>
      </c>
    </row>
    <row r="56" spans="1:7">
      <c r="A56" s="2">
        <v>43938</v>
      </c>
      <c r="B56" s="10">
        <v>54</v>
      </c>
      <c r="E56" s="11">
        <f t="shared" si="5"/>
        <v>4306.251288572932</v>
      </c>
      <c r="F56" s="11">
        <f t="shared" si="6"/>
        <v>362.57569907433208</v>
      </c>
      <c r="G56" s="11">
        <f t="shared" si="4"/>
        <v>36.257569907433208</v>
      </c>
    </row>
    <row r="57" spans="1:7">
      <c r="A57" s="2">
        <v>43939</v>
      </c>
      <c r="B57" s="10">
        <v>55</v>
      </c>
      <c r="E57" s="11">
        <f t="shared" si="5"/>
        <v>4337.0114791420874</v>
      </c>
      <c r="F57" s="11">
        <f t="shared" si="6"/>
        <v>307.60190569155384</v>
      </c>
      <c r="G57" s="11">
        <f t="shared" si="4"/>
        <v>30.760190569155384</v>
      </c>
    </row>
    <row r="58" spans="1:7">
      <c r="A58" s="2">
        <v>43940</v>
      </c>
      <c r="B58" s="10">
        <v>56</v>
      </c>
      <c r="D58">
        <f t="shared" si="3"/>
        <v>0</v>
      </c>
      <c r="E58" s="11">
        <f t="shared" si="5"/>
        <v>4363.0433978015035</v>
      </c>
      <c r="F58" s="11">
        <f t="shared" si="6"/>
        <v>260.31918659416078</v>
      </c>
      <c r="G58" s="11">
        <f t="shared" si="4"/>
        <v>26.031918659416078</v>
      </c>
    </row>
    <row r="59" spans="1:7">
      <c r="A59" s="2">
        <v>43941</v>
      </c>
      <c r="B59" s="10">
        <v>57</v>
      </c>
      <c r="D59">
        <f t="shared" si="3"/>
        <v>0</v>
      </c>
      <c r="E59" s="11">
        <f t="shared" si="5"/>
        <v>4385.0278147786175</v>
      </c>
      <c r="F59" s="11">
        <f t="shared" si="6"/>
        <v>219.84416977114051</v>
      </c>
      <c r="G59" s="11">
        <f t="shared" si="4"/>
        <v>21.984416977114051</v>
      </c>
    </row>
    <row r="60" spans="1:7">
      <c r="A60" s="2">
        <v>43942</v>
      </c>
      <c r="B60" s="10">
        <v>58</v>
      </c>
      <c r="D60">
        <f t="shared" si="3"/>
        <v>0</v>
      </c>
      <c r="E60" s="11">
        <f t="shared" si="5"/>
        <v>4403.5612727196685</v>
      </c>
      <c r="F60" s="11">
        <f t="shared" si="6"/>
        <v>185.33457941050983</v>
      </c>
      <c r="G60" s="11">
        <f t="shared" si="4"/>
        <v>18.533457941050983</v>
      </c>
    </row>
    <row r="61" spans="1:7">
      <c r="A61" s="2">
        <v>43943</v>
      </c>
      <c r="B61" s="10">
        <v>59</v>
      </c>
      <c r="D61">
        <f t="shared" si="3"/>
        <v>0</v>
      </c>
      <c r="E61" s="11">
        <f t="shared" si="5"/>
        <v>4419.1622226093023</v>
      </c>
      <c r="F61" s="11">
        <f t="shared" si="6"/>
        <v>156.00949889633739</v>
      </c>
      <c r="G61" s="11">
        <f t="shared" si="4"/>
        <v>15.600949889633739</v>
      </c>
    </row>
    <row r="62" spans="1:7">
      <c r="A62" s="2">
        <v>43944</v>
      </c>
      <c r="B62" s="10">
        <v>60</v>
      </c>
      <c r="D62">
        <f t="shared" si="3"/>
        <v>0</v>
      </c>
      <c r="E62" s="11">
        <f t="shared" si="5"/>
        <v>4432.2782104199296</v>
      </c>
      <c r="F62" s="11">
        <f t="shared" si="6"/>
        <v>131.15987810627303</v>
      </c>
      <c r="G62" s="11">
        <f t="shared" si="4"/>
        <v>13.115987810627303</v>
      </c>
    </row>
    <row r="63" spans="1:7">
      <c r="A63" s="2">
        <v>43945</v>
      </c>
      <c r="B63" s="10">
        <v>61</v>
      </c>
      <c r="D63">
        <f t="shared" si="3"/>
        <v>0</v>
      </c>
      <c r="E63" s="11">
        <f t="shared" si="5"/>
        <v>4443.2934271752265</v>
      </c>
      <c r="F63" s="11">
        <f t="shared" si="6"/>
        <v>110.15216755296933</v>
      </c>
      <c r="G63" s="11">
        <f t="shared" si="4"/>
        <v>11.015216755296933</v>
      </c>
    </row>
    <row r="64" spans="1:7">
      <c r="A64" s="2">
        <v>43946</v>
      </c>
      <c r="B64" s="10">
        <v>62</v>
      </c>
      <c r="D64">
        <f t="shared" si="3"/>
        <v>0</v>
      </c>
      <c r="E64" s="11">
        <f t="shared" si="5"/>
        <v>4452.5361617867866</v>
      </c>
      <c r="F64" s="11">
        <f t="shared" si="6"/>
        <v>92.427346115600812</v>
      </c>
      <c r="G64" s="11">
        <f t="shared" si="4"/>
        <v>9.2427346115600812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4460.2858668853341</v>
      </c>
      <c r="F65" s="11">
        <f t="shared" si="6"/>
        <v>77.497050985475653</v>
      </c>
      <c r="G65" s="11">
        <f t="shared" si="4"/>
        <v>7.7497050985475653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4466.7796719187809</v>
      </c>
      <c r="F66" s="11">
        <f t="shared" si="6"/>
        <v>64.938050334467334</v>
      </c>
      <c r="G66" s="11">
        <f t="shared" si="4"/>
        <v>6.4938050334467334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6" si="15">$K$2/(1+$K$5*EXP(-$K$4*B67))</f>
        <v>4472.2182646188949</v>
      </c>
      <c r="F67" s="11">
        <f t="shared" si="6"/>
        <v>54.385927001139862</v>
      </c>
      <c r="G67" s="11">
        <f t="shared" si="4"/>
        <v>5.4385927001139862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15"/>
        <v>4476.7711203506069</v>
      </c>
      <c r="F68" s="11">
        <f t="shared" ref="F68:F96" si="16">(E68-E67)*10</f>
        <v>45.528557317120431</v>
      </c>
      <c r="G68" s="11">
        <f t="shared" si="4"/>
        <v>4.5528557317120431</v>
      </c>
    </row>
    <row r="69" spans="1:7">
      <c r="A69" s="2">
        <v>43951</v>
      </c>
      <c r="B69" s="10">
        <v>67</v>
      </c>
      <c r="D69">
        <f t="shared" ref="D69:D96" si="17">C69-C68</f>
        <v>0</v>
      </c>
      <c r="E69" s="11">
        <f t="shared" si="15"/>
        <v>4480.5810962931973</v>
      </c>
      <c r="F69" s="11">
        <f t="shared" si="16"/>
        <v>38.099759425904267</v>
      </c>
      <c r="G69" s="11">
        <f t="shared" ref="G69:G96" si="18">E69-E68</f>
        <v>3.8099759425904267</v>
      </c>
    </row>
    <row r="70" spans="1:7">
      <c r="A70" s="2">
        <v>43952</v>
      </c>
      <c r="B70" s="10">
        <v>68</v>
      </c>
      <c r="D70">
        <f t="shared" si="17"/>
        <v>0</v>
      </c>
      <c r="E70" s="11">
        <f t="shared" si="15"/>
        <v>4483.7684298146005</v>
      </c>
      <c r="F70" s="11">
        <f t="shared" si="16"/>
        <v>31.873335214031613</v>
      </c>
      <c r="G70" s="11">
        <f t="shared" si="18"/>
        <v>3.1873335214031613</v>
      </c>
    </row>
    <row r="71" spans="1:7">
      <c r="A71" s="2">
        <v>43953</v>
      </c>
      <c r="B71" s="10">
        <v>69</v>
      </c>
      <c r="D71">
        <f t="shared" si="17"/>
        <v>0</v>
      </c>
      <c r="E71" s="11">
        <f t="shared" si="15"/>
        <v>4486.4341923685588</v>
      </c>
      <c r="F71" s="11">
        <f t="shared" si="16"/>
        <v>26.657625539583023</v>
      </c>
      <c r="G71" s="11">
        <f t="shared" si="18"/>
        <v>2.6657625539583023</v>
      </c>
    </row>
    <row r="72" spans="1:7">
      <c r="A72" s="2">
        <v>43954</v>
      </c>
      <c r="B72" s="10">
        <v>70</v>
      </c>
      <c r="D72">
        <f t="shared" si="17"/>
        <v>0</v>
      </c>
      <c r="E72" s="11">
        <f t="shared" si="15"/>
        <v>4488.6632551828288</v>
      </c>
      <c r="F72" s="11">
        <f t="shared" si="16"/>
        <v>22.290628142700371</v>
      </c>
      <c r="G72" s="11">
        <f t="shared" si="18"/>
        <v>2.2290628142700371</v>
      </c>
    </row>
    <row r="73" spans="1:7">
      <c r="A73" s="2">
        <v>43955</v>
      </c>
      <c r="B73" s="10">
        <v>71</v>
      </c>
      <c r="D73">
        <f t="shared" si="17"/>
        <v>0</v>
      </c>
      <c r="E73" s="11">
        <f t="shared" si="15"/>
        <v>4490.5268233924444</v>
      </c>
      <c r="F73" s="11">
        <f t="shared" si="16"/>
        <v>18.635682096155506</v>
      </c>
      <c r="G73" s="11">
        <f t="shared" si="18"/>
        <v>1.8635682096155506</v>
      </c>
    </row>
    <row r="74" spans="1:7">
      <c r="A74" s="2">
        <v>43956</v>
      </c>
      <c r="B74" s="10">
        <v>72</v>
      </c>
      <c r="D74">
        <f t="shared" si="17"/>
        <v>0</v>
      </c>
      <c r="E74" s="11">
        <f t="shared" si="15"/>
        <v>4492.0845928596782</v>
      </c>
      <c r="F74" s="11">
        <f t="shared" si="16"/>
        <v>15.577694672338112</v>
      </c>
      <c r="G74" s="11">
        <f t="shared" si="18"/>
        <v>1.5577694672338112</v>
      </c>
    </row>
    <row r="75" spans="1:7">
      <c r="A75" s="2">
        <v>43957</v>
      </c>
      <c r="B75" s="10">
        <v>73</v>
      </c>
      <c r="D75">
        <f t="shared" si="17"/>
        <v>0</v>
      </c>
      <c r="E75" s="11">
        <f t="shared" si="15"/>
        <v>4493.386579924374</v>
      </c>
      <c r="F75" s="11">
        <f t="shared" si="16"/>
        <v>13.019870646958225</v>
      </c>
      <c r="G75" s="11">
        <f t="shared" si="18"/>
        <v>1.3019870646958225</v>
      </c>
    </row>
    <row r="76" spans="1:7">
      <c r="A76" s="2">
        <v>43958</v>
      </c>
      <c r="B76" s="10">
        <v>74</v>
      </c>
      <c r="D76">
        <f t="shared" si="17"/>
        <v>0</v>
      </c>
      <c r="E76" s="11">
        <f t="shared" si="15"/>
        <v>4494.4746695606636</v>
      </c>
      <c r="F76" s="11">
        <f t="shared" si="16"/>
        <v>10.880896362896237</v>
      </c>
      <c r="G76" s="11">
        <f t="shared" si="18"/>
        <v>1.0880896362896237</v>
      </c>
    </row>
    <row r="77" spans="1:7">
      <c r="A77" s="2">
        <v>43959</v>
      </c>
      <c r="B77" s="10">
        <v>75</v>
      </c>
      <c r="D77">
        <f t="shared" si="17"/>
        <v>0</v>
      </c>
      <c r="E77" s="11">
        <f t="shared" si="15"/>
        <v>4495.3839224110243</v>
      </c>
      <c r="F77" s="11">
        <f t="shared" si="16"/>
        <v>9.0925285036064452</v>
      </c>
      <c r="G77" s="11">
        <f t="shared" si="18"/>
        <v>0.90925285036064452</v>
      </c>
    </row>
    <row r="78" spans="1:7">
      <c r="A78" s="2">
        <v>43960</v>
      </c>
      <c r="B78" s="10">
        <v>76</v>
      </c>
      <c r="D78">
        <f t="shared" si="17"/>
        <v>0</v>
      </c>
      <c r="E78" s="11">
        <f t="shared" si="15"/>
        <v>4496.1436762586482</v>
      </c>
      <c r="F78" s="11">
        <f t="shared" si="16"/>
        <v>7.5975384762386966</v>
      </c>
      <c r="G78" s="11">
        <f t="shared" si="18"/>
        <v>0.75975384762386966</v>
      </c>
    </row>
    <row r="79" spans="1:7">
      <c r="A79" s="2">
        <v>43961</v>
      </c>
      <c r="B79" s="10">
        <v>77</v>
      </c>
      <c r="D79">
        <f t="shared" si="17"/>
        <v>0</v>
      </c>
      <c r="E79" s="11">
        <f t="shared" si="15"/>
        <v>4496.778472880048</v>
      </c>
      <c r="F79" s="11">
        <f t="shared" si="16"/>
        <v>6.3479662139980064</v>
      </c>
      <c r="G79" s="11">
        <f t="shared" si="18"/>
        <v>0.63479662139980064</v>
      </c>
    </row>
    <row r="80" spans="1:7">
      <c r="A80" s="2">
        <v>43962</v>
      </c>
      <c r="B80" s="10">
        <v>78</v>
      </c>
      <c r="D80">
        <f t="shared" si="17"/>
        <v>0</v>
      </c>
      <c r="E80" s="11">
        <f t="shared" si="15"/>
        <v>4497.3088369947009</v>
      </c>
      <c r="F80" s="11">
        <f t="shared" si="16"/>
        <v>5.3036411465291167</v>
      </c>
      <c r="G80" s="11">
        <f t="shared" si="18"/>
        <v>0.53036411465291167</v>
      </c>
    </row>
    <row r="81" spans="1:7">
      <c r="A81" s="2">
        <v>43963</v>
      </c>
      <c r="B81" s="10">
        <v>79</v>
      </c>
      <c r="D81">
        <f t="shared" si="17"/>
        <v>0</v>
      </c>
      <c r="E81" s="11">
        <f t="shared" si="15"/>
        <v>4497.7519302404216</v>
      </c>
      <c r="F81" s="11">
        <f t="shared" si="16"/>
        <v>4.4309324572077458</v>
      </c>
      <c r="G81" s="11">
        <f t="shared" si="18"/>
        <v>0.44309324572077458</v>
      </c>
    </row>
    <row r="82" spans="1:7">
      <c r="A82" s="2">
        <v>43964</v>
      </c>
      <c r="B82" s="10">
        <v>80</v>
      </c>
      <c r="D82">
        <f t="shared" si="17"/>
        <v>0</v>
      </c>
      <c r="E82" s="11">
        <f t="shared" si="15"/>
        <v>4498.1220997562868</v>
      </c>
      <c r="F82" s="11">
        <f t="shared" si="16"/>
        <v>3.7016951586520008</v>
      </c>
      <c r="G82" s="11">
        <f t="shared" si="18"/>
        <v>0.37016951586520008</v>
      </c>
    </row>
    <row r="83" spans="1:7">
      <c r="A83" s="2">
        <v>43965</v>
      </c>
      <c r="B83" s="10">
        <v>81</v>
      </c>
      <c r="D83">
        <f t="shared" si="17"/>
        <v>0</v>
      </c>
      <c r="E83" s="11">
        <f t="shared" si="15"/>
        <v>4498.4313380309841</v>
      </c>
      <c r="F83" s="11">
        <f t="shared" si="16"/>
        <v>3.0923827469723619</v>
      </c>
      <c r="G83" s="11">
        <f t="shared" si="18"/>
        <v>0.30923827469723619</v>
      </c>
    </row>
    <row r="84" spans="1:7">
      <c r="A84" s="2">
        <v>43966</v>
      </c>
      <c r="B84" s="10">
        <v>82</v>
      </c>
      <c r="D84">
        <f t="shared" si="17"/>
        <v>0</v>
      </c>
      <c r="E84" s="11">
        <f t="shared" si="15"/>
        <v>4498.689668141782</v>
      </c>
      <c r="F84" s="11">
        <f t="shared" si="16"/>
        <v>2.5833011079794233</v>
      </c>
      <c r="G84" s="11">
        <f t="shared" si="18"/>
        <v>0.25833011079794233</v>
      </c>
    </row>
    <row r="85" spans="1:7">
      <c r="A85" s="2">
        <v>43967</v>
      </c>
      <c r="B85" s="10">
        <v>83</v>
      </c>
      <c r="D85">
        <f t="shared" si="17"/>
        <v>0</v>
      </c>
      <c r="E85" s="11">
        <f t="shared" si="15"/>
        <v>4498.9054663304669</v>
      </c>
      <c r="F85" s="11">
        <f t="shared" si="16"/>
        <v>2.1579818868485745</v>
      </c>
      <c r="G85" s="11">
        <f t="shared" si="18"/>
        <v>0.21579818868485745</v>
      </c>
    </row>
    <row r="86" spans="1:7">
      <c r="A86" s="2">
        <v>43968</v>
      </c>
      <c r="B86" s="10">
        <v>84</v>
      </c>
      <c r="D86">
        <f t="shared" si="17"/>
        <v>0</v>
      </c>
      <c r="E86" s="11">
        <f t="shared" si="15"/>
        <v>4499.0857319983133</v>
      </c>
      <c r="F86" s="11">
        <f t="shared" si="16"/>
        <v>1.8026566784647002</v>
      </c>
      <c r="G86" s="11">
        <f t="shared" si="18"/>
        <v>0.18026566784647002</v>
      </c>
    </row>
    <row r="87" spans="1:7">
      <c r="A87" s="2">
        <v>43969</v>
      </c>
      <c r="B87" s="10">
        <v>85</v>
      </c>
      <c r="D87">
        <f t="shared" si="17"/>
        <v>0</v>
      </c>
      <c r="E87" s="11">
        <f t="shared" si="15"/>
        <v>4499.2363136136901</v>
      </c>
      <c r="F87" s="11">
        <f t="shared" si="16"/>
        <v>1.5058161537672277</v>
      </c>
      <c r="G87" s="11">
        <f t="shared" si="18"/>
        <v>0.15058161537672277</v>
      </c>
    </row>
    <row r="88" spans="1:7">
      <c r="A88" s="2">
        <v>43970</v>
      </c>
      <c r="B88" s="10">
        <v>86</v>
      </c>
      <c r="D88">
        <f t="shared" si="17"/>
        <v>0</v>
      </c>
      <c r="E88" s="11">
        <f t="shared" si="15"/>
        <v>4499.3620976774719</v>
      </c>
      <c r="F88" s="11">
        <f t="shared" si="16"/>
        <v>1.2578406378179352</v>
      </c>
      <c r="G88" s="11">
        <f t="shared" si="18"/>
        <v>0.12578406378179352</v>
      </c>
    </row>
    <row r="89" spans="1:7">
      <c r="A89" s="2">
        <v>43971</v>
      </c>
      <c r="B89" s="10">
        <v>87</v>
      </c>
      <c r="D89">
        <f t="shared" si="17"/>
        <v>0</v>
      </c>
      <c r="E89" s="11">
        <f t="shared" si="15"/>
        <v>4499.4671667497742</v>
      </c>
      <c r="F89" s="11">
        <f t="shared" si="16"/>
        <v>1.0506907230228535</v>
      </c>
      <c r="G89" s="11">
        <f t="shared" si="18"/>
        <v>0.10506907230228535</v>
      </c>
    </row>
    <row r="90" spans="1:7">
      <c r="A90" s="2">
        <v>43972</v>
      </c>
      <c r="B90" s="10">
        <v>88</v>
      </c>
      <c r="D90">
        <f t="shared" si="17"/>
        <v>0</v>
      </c>
      <c r="E90" s="11">
        <f t="shared" si="15"/>
        <v>4499.5549315772778</v>
      </c>
      <c r="F90" s="11">
        <f t="shared" si="16"/>
        <v>0.87764827503633569</v>
      </c>
      <c r="G90" s="11">
        <f t="shared" si="18"/>
        <v>8.7764827503633569E-2</v>
      </c>
    </row>
    <row r="91" spans="1:7">
      <c r="A91" s="2">
        <v>43973</v>
      </c>
      <c r="B91" s="10">
        <v>89</v>
      </c>
      <c r="D91">
        <f t="shared" si="17"/>
        <v>0</v>
      </c>
      <c r="E91" s="11">
        <f t="shared" si="15"/>
        <v>4499.6282415476044</v>
      </c>
      <c r="F91" s="11">
        <f t="shared" si="16"/>
        <v>0.73309970326590701</v>
      </c>
      <c r="G91" s="11">
        <f t="shared" si="18"/>
        <v>7.3309970326590701E-2</v>
      </c>
    </row>
    <row r="92" spans="1:7">
      <c r="A92" s="2">
        <v>43974</v>
      </c>
      <c r="B92" s="10">
        <v>90</v>
      </c>
      <c r="D92">
        <f t="shared" si="17"/>
        <v>0</v>
      </c>
      <c r="E92" s="11">
        <f t="shared" si="15"/>
        <v>4499.689477013022</v>
      </c>
      <c r="F92" s="11">
        <f t="shared" si="16"/>
        <v>0.61235465417667001</v>
      </c>
      <c r="G92" s="11">
        <f t="shared" si="18"/>
        <v>6.1235465417667001E-2</v>
      </c>
    </row>
    <row r="93" spans="1:7">
      <c r="A93" s="2">
        <v>43975</v>
      </c>
      <c r="B93" s="10">
        <v>91</v>
      </c>
      <c r="D93">
        <f t="shared" si="17"/>
        <v>0</v>
      </c>
      <c r="E93" s="11">
        <f t="shared" si="15"/>
        <v>4499.7406264506681</v>
      </c>
      <c r="F93" s="11">
        <f t="shared" si="16"/>
        <v>0.51149437646017759</v>
      </c>
      <c r="G93" s="11">
        <f t="shared" si="18"/>
        <v>5.1149437646017759E-2</v>
      </c>
    </row>
    <row r="94" spans="1:7">
      <c r="A94" s="2">
        <v>43976</v>
      </c>
      <c r="B94" s="10">
        <v>92</v>
      </c>
      <c r="D94">
        <f t="shared" si="17"/>
        <v>0</v>
      </c>
      <c r="E94" s="11">
        <f t="shared" si="15"/>
        <v>4499.7833509435786</v>
      </c>
      <c r="F94" s="11">
        <f t="shared" si="16"/>
        <v>0.42724492910565459</v>
      </c>
      <c r="G94" s="11">
        <f t="shared" si="18"/>
        <v>4.2724492910565459E-2</v>
      </c>
    </row>
    <row r="95" spans="1:7">
      <c r="A95" s="2">
        <v>43977</v>
      </c>
      <c r="B95" s="10">
        <v>93</v>
      </c>
      <c r="D95">
        <f t="shared" si="17"/>
        <v>0</v>
      </c>
      <c r="E95" s="11">
        <f t="shared" si="15"/>
        <v>4499.8190380616697</v>
      </c>
      <c r="F95" s="11">
        <f t="shared" si="16"/>
        <v>0.35687118091118464</v>
      </c>
      <c r="G95" s="11">
        <f t="shared" si="18"/>
        <v>3.5687118091118464E-2</v>
      </c>
    </row>
    <row r="96" spans="1:7">
      <c r="A96" s="2">
        <v>43978</v>
      </c>
      <c r="B96" s="10">
        <v>94</v>
      </c>
      <c r="D96">
        <f t="shared" si="17"/>
        <v>0</v>
      </c>
      <c r="E96" s="11">
        <f t="shared" si="15"/>
        <v>4499.8488468822134</v>
      </c>
      <c r="F96" s="11">
        <f t="shared" si="16"/>
        <v>0.2980882054362155</v>
      </c>
      <c r="G96" s="11">
        <f t="shared" si="18"/>
        <v>2.980882054362155E-2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7"/>
  <sheetViews>
    <sheetView workbookViewId="0">
      <selection activeCell="L2" sqref="L2:L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0" width="8.796875" customWidth="1"/>
    <col min="11" max="11" width="12" bestFit="1" customWidth="1"/>
  </cols>
  <sheetData>
    <row r="1" spans="1:12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/>
    </row>
    <row r="2" spans="1:12">
      <c r="K2" s="4" t="s">
        <v>22</v>
      </c>
      <c r="L2" s="9">
        <v>700</v>
      </c>
    </row>
    <row r="3" spans="1:12">
      <c r="A3" s="2">
        <v>43885.75</v>
      </c>
      <c r="B3" s="10">
        <v>1</v>
      </c>
      <c r="C3" s="3">
        <f>Dati!K3</f>
        <v>0</v>
      </c>
      <c r="F3" s="11">
        <f t="shared" ref="F3:F5" si="0">$L$2/(1+$L$5*EXP(-$L$4*B3))</f>
        <v>1.7950674336843644</v>
      </c>
      <c r="G3" s="11"/>
      <c r="I3" s="11">
        <f>C3-F3</f>
        <v>-1.7950674336843644</v>
      </c>
      <c r="K3" s="4" t="s">
        <v>23</v>
      </c>
      <c r="L3" s="9">
        <v>1.5</v>
      </c>
    </row>
    <row r="4" spans="1:12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 t="shared" si="0"/>
        <v>2.1479995688498414</v>
      </c>
      <c r="G4" s="11">
        <f t="shared" ref="G4:G67" si="1">(F4-F3)*10</f>
        <v>3.5293213516547706</v>
      </c>
      <c r="H4" s="11">
        <f>F4-F3</f>
        <v>0.35293213516547706</v>
      </c>
      <c r="I4" s="11">
        <f>C4-F4</f>
        <v>-2.1479995688498414</v>
      </c>
      <c r="J4" s="11"/>
      <c r="K4" s="4" t="s">
        <v>24</v>
      </c>
      <c r="L4" s="9">
        <v>0.18</v>
      </c>
    </row>
    <row r="5" spans="1:12">
      <c r="A5" s="2">
        <v>43887</v>
      </c>
      <c r="B5" s="10">
        <v>3</v>
      </c>
      <c r="C5" s="3">
        <f>Dati!K5</f>
        <v>0</v>
      </c>
      <c r="D5">
        <f t="shared" ref="D5:D36" si="2">C5-C4</f>
        <v>0</v>
      </c>
      <c r="E5">
        <f t="shared" ref="E5:E37" si="3">10*(C5-C4)</f>
        <v>0</v>
      </c>
      <c r="F5" s="11">
        <f t="shared" si="0"/>
        <v>2.5700670383435824</v>
      </c>
      <c r="G5" s="11">
        <f t="shared" si="1"/>
        <v>4.2206746949374097</v>
      </c>
      <c r="H5" s="11">
        <f t="shared" ref="H5:H67" si="4">F5-F4</f>
        <v>0.42206746949374097</v>
      </c>
      <c r="I5" s="11">
        <f t="shared" ref="I5:I44" si="5">C5-F5</f>
        <v>-2.5700670383435824</v>
      </c>
      <c r="J5" s="11"/>
      <c r="K5" s="4" t="s">
        <v>25</v>
      </c>
      <c r="L5" s="15">
        <f>(L2-L3)/L3</f>
        <v>465.66666666666669</v>
      </c>
    </row>
    <row r="6" spans="1:12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ref="F6:F36" si="6">$L$2/(1+$L$5*EXP(-$L$4*B6))</f>
        <v>3.0747025264157526</v>
      </c>
      <c r="G6" s="11">
        <f t="shared" si="1"/>
        <v>5.0463548807217018</v>
      </c>
      <c r="H6" s="11">
        <f t="shared" si="4"/>
        <v>0.50463548807217018</v>
      </c>
      <c r="I6" s="11">
        <f t="shared" si="5"/>
        <v>-3.0747025264157526</v>
      </c>
      <c r="J6" s="11"/>
    </row>
    <row r="7" spans="1:12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6"/>
        <v>3.6779012180346284</v>
      </c>
      <c r="G7" s="11">
        <f t="shared" si="1"/>
        <v>6.0319869161887585</v>
      </c>
      <c r="H7" s="11">
        <f t="shared" si="4"/>
        <v>0.60319869161887585</v>
      </c>
      <c r="I7" s="11">
        <f t="shared" si="5"/>
        <v>-3.6779012180346284</v>
      </c>
      <c r="J7" s="11"/>
    </row>
    <row r="8" spans="1:12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6"/>
        <v>4.3986892387111149</v>
      </c>
      <c r="G8" s="11">
        <f t="shared" si="1"/>
        <v>7.2078802067648651</v>
      </c>
      <c r="H8" s="11">
        <f t="shared" si="4"/>
        <v>0.72078802067648651</v>
      </c>
      <c r="I8" s="11">
        <f t="shared" si="5"/>
        <v>-4.3986892387111149</v>
      </c>
      <c r="J8" s="11"/>
      <c r="K8" s="12" t="s">
        <v>30</v>
      </c>
      <c r="L8" s="11">
        <f>AVERAGE(I3:I36)</f>
        <v>-8.9900288941897628</v>
      </c>
    </row>
    <row r="9" spans="1:12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6"/>
        <v>5.2596689148466833</v>
      </c>
      <c r="G9" s="11">
        <f t="shared" si="1"/>
        <v>8.6097967613556836</v>
      </c>
      <c r="H9" s="11">
        <f t="shared" si="4"/>
        <v>0.86097967613556836</v>
      </c>
      <c r="I9" s="11">
        <f t="shared" si="5"/>
        <v>-5.2596689148466833</v>
      </c>
      <c r="J9" s="11"/>
      <c r="K9" s="12" t="s">
        <v>31</v>
      </c>
      <c r="L9" s="6">
        <f>STDEVP(I3:I36)</f>
        <v>11.463130371596977</v>
      </c>
    </row>
    <row r="10" spans="1:12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6"/>
        <v>6.2876495683586446</v>
      </c>
      <c r="G10" s="11">
        <f t="shared" si="1"/>
        <v>10.279806535119613</v>
      </c>
      <c r="H10" s="11">
        <f t="shared" si="4"/>
        <v>1.0279806535119613</v>
      </c>
      <c r="I10" s="11">
        <f t="shared" si="5"/>
        <v>-6.2876495683586446</v>
      </c>
      <c r="J10" s="11"/>
    </row>
    <row r="11" spans="1:12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6"/>
        <v>7.5143717023135661</v>
      </c>
      <c r="G11" s="11">
        <f t="shared" si="1"/>
        <v>12.267221339549215</v>
      </c>
      <c r="H11" s="11">
        <f t="shared" si="4"/>
        <v>1.2267221339549215</v>
      </c>
      <c r="I11" s="11">
        <f t="shared" si="5"/>
        <v>-6.5143717023135661</v>
      </c>
      <c r="J11" s="11"/>
    </row>
    <row r="12" spans="1:12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6"/>
        <v>8.9773304382945636</v>
      </c>
      <c r="G12" s="11">
        <f t="shared" si="1"/>
        <v>14.629587359809975</v>
      </c>
      <c r="H12" s="11">
        <f t="shared" si="4"/>
        <v>1.4629587359809975</v>
      </c>
      <c r="I12" s="11">
        <f t="shared" si="5"/>
        <v>-7.9773304382945636</v>
      </c>
      <c r="J12" s="11"/>
      <c r="K12" t="s">
        <v>32</v>
      </c>
      <c r="L12" s="13">
        <f>MATCH(MAX(H3:H67),H3:H67,0)</f>
        <v>35</v>
      </c>
    </row>
    <row r="13" spans="1:12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6"/>
        <v>10.720700383917841</v>
      </c>
      <c r="G13" s="11">
        <f t="shared" si="1"/>
        <v>17.43369945623277</v>
      </c>
      <c r="H13" s="11">
        <f t="shared" si="4"/>
        <v>1.743369945623277</v>
      </c>
      <c r="I13" s="11">
        <f t="shared" si="5"/>
        <v>-7.7207003839178405</v>
      </c>
      <c r="J13" s="11"/>
      <c r="K13" t="s">
        <v>33</v>
      </c>
      <c r="L13" s="11">
        <f>L12-'Analisi-pos'!K12</f>
        <v>-2</v>
      </c>
    </row>
    <row r="14" spans="1:12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6"/>
        <v>12.796358008108367</v>
      </c>
      <c r="G14" s="11">
        <f t="shared" si="1"/>
        <v>20.756576241905265</v>
      </c>
      <c r="H14" s="11">
        <f t="shared" si="4"/>
        <v>2.0756576241905265</v>
      </c>
      <c r="I14" s="11">
        <f t="shared" si="5"/>
        <v>-9.796358008108367</v>
      </c>
      <c r="J14" s="11"/>
    </row>
    <row r="15" spans="1:12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6"/>
        <v>15.264988133789815</v>
      </c>
      <c r="G15" s="11">
        <f t="shared" si="1"/>
        <v>24.686301256814485</v>
      </c>
      <c r="H15" s="11">
        <f t="shared" si="4"/>
        <v>2.4686301256814485</v>
      </c>
      <c r="I15" s="11">
        <f t="shared" si="5"/>
        <v>-11.264988133789815</v>
      </c>
      <c r="J15" s="11"/>
    </row>
    <row r="16" spans="1:12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6"/>
        <v>18.197247142552726</v>
      </c>
      <c r="G16" s="11">
        <f t="shared" si="1"/>
        <v>29.322590087629106</v>
      </c>
      <c r="H16" s="11">
        <f t="shared" si="4"/>
        <v>2.9322590087629106</v>
      </c>
      <c r="I16" s="11">
        <f t="shared" si="5"/>
        <v>-12.197247142552726</v>
      </c>
      <c r="J16" s="11"/>
    </row>
    <row r="17" spans="1:10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6"/>
        <v>21.674935536452377</v>
      </c>
      <c r="G17" s="11">
        <f t="shared" si="1"/>
        <v>34.776883938996512</v>
      </c>
      <c r="H17" s="11">
        <f t="shared" si="4"/>
        <v>3.4776883938996512</v>
      </c>
      <c r="I17" s="11">
        <f t="shared" si="5"/>
        <v>-14.674935536452377</v>
      </c>
      <c r="J17" s="11"/>
    </row>
    <row r="18" spans="1:10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6"/>
        <v>25.792105123509788</v>
      </c>
      <c r="G18" s="11">
        <f t="shared" si="1"/>
        <v>41.171695870574112</v>
      </c>
      <c r="H18" s="11">
        <f t="shared" si="4"/>
        <v>4.1171695870574112</v>
      </c>
      <c r="I18" s="11">
        <f t="shared" si="5"/>
        <v>-17.792105123509788</v>
      </c>
      <c r="J18" s="11"/>
    </row>
    <row r="19" spans="1:10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6"/>
        <v>30.655989913076258</v>
      </c>
      <c r="G19" s="11">
        <f t="shared" si="1"/>
        <v>48.638847895664696</v>
      </c>
      <c r="H19" s="11">
        <f t="shared" si="4"/>
        <v>4.8638847895664696</v>
      </c>
      <c r="I19" s="11">
        <f t="shared" si="5"/>
        <v>-22.655989913076258</v>
      </c>
      <c r="J19" s="11"/>
    </row>
    <row r="20" spans="1:10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6"/>
        <v>36.387604009956391</v>
      </c>
      <c r="G20" s="11">
        <f t="shared" si="1"/>
        <v>57.316140968801328</v>
      </c>
      <c r="H20" s="11">
        <f t="shared" si="4"/>
        <v>5.7316140968801328</v>
      </c>
      <c r="I20" s="11">
        <f t="shared" si="5"/>
        <v>-25.387604009956391</v>
      </c>
      <c r="J20" s="11"/>
    </row>
    <row r="21" spans="1:10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6"/>
        <v>43.121794856105105</v>
      </c>
      <c r="G21" s="11">
        <f t="shared" si="1"/>
        <v>67.341908461487137</v>
      </c>
      <c r="H21" s="11">
        <f t="shared" si="4"/>
        <v>6.7341908461487137</v>
      </c>
      <c r="I21" s="11">
        <f t="shared" si="5"/>
        <v>-26.121794856105105</v>
      </c>
      <c r="J21" s="11"/>
    </row>
    <row r="22" spans="1:10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6"/>
        <v>51.006478959488931</v>
      </c>
      <c r="G22" s="11">
        <f t="shared" si="1"/>
        <v>78.84684103383826</v>
      </c>
      <c r="H22" s="11">
        <f t="shared" si="4"/>
        <v>7.884684103383826</v>
      </c>
      <c r="I22" s="11">
        <f t="shared" si="5"/>
        <v>-24.006478959488931</v>
      </c>
      <c r="J22" s="11"/>
    </row>
    <row r="23" spans="1:10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6"/>
        <v>60.200726558685467</v>
      </c>
      <c r="G23" s="11">
        <f t="shared" si="1"/>
        <v>91.942475991965367</v>
      </c>
      <c r="H23" s="11">
        <f t="shared" si="4"/>
        <v>9.1942475991965367</v>
      </c>
      <c r="I23" s="11">
        <f t="shared" si="5"/>
        <v>-27.200726558685467</v>
      </c>
      <c r="J23" s="11"/>
    </row>
    <row r="24" spans="1:10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6"/>
        <v>70.871313986033698</v>
      </c>
      <c r="G24" s="11">
        <f t="shared" si="1"/>
        <v>106.70587427348231</v>
      </c>
      <c r="H24" s="11">
        <f t="shared" si="4"/>
        <v>10.670587427348231</v>
      </c>
      <c r="I24" s="11">
        <f t="shared" si="5"/>
        <v>-20.871313986033698</v>
      </c>
      <c r="J24" s="11"/>
    </row>
    <row r="25" spans="1:10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6"/>
        <v>83.187347619967738</v>
      </c>
      <c r="G25" s="11">
        <f t="shared" si="1"/>
        <v>123.1603363393404</v>
      </c>
      <c r="H25" s="11">
        <f t="shared" si="4"/>
        <v>12.31603363393404</v>
      </c>
      <c r="I25" s="11">
        <f t="shared" si="5"/>
        <v>-23.187347619967738</v>
      </c>
      <c r="J25" s="11"/>
    </row>
    <row r="26" spans="1:10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6"/>
        <v>97.312608927007318</v>
      </c>
      <c r="G26" s="11">
        <f t="shared" si="1"/>
        <v>141.2526130703958</v>
      </c>
      <c r="H26" s="11">
        <f t="shared" si="4"/>
        <v>14.12526130703958</v>
      </c>
      <c r="I26" s="11">
        <f t="shared" si="5"/>
        <v>-24.312608927007318</v>
      </c>
      <c r="J26" s="11"/>
    </row>
    <row r="27" spans="1:10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6"/>
        <v>113.39540965721291</v>
      </c>
      <c r="G27" s="11">
        <f t="shared" si="1"/>
        <v>160.82800730205591</v>
      </c>
      <c r="H27" s="11">
        <f t="shared" si="4"/>
        <v>16.082800730205591</v>
      </c>
      <c r="I27" s="11">
        <f t="shared" si="5"/>
        <v>-22.395409657212909</v>
      </c>
      <c r="J27" s="11"/>
    </row>
    <row r="28" spans="1:10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6"/>
        <v>131.55601243864697</v>
      </c>
      <c r="G28" s="11">
        <f t="shared" si="1"/>
        <v>181.60602781434065</v>
      </c>
      <c r="H28" s="11">
        <f t="shared" si="4"/>
        <v>18.160602781434065</v>
      </c>
      <c r="I28" s="11">
        <f t="shared" si="5"/>
        <v>-12.556012438646974</v>
      </c>
      <c r="J28" s="11"/>
    </row>
    <row r="29" spans="1:10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6"/>
        <v>151.87208382962572</v>
      </c>
      <c r="G29" s="11">
        <f t="shared" si="1"/>
        <v>203.16071390978749</v>
      </c>
      <c r="H29" s="11">
        <f t="shared" si="4"/>
        <v>20.316071390978749</v>
      </c>
      <c r="I29" s="11">
        <f t="shared" si="5"/>
        <v>0.12791617037427727</v>
      </c>
      <c r="J29" s="11"/>
    </row>
    <row r="30" spans="1:10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6"/>
        <v>174.36319074531096</v>
      </c>
      <c r="G30" s="11">
        <f t="shared" si="1"/>
        <v>224.91106915685236</v>
      </c>
      <c r="H30" s="11">
        <f t="shared" si="4"/>
        <v>22.491106915685236</v>
      </c>
      <c r="I30" s="11">
        <f t="shared" si="5"/>
        <v>-3.3631907453109591</v>
      </c>
      <c r="J30" s="11"/>
    </row>
    <row r="31" spans="1:10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6"/>
        <v>198.97595999569234</v>
      </c>
      <c r="G31" s="11">
        <f t="shared" si="1"/>
        <v>246.12769250381376</v>
      </c>
      <c r="H31" s="11">
        <f t="shared" si="4"/>
        <v>24.612769250381376</v>
      </c>
      <c r="I31" s="11">
        <f t="shared" si="5"/>
        <v>13.024040004307665</v>
      </c>
      <c r="J31" s="11"/>
    </row>
    <row r="32" spans="1:10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6"/>
        <v>225.5720609739891</v>
      </c>
      <c r="G32" s="11">
        <f t="shared" si="1"/>
        <v>265.96100978296761</v>
      </c>
      <c r="H32" s="11">
        <f t="shared" si="4"/>
        <v>26.596100978296761</v>
      </c>
      <c r="I32" s="11">
        <f t="shared" si="5"/>
        <v>5.4279390260109039</v>
      </c>
      <c r="J32" s="11"/>
    </row>
    <row r="33" spans="1:10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6"/>
        <v>253.92145320035931</v>
      </c>
      <c r="G33" s="11">
        <f t="shared" si="1"/>
        <v>283.49392226370213</v>
      </c>
      <c r="H33" s="11">
        <f t="shared" si="4"/>
        <v>28.349392226370213</v>
      </c>
      <c r="I33" s="11">
        <f t="shared" si="5"/>
        <v>7.8546799640690779E-2</v>
      </c>
      <c r="J33" s="11"/>
    </row>
    <row r="34" spans="1:10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6"/>
        <v>283.70316212994868</v>
      </c>
      <c r="G34" s="11">
        <f t="shared" si="1"/>
        <v>297.81708929589371</v>
      </c>
      <c r="H34" s="11">
        <f t="shared" si="4"/>
        <v>29.781708929589371</v>
      </c>
      <c r="I34" s="11">
        <f t="shared" si="5"/>
        <v>-3.7031621299486801</v>
      </c>
      <c r="J34" s="11"/>
    </row>
    <row r="35" spans="1:10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6"/>
        <v>314.51507645012049</v>
      </c>
      <c r="G35" s="11">
        <f t="shared" si="1"/>
        <v>308.11914320171809</v>
      </c>
      <c r="H35" s="11">
        <f t="shared" si="4"/>
        <v>30.811914320171809</v>
      </c>
      <c r="I35" s="11">
        <f t="shared" si="5"/>
        <v>16.484923549879511</v>
      </c>
      <c r="J35" s="11"/>
    </row>
    <row r="36" spans="1:10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6"/>
        <v>345.89292617504094</v>
      </c>
      <c r="G36" s="11">
        <f t="shared" si="1"/>
        <v>313.77849724920452</v>
      </c>
      <c r="H36" s="11">
        <f t="shared" si="4"/>
        <v>31.377849724920452</v>
      </c>
      <c r="I36" s="11">
        <f t="shared" si="5"/>
        <v>12.107073824959059</v>
      </c>
      <c r="J36" s="11"/>
    </row>
    <row r="37" spans="1:10">
      <c r="A37" s="2">
        <v>43919</v>
      </c>
      <c r="B37" s="10">
        <v>35</v>
      </c>
      <c r="C37" s="3">
        <f>Dati!K37</f>
        <v>377</v>
      </c>
      <c r="D37">
        <f t="shared" ref="D37" si="7">C37-C36</f>
        <v>19</v>
      </c>
      <c r="E37">
        <f t="shared" si="3"/>
        <v>190</v>
      </c>
      <c r="F37" s="11">
        <f t="shared" ref="F37:F59" si="8">$L$2/(1+$L$5*EXP(-$L$4*B37))</f>
        <v>377.33694381224524</v>
      </c>
      <c r="G37" s="11">
        <f t="shared" si="1"/>
        <v>314.44017637204297</v>
      </c>
      <c r="H37" s="11">
        <f t="shared" si="4"/>
        <v>31.444017637204297</v>
      </c>
      <c r="I37" s="11">
        <f t="shared" si="5"/>
        <v>-0.33694381224523795</v>
      </c>
      <c r="J37" s="11"/>
    </row>
    <row r="38" spans="1:10">
      <c r="A38" s="2">
        <v>43920</v>
      </c>
      <c r="B38" s="10">
        <v>36</v>
      </c>
      <c r="C38" s="3">
        <f>Dati!K38</f>
        <v>397</v>
      </c>
      <c r="D38">
        <f t="shared" ref="D38" si="9">C38-C37</f>
        <v>20</v>
      </c>
      <c r="E38">
        <f t="shared" ref="E38" si="10">10*(C38-C37)</f>
        <v>200</v>
      </c>
      <c r="F38" s="11">
        <f t="shared" si="8"/>
        <v>408.34314907331554</v>
      </c>
      <c r="G38" s="11">
        <f t="shared" si="1"/>
        <v>310.06205261070306</v>
      </c>
      <c r="H38" s="11">
        <f t="shared" si="4"/>
        <v>31.006205261070306</v>
      </c>
      <c r="I38" s="11">
        <f t="shared" si="5"/>
        <v>-11.343149073315544</v>
      </c>
      <c r="J38" s="11"/>
    </row>
    <row r="39" spans="1:10">
      <c r="A39" s="2">
        <v>43921</v>
      </c>
      <c r="B39" s="10">
        <v>37</v>
      </c>
      <c r="C39" s="3">
        <f>Dati!K39</f>
        <v>428</v>
      </c>
      <c r="D39">
        <f t="shared" ref="D39" si="11">C39-C38</f>
        <v>31</v>
      </c>
      <c r="E39">
        <f t="shared" ref="E39" si="12">10*(C39-C38)</f>
        <v>310</v>
      </c>
      <c r="F39" s="11">
        <f t="shared" si="8"/>
        <v>438.43519328050877</v>
      </c>
      <c r="G39" s="11">
        <f t="shared" si="1"/>
        <v>300.92044207193226</v>
      </c>
      <c r="H39" s="11">
        <f t="shared" si="4"/>
        <v>30.092044207193226</v>
      </c>
      <c r="I39" s="11">
        <f t="shared" si="5"/>
        <v>-10.43519328050877</v>
      </c>
      <c r="J39" s="11"/>
    </row>
    <row r="40" spans="1:10">
      <c r="A40" s="2">
        <v>43922</v>
      </c>
      <c r="B40" s="10">
        <v>38</v>
      </c>
      <c r="C40" s="3">
        <f>Dati!K40</f>
        <v>460</v>
      </c>
      <c r="D40">
        <f t="shared" ref="D40" si="13">C40-C39</f>
        <v>32</v>
      </c>
      <c r="E40">
        <f t="shared" ref="E40" si="14">10*(C40-C39)</f>
        <v>320</v>
      </c>
      <c r="F40" s="11">
        <f t="shared" si="8"/>
        <v>467.1925750393662</v>
      </c>
      <c r="G40" s="11">
        <f t="shared" si="1"/>
        <v>287.57381758857434</v>
      </c>
      <c r="H40" s="11">
        <f t="shared" si="4"/>
        <v>28.757381758857434</v>
      </c>
      <c r="I40" s="11">
        <f t="shared" si="5"/>
        <v>-7.1925750393662042</v>
      </c>
      <c r="J40" s="11"/>
    </row>
    <row r="41" spans="1:10">
      <c r="A41" s="2">
        <v>43923</v>
      </c>
      <c r="B41" s="10">
        <v>39</v>
      </c>
      <c r="C41" s="3">
        <f>Dati!K41</f>
        <v>488</v>
      </c>
      <c r="D41">
        <f t="shared" ref="D41" si="15">C41-C40</f>
        <v>28</v>
      </c>
      <c r="E41">
        <f t="shared" ref="E41" si="16">10*(C41-C40)</f>
        <v>280</v>
      </c>
      <c r="F41" s="11">
        <f t="shared" si="8"/>
        <v>494.27183504031319</v>
      </c>
      <c r="G41" s="11">
        <f t="shared" si="1"/>
        <v>270.79260000946988</v>
      </c>
      <c r="H41" s="11">
        <f t="shared" si="4"/>
        <v>27.079260000946988</v>
      </c>
      <c r="I41" s="11">
        <f t="shared" si="5"/>
        <v>-6.2718350403131922</v>
      </c>
      <c r="J41" s="11"/>
    </row>
    <row r="42" spans="1:10">
      <c r="A42" s="2">
        <v>43924</v>
      </c>
      <c r="B42" s="10">
        <v>40</v>
      </c>
      <c r="C42" s="3">
        <f>Dati!K42</f>
        <v>519</v>
      </c>
      <c r="D42">
        <f t="shared" ref="D42" si="17">C42-C41</f>
        <v>31</v>
      </c>
      <c r="E42">
        <f t="shared" ref="E42" si="18">10*(C42-C41)</f>
        <v>310</v>
      </c>
      <c r="F42" s="11">
        <f t="shared" si="8"/>
        <v>519.41879642748427</v>
      </c>
      <c r="G42" s="11">
        <f t="shared" si="1"/>
        <v>251.46961387171075</v>
      </c>
      <c r="H42" s="11">
        <f t="shared" si="4"/>
        <v>25.146961387171075</v>
      </c>
      <c r="I42" s="11">
        <f t="shared" si="5"/>
        <v>-0.41879642748426704</v>
      </c>
      <c r="J42" s="11"/>
    </row>
    <row r="43" spans="1:10">
      <c r="A43" s="2">
        <v>43925</v>
      </c>
      <c r="B43" s="10">
        <v>41</v>
      </c>
      <c r="C43" s="3">
        <f>Dati!K43</f>
        <v>542</v>
      </c>
      <c r="D43">
        <f t="shared" ref="D43" si="19">C43-C42</f>
        <v>23</v>
      </c>
      <c r="E43">
        <f t="shared" ref="E43" si="20">10*(C43-C42)</f>
        <v>230</v>
      </c>
      <c r="F43" s="11">
        <f t="shared" si="8"/>
        <v>542.47159451479024</v>
      </c>
      <c r="G43" s="11">
        <f t="shared" si="1"/>
        <v>230.52798087305973</v>
      </c>
      <c r="H43" s="11">
        <f t="shared" si="4"/>
        <v>23.052798087305973</v>
      </c>
      <c r="I43" s="11">
        <f t="shared" si="5"/>
        <v>-0.47159451479024028</v>
      </c>
      <c r="J43" s="11"/>
    </row>
    <row r="44" spans="1:10">
      <c r="A44" s="2">
        <v>43926</v>
      </c>
      <c r="B44" s="10">
        <v>42</v>
      </c>
      <c r="C44" s="3">
        <f>Dati!K44</f>
        <v>556</v>
      </c>
      <c r="D44">
        <f t="shared" ref="D44" si="21">C44-C43</f>
        <v>14</v>
      </c>
      <c r="E44">
        <f t="shared" ref="E44" si="22">10*(C44-C43)</f>
        <v>140</v>
      </c>
      <c r="F44" s="11">
        <f t="shared" si="8"/>
        <v>563.35568965270591</v>
      </c>
      <c r="G44" s="11">
        <f t="shared" si="1"/>
        <v>208.84095137915665</v>
      </c>
      <c r="H44" s="11">
        <f t="shared" si="4"/>
        <v>20.884095137915665</v>
      </c>
      <c r="I44" s="11">
        <f t="shared" si="5"/>
        <v>-7.3556896527059052</v>
      </c>
      <c r="J44" s="11"/>
    </row>
    <row r="45" spans="1:10">
      <c r="A45" s="2">
        <v>43927</v>
      </c>
      <c r="B45" s="10">
        <v>43</v>
      </c>
      <c r="C45" s="3"/>
      <c r="F45" s="11">
        <f t="shared" si="8"/>
        <v>582.07298518808238</v>
      </c>
      <c r="G45" s="11">
        <f t="shared" si="1"/>
        <v>187.17295535376479</v>
      </c>
      <c r="H45" s="11">
        <f t="shared" si="4"/>
        <v>18.717295535376479</v>
      </c>
      <c r="I45" s="11"/>
      <c r="J45" s="11"/>
    </row>
    <row r="46" spans="1:10">
      <c r="A46" s="2">
        <v>43928</v>
      </c>
      <c r="B46" s="10">
        <v>44</v>
      </c>
      <c r="C46" s="3"/>
      <c r="F46" s="11">
        <f t="shared" si="8"/>
        <v>598.68749738006511</v>
      </c>
      <c r="G46" s="11">
        <f t="shared" si="1"/>
        <v>166.14512191982726</v>
      </c>
      <c r="H46" s="11">
        <f t="shared" si="4"/>
        <v>16.614512191982726</v>
      </c>
      <c r="I46" s="11"/>
      <c r="J46" s="11"/>
    </row>
    <row r="47" spans="1:10">
      <c r="A47" s="2">
        <v>43929</v>
      </c>
      <c r="B47" s="10">
        <v>45</v>
      </c>
      <c r="C47" s="3"/>
      <c r="F47" s="11">
        <f t="shared" si="8"/>
        <v>613.30984418457911</v>
      </c>
      <c r="G47" s="11">
        <f t="shared" si="1"/>
        <v>146.22346804513995</v>
      </c>
      <c r="H47" s="11">
        <f t="shared" si="4"/>
        <v>14.622346804513995</v>
      </c>
      <c r="I47" s="11"/>
      <c r="J47" s="11"/>
    </row>
    <row r="48" spans="1:10">
      <c r="A48" s="2">
        <v>43930</v>
      </c>
      <c r="B48" s="10">
        <v>46</v>
      </c>
      <c r="C48" s="3"/>
      <c r="F48" s="11">
        <f t="shared" si="8"/>
        <v>626.08232706863191</v>
      </c>
      <c r="G48" s="11">
        <f t="shared" si="1"/>
        <v>127.72482884052806</v>
      </c>
      <c r="H48" s="11">
        <f t="shared" si="4"/>
        <v>12.772482884052806</v>
      </c>
      <c r="I48" s="11"/>
      <c r="J48" s="11"/>
    </row>
    <row r="49" spans="1:10">
      <c r="A49" s="2">
        <v>43931</v>
      </c>
      <c r="B49" s="10">
        <v>47</v>
      </c>
      <c r="C49" s="3"/>
      <c r="F49" s="11">
        <f t="shared" si="8"/>
        <v>637.16577348258534</v>
      </c>
      <c r="G49" s="11">
        <f t="shared" si="1"/>
        <v>110.83446413953425</v>
      </c>
      <c r="H49" s="11">
        <f t="shared" si="4"/>
        <v>11.083446413953425</v>
      </c>
      <c r="I49" s="11"/>
      <c r="J49" s="11"/>
    </row>
    <row r="50" spans="1:10">
      <c r="A50" s="2">
        <v>43932</v>
      </c>
      <c r="B50" s="10">
        <v>48</v>
      </c>
      <c r="C50" s="3"/>
      <c r="F50" s="11">
        <f t="shared" si="8"/>
        <v>646.72873776923427</v>
      </c>
      <c r="G50" s="11">
        <f t="shared" si="1"/>
        <v>95.629642866489348</v>
      </c>
      <c r="H50" s="11">
        <f t="shared" si="4"/>
        <v>9.5629642866489348</v>
      </c>
      <c r="I50" s="11"/>
      <c r="J50" s="11"/>
    </row>
    <row r="51" spans="1:10">
      <c r="A51" s="2">
        <v>43933</v>
      </c>
      <c r="B51" s="10">
        <v>49</v>
      </c>
      <c r="C51" s="3"/>
      <c r="F51" s="11">
        <f t="shared" si="8"/>
        <v>654.93920891534538</v>
      </c>
      <c r="G51" s="11">
        <f t="shared" si="1"/>
        <v>82.104711461111037</v>
      </c>
      <c r="H51" s="11">
        <f t="shared" si="4"/>
        <v>8.2104711461111037</v>
      </c>
      <c r="I51" s="11"/>
      <c r="J51" s="11"/>
    </row>
    <row r="52" spans="1:10">
      <c r="A52" s="2">
        <v>43934</v>
      </c>
      <c r="B52" s="10">
        <v>50</v>
      </c>
      <c r="C52" s="3"/>
      <c r="F52" s="11">
        <f t="shared" si="8"/>
        <v>661.95867027735562</v>
      </c>
      <c r="G52" s="11">
        <f t="shared" si="1"/>
        <v>70.194613620102473</v>
      </c>
      <c r="H52" s="11">
        <f t="shared" si="4"/>
        <v>7.0194613620102473</v>
      </c>
      <c r="I52" s="11"/>
      <c r="J52" s="11"/>
    </row>
    <row r="53" spans="1:10">
      <c r="A53" s="2">
        <v>43935</v>
      </c>
      <c r="B53" s="10">
        <v>51</v>
      </c>
      <c r="C53" s="3"/>
      <c r="F53" s="11">
        <f t="shared" si="8"/>
        <v>667.93818670593907</v>
      </c>
      <c r="G53" s="11">
        <f t="shared" si="1"/>
        <v>59.795164285834517</v>
      </c>
      <c r="H53" s="11">
        <f t="shared" si="4"/>
        <v>5.9795164285834517</v>
      </c>
      <c r="I53" s="11"/>
      <c r="J53" s="11"/>
    </row>
    <row r="54" spans="1:10">
      <c r="A54" s="2">
        <v>43936</v>
      </c>
      <c r="B54" s="10">
        <v>52</v>
      </c>
      <c r="C54" s="3"/>
      <c r="F54" s="11">
        <f t="shared" si="8"/>
        <v>673.01612773825786</v>
      </c>
      <c r="G54" s="11">
        <f t="shared" si="1"/>
        <v>50.779410323187903</v>
      </c>
      <c r="H54" s="11">
        <f t="shared" si="4"/>
        <v>5.0779410323187903</v>
      </c>
      <c r="I54" s="11"/>
      <c r="J54" s="11"/>
    </row>
    <row r="55" spans="1:10">
      <c r="A55" s="2">
        <v>43937</v>
      </c>
      <c r="B55" s="10">
        <v>53</v>
      </c>
      <c r="C55" s="3"/>
      <c r="F55" s="11">
        <f t="shared" si="8"/>
        <v>677.3171375933988</v>
      </c>
      <c r="G55" s="11">
        <f t="shared" si="1"/>
        <v>43.010098551409328</v>
      </c>
      <c r="H55" s="11">
        <f t="shared" si="4"/>
        <v>4.3010098551409328</v>
      </c>
      <c r="I55" s="11"/>
      <c r="J55" s="11"/>
    </row>
    <row r="56" spans="1:10">
      <c r="A56" s="2">
        <v>43938</v>
      </c>
      <c r="B56" s="10">
        <v>54</v>
      </c>
      <c r="C56" s="3"/>
      <c r="F56" s="11">
        <f t="shared" si="8"/>
        <v>680.95200406748313</v>
      </c>
      <c r="G56" s="11">
        <f t="shared" si="1"/>
        <v>36.348664740843333</v>
      </c>
      <c r="H56" s="11">
        <f t="shared" si="4"/>
        <v>3.6348664740843333</v>
      </c>
      <c r="I56" s="11"/>
      <c r="J56" s="11"/>
    </row>
    <row r="57" spans="1:10">
      <c r="A57" s="2">
        <v>43939</v>
      </c>
      <c r="B57" s="10">
        <v>55</v>
      </c>
      <c r="C57" s="3"/>
      <c r="F57" s="11">
        <f t="shared" si="8"/>
        <v>684.01813720036807</v>
      </c>
      <c r="G57" s="11">
        <f t="shared" si="1"/>
        <v>30.661331328849428</v>
      </c>
      <c r="H57" s="11">
        <f t="shared" si="4"/>
        <v>3.0661331328849428</v>
      </c>
      <c r="I57" s="11"/>
      <c r="J57" s="11"/>
    </row>
    <row r="58" spans="1:10">
      <c r="A58" s="2">
        <v>43940</v>
      </c>
      <c r="B58" s="10">
        <v>56</v>
      </c>
      <c r="C58" s="3"/>
      <c r="F58" s="11">
        <f t="shared" si="8"/>
        <v>686.60043051262051</v>
      </c>
      <c r="G58" s="11">
        <f t="shared" si="1"/>
        <v>25.822933122524319</v>
      </c>
      <c r="H58" s="11">
        <f t="shared" si="4"/>
        <v>2.5822933122524319</v>
      </c>
      <c r="I58" s="11"/>
      <c r="J58" s="11"/>
    </row>
    <row r="59" spans="1:10">
      <c r="A59" s="2">
        <v>43941</v>
      </c>
      <c r="B59" s="10">
        <v>57</v>
      </c>
      <c r="C59" s="3"/>
      <c r="F59" s="11">
        <f t="shared" si="8"/>
        <v>688.77233459221407</v>
      </c>
      <c r="G59" s="11">
        <f t="shared" si="1"/>
        <v>21.719040795935598</v>
      </c>
      <c r="H59" s="11">
        <f t="shared" si="4"/>
        <v>2.1719040795935598</v>
      </c>
      <c r="I59" s="11"/>
      <c r="J59" s="11"/>
    </row>
    <row r="60" spans="1:10">
      <c r="A60" s="2">
        <v>43942</v>
      </c>
      <c r="B60" s="10">
        <v>58</v>
      </c>
      <c r="C60" s="3"/>
      <c r="F60" s="11">
        <f t="shared" ref="F60:F67" si="23">$L$2/(1+$L$5*EXP(-$L$4*B60))</f>
        <v>690.59702111194656</v>
      </c>
      <c r="G60" s="11">
        <f t="shared" si="1"/>
        <v>18.246865197324951</v>
      </c>
      <c r="H60" s="11">
        <f t="shared" si="4"/>
        <v>1.8246865197324951</v>
      </c>
      <c r="I60" s="11"/>
      <c r="J60" s="11"/>
    </row>
    <row r="61" spans="1:10">
      <c r="A61" s="2">
        <v>43943</v>
      </c>
      <c r="B61" s="10">
        <v>59</v>
      </c>
      <c r="C61" s="3"/>
      <c r="F61" s="11">
        <f t="shared" si="23"/>
        <v>692.12855400488604</v>
      </c>
      <c r="G61" s="11">
        <f t="shared" si="1"/>
        <v>15.315328929394809</v>
      </c>
      <c r="H61" s="11">
        <f t="shared" si="4"/>
        <v>1.5315328929394809</v>
      </c>
      <c r="I61" s="11"/>
      <c r="J61" s="11"/>
    </row>
    <row r="62" spans="1:10">
      <c r="A62" s="2">
        <v>43944</v>
      </c>
      <c r="B62" s="10">
        <v>60</v>
      </c>
      <c r="C62" s="3"/>
      <c r="F62" s="11">
        <f t="shared" si="23"/>
        <v>693.41301407964738</v>
      </c>
      <c r="G62" s="11">
        <f t="shared" si="1"/>
        <v>12.844600747613413</v>
      </c>
      <c r="H62" s="11">
        <f t="shared" si="4"/>
        <v>1.2844600747613413</v>
      </c>
      <c r="I62" s="11"/>
      <c r="J62" s="11"/>
    </row>
    <row r="63" spans="1:10">
      <c r="A63" s="2">
        <v>43945</v>
      </c>
      <c r="B63" s="10">
        <v>61</v>
      </c>
      <c r="C63" s="3"/>
      <c r="F63" s="11">
        <f t="shared" si="23"/>
        <v>694.48954509957593</v>
      </c>
      <c r="G63" s="11">
        <f t="shared" si="1"/>
        <v>10.765310199285523</v>
      </c>
      <c r="H63" s="11">
        <f t="shared" si="4"/>
        <v>1.0765310199285523</v>
      </c>
      <c r="I63" s="11"/>
      <c r="J63" s="11"/>
    </row>
    <row r="64" spans="1:10">
      <c r="A64" s="2">
        <v>43946</v>
      </c>
      <c r="B64" s="10">
        <v>62</v>
      </c>
      <c r="C64" s="3"/>
      <c r="F64" s="11">
        <f t="shared" si="23"/>
        <v>695.39130477192521</v>
      </c>
      <c r="G64" s="11">
        <f t="shared" si="1"/>
        <v>9.0175967234927157</v>
      </c>
      <c r="H64" s="11">
        <f t="shared" si="4"/>
        <v>0.90175967234927157</v>
      </c>
      <c r="I64" s="11"/>
      <c r="J64" s="11"/>
    </row>
    <row r="65" spans="1:10">
      <c r="A65" s="2">
        <v>43947</v>
      </c>
      <c r="B65" s="10">
        <v>63</v>
      </c>
      <c r="C65" s="3"/>
      <c r="F65" s="11">
        <f t="shared" si="23"/>
        <v>696.14631462386978</v>
      </c>
      <c r="G65" s="11">
        <f t="shared" si="1"/>
        <v>7.5500985194457826</v>
      </c>
      <c r="H65" s="11">
        <f t="shared" si="4"/>
        <v>0.75500985194457826</v>
      </c>
      <c r="I65" s="11"/>
      <c r="J65" s="11"/>
    </row>
    <row r="66" spans="1:10">
      <c r="A66" s="2">
        <v>43948</v>
      </c>
      <c r="B66" s="10">
        <v>64</v>
      </c>
      <c r="C66" s="3"/>
      <c r="F66" s="11">
        <f t="shared" si="23"/>
        <v>696.77820962033013</v>
      </c>
      <c r="G66" s="11">
        <f t="shared" si="1"/>
        <v>6.3189499646034619</v>
      </c>
      <c r="H66" s="11">
        <f t="shared" si="4"/>
        <v>0.63189499646034619</v>
      </c>
      <c r="I66" s="11"/>
      <c r="J66" s="11"/>
    </row>
    <row r="67" spans="1:10">
      <c r="A67" s="2">
        <v>43949</v>
      </c>
      <c r="B67" s="10">
        <v>65</v>
      </c>
      <c r="C67" s="3"/>
      <c r="F67" s="11">
        <f t="shared" si="23"/>
        <v>697.30689261272312</v>
      </c>
      <c r="G67" s="11">
        <f t="shared" si="1"/>
        <v>5.2868299239298722</v>
      </c>
      <c r="H67" s="11">
        <f t="shared" si="4"/>
        <v>0.52868299239298722</v>
      </c>
      <c r="I67" s="11"/>
      <c r="J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E20"/>
  <sheetViews>
    <sheetView tabSelected="1" workbookViewId="0">
      <selection activeCell="E7" sqref="E7"/>
    </sheetView>
  </sheetViews>
  <sheetFormatPr defaultRowHeight="13.8"/>
  <cols>
    <col min="2" max="2" width="9.8984375" customWidth="1"/>
    <col min="3" max="5" width="9.8984375" bestFit="1" customWidth="1"/>
  </cols>
  <sheetData>
    <row r="1" spans="1:5">
      <c r="A1" s="20" t="s">
        <v>36</v>
      </c>
      <c r="B1" s="20"/>
    </row>
    <row r="6" spans="1:5">
      <c r="B6" s="19">
        <v>43918</v>
      </c>
      <c r="C6" s="19">
        <v>43919</v>
      </c>
      <c r="D6" s="19">
        <v>43922</v>
      </c>
      <c r="E6" s="19">
        <v>43926</v>
      </c>
    </row>
    <row r="7" spans="1:5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</row>
    <row r="8" spans="1:5">
      <c r="A8" s="4" t="s">
        <v>23</v>
      </c>
      <c r="B8" s="9">
        <v>8</v>
      </c>
      <c r="C8" s="9">
        <v>1.4</v>
      </c>
      <c r="D8" s="9">
        <v>1.4</v>
      </c>
      <c r="E8" s="9">
        <v>6</v>
      </c>
    </row>
    <row r="9" spans="1:5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</row>
    <row r="12" spans="1:5">
      <c r="A12" s="20" t="s">
        <v>37</v>
      </c>
      <c r="B12" s="20"/>
    </row>
    <row r="17" spans="1:5">
      <c r="B17" s="19">
        <v>43918</v>
      </c>
      <c r="C17" s="19">
        <v>43919</v>
      </c>
      <c r="D17" s="19">
        <v>43922</v>
      </c>
      <c r="E17" s="19">
        <v>43926</v>
      </c>
    </row>
    <row r="18" spans="1:5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</row>
    <row r="19" spans="1:5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</row>
    <row r="20" spans="1:5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4"/>
  <sheetViews>
    <sheetView topLeftCell="A25" workbookViewId="0">
      <selection activeCell="A44" sqref="A44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" si="3">B37-B36</f>
        <v>254</v>
      </c>
      <c r="D37">
        <f t="shared" ref="D37" si="4">C37-C36</f>
        <v>128</v>
      </c>
      <c r="E37">
        <f t="shared" ref="E37" si="5">D37-D36</f>
        <v>131</v>
      </c>
    </row>
    <row r="38" spans="1:5">
      <c r="A38" s="2">
        <v>43920</v>
      </c>
      <c r="B38" s="3">
        <f>Dati!L38</f>
        <v>3217</v>
      </c>
      <c r="C38">
        <f t="shared" ref="C38" si="6">B38-B37</f>
        <v>141</v>
      </c>
      <c r="D38">
        <f t="shared" ref="D38" si="7">C38-C37</f>
        <v>-113</v>
      </c>
      <c r="E38">
        <f t="shared" ref="E38" si="8">D38-D37</f>
        <v>-241</v>
      </c>
    </row>
    <row r="39" spans="1:5">
      <c r="A39" s="2">
        <v>43921</v>
      </c>
      <c r="B39" s="3">
        <f>Dati!L39</f>
        <v>3416</v>
      </c>
      <c r="C39">
        <f t="shared" ref="C39" si="9">B39-B38</f>
        <v>199</v>
      </c>
      <c r="D39">
        <f t="shared" ref="D39" si="10">C39-C38</f>
        <v>58</v>
      </c>
      <c r="E39">
        <f t="shared" ref="E39" si="11">D39-D38</f>
        <v>171</v>
      </c>
    </row>
    <row r="40" spans="1:5">
      <c r="A40" s="2">
        <v>43922</v>
      </c>
      <c r="B40" s="3">
        <f>Dati!L40</f>
        <v>3660</v>
      </c>
      <c r="C40">
        <f t="shared" ref="C40" si="12">B40-B39</f>
        <v>244</v>
      </c>
      <c r="D40">
        <f t="shared" ref="D40" si="13">C40-C39</f>
        <v>45</v>
      </c>
      <c r="E40">
        <f t="shared" ref="E40" si="14">D40-D39</f>
        <v>-13</v>
      </c>
    </row>
    <row r="41" spans="1:5">
      <c r="A41" s="2">
        <v>43923</v>
      </c>
      <c r="B41" s="3">
        <f>Dati!L41</f>
        <v>3782</v>
      </c>
      <c r="C41">
        <f t="shared" ref="C41" si="15">B41-B40</f>
        <v>122</v>
      </c>
      <c r="D41">
        <f t="shared" ref="D41" si="16">C41-C40</f>
        <v>-122</v>
      </c>
      <c r="E41">
        <f t="shared" ref="E41" si="17">D41-D40</f>
        <v>-167</v>
      </c>
    </row>
    <row r="42" spans="1:5">
      <c r="A42" s="2">
        <v>43924</v>
      </c>
      <c r="B42" s="3">
        <f>Dati!L42</f>
        <v>3965</v>
      </c>
      <c r="C42">
        <f t="shared" ref="C42" si="18">B42-B41</f>
        <v>183</v>
      </c>
      <c r="D42">
        <f t="shared" ref="D42" si="19">C42-C41</f>
        <v>61</v>
      </c>
      <c r="E42">
        <f t="shared" ref="E42" si="20">D42-D41</f>
        <v>183</v>
      </c>
    </row>
    <row r="43" spans="1:5">
      <c r="A43" s="2">
        <v>43925</v>
      </c>
      <c r="B43" s="3">
        <f>Dati!L43</f>
        <v>4203</v>
      </c>
      <c r="C43">
        <f t="shared" ref="C43" si="21">B43-B42</f>
        <v>238</v>
      </c>
      <c r="D43">
        <f t="shared" ref="D43" si="22">C43-C42</f>
        <v>55</v>
      </c>
      <c r="E43">
        <f t="shared" ref="E43" si="23">D43-D42</f>
        <v>-6</v>
      </c>
    </row>
    <row r="44" spans="1:5">
      <c r="A44" s="2">
        <v>43926</v>
      </c>
      <c r="B44" s="3">
        <f>Dati!L44</f>
        <v>4449</v>
      </c>
      <c r="C44">
        <f t="shared" ref="C44" si="24">B44-B43</f>
        <v>246</v>
      </c>
      <c r="D44">
        <f t="shared" ref="D44" si="25">C44-C43</f>
        <v>8</v>
      </c>
      <c r="E44">
        <f t="shared" ref="E44" si="26">D44-D43</f>
        <v>-47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4"/>
  <sheetViews>
    <sheetView topLeftCell="A19" workbookViewId="0">
      <selection activeCell="A44" sqref="A44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" si="3">B37-B36</f>
        <v>-1</v>
      </c>
      <c r="D37">
        <f t="shared" ref="D37" si="4">C37-C36</f>
        <v>-11</v>
      </c>
      <c r="E37">
        <f t="shared" ref="E37" si="5">D37-D36</f>
        <v>-18</v>
      </c>
    </row>
    <row r="38" spans="1:5">
      <c r="A38" s="2">
        <v>43920</v>
      </c>
      <c r="B38" s="3">
        <f>Dati!D38</f>
        <v>175</v>
      </c>
      <c r="C38">
        <f t="shared" ref="C38" si="6">B38-B37</f>
        <v>9</v>
      </c>
      <c r="D38">
        <f t="shared" ref="D38" si="7">C38-C37</f>
        <v>10</v>
      </c>
      <c r="E38">
        <f t="shared" ref="E38" si="8">D38-D37</f>
        <v>21</v>
      </c>
    </row>
    <row r="39" spans="1:5">
      <c r="A39" s="2">
        <v>43921</v>
      </c>
      <c r="B39" s="3">
        <f>Dati!D39</f>
        <v>179</v>
      </c>
      <c r="C39">
        <f t="shared" ref="C39" si="9">B39-B38</f>
        <v>4</v>
      </c>
      <c r="D39">
        <f t="shared" ref="D39" si="10">C39-C38</f>
        <v>-5</v>
      </c>
      <c r="E39">
        <f t="shared" ref="E39" si="11">D39-D38</f>
        <v>-15</v>
      </c>
    </row>
    <row r="40" spans="1:5">
      <c r="A40" s="2">
        <v>43922</v>
      </c>
      <c r="B40" s="3">
        <f>Dati!D40</f>
        <v>179</v>
      </c>
      <c r="C40">
        <f t="shared" ref="C40" si="12">B40-B39</f>
        <v>0</v>
      </c>
      <c r="D40">
        <f t="shared" ref="D40" si="13">C40-C39</f>
        <v>-4</v>
      </c>
      <c r="E40">
        <f t="shared" ref="E40" si="14">D40-D39</f>
        <v>1</v>
      </c>
    </row>
    <row r="41" spans="1:5">
      <c r="A41" s="2">
        <v>43923</v>
      </c>
      <c r="B41" s="3">
        <f>Dati!D41</f>
        <v>172</v>
      </c>
      <c r="C41">
        <f t="shared" ref="C41" si="15">B41-B40</f>
        <v>-7</v>
      </c>
      <c r="D41">
        <f t="shared" ref="D41" si="16">C41-C40</f>
        <v>-7</v>
      </c>
      <c r="E41">
        <f t="shared" ref="E41" si="17">D41-D40</f>
        <v>-3</v>
      </c>
    </row>
    <row r="42" spans="1:5">
      <c r="A42" s="2">
        <v>43924</v>
      </c>
      <c r="B42" s="3">
        <f>Dati!D42</f>
        <v>173</v>
      </c>
      <c r="C42">
        <f t="shared" ref="C42" si="18">B42-B41</f>
        <v>1</v>
      </c>
      <c r="D42">
        <f t="shared" ref="D42" si="19">C42-C41</f>
        <v>8</v>
      </c>
      <c r="E42">
        <f t="shared" ref="E42" si="20">D42-D41</f>
        <v>15</v>
      </c>
    </row>
    <row r="43" spans="1:5">
      <c r="A43" s="2">
        <v>43925</v>
      </c>
      <c r="B43" s="3">
        <f>Dati!D43</f>
        <v>169</v>
      </c>
      <c r="C43">
        <f t="shared" ref="C43" si="21">B43-B42</f>
        <v>-4</v>
      </c>
      <c r="D43">
        <f t="shared" ref="D43" si="22">C43-C42</f>
        <v>-5</v>
      </c>
      <c r="E43">
        <f t="shared" ref="E43" si="23">D43-D42</f>
        <v>-13</v>
      </c>
    </row>
    <row r="44" spans="1:5">
      <c r="A44" s="2">
        <v>43926</v>
      </c>
      <c r="B44" s="3">
        <f>Dati!D44</f>
        <v>165</v>
      </c>
      <c r="C44">
        <f t="shared" ref="C44" si="24">B44-B43</f>
        <v>-4</v>
      </c>
      <c r="D44">
        <f t="shared" ref="D44" si="25">C44-C43</f>
        <v>0</v>
      </c>
      <c r="E44">
        <f t="shared" ref="E44" si="26">D44-D43</f>
        <v>5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4"/>
  <sheetViews>
    <sheetView topLeftCell="A19" workbookViewId="0">
      <selection activeCell="A44" sqref="A44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" si="3">B37-B36</f>
        <v>42</v>
      </c>
      <c r="D37">
        <f t="shared" ref="D37" si="4">C37-C36</f>
        <v>-31</v>
      </c>
      <c r="E37">
        <f t="shared" ref="E37" si="5">D37-D36</f>
        <v>-59</v>
      </c>
    </row>
    <row r="38" spans="1:5">
      <c r="A38" s="2">
        <v>43920</v>
      </c>
      <c r="B38" s="3">
        <f>Dati!J38</f>
        <v>437</v>
      </c>
      <c r="C38">
        <f t="shared" ref="C38" si="6">B38-B37</f>
        <v>17</v>
      </c>
      <c r="D38">
        <f t="shared" ref="D38" si="7">C38-C37</f>
        <v>-25</v>
      </c>
      <c r="E38">
        <f t="shared" ref="E38" si="8">D38-D37</f>
        <v>6</v>
      </c>
    </row>
    <row r="39" spans="1:5">
      <c r="A39" s="2">
        <v>43921</v>
      </c>
      <c r="B39" s="3">
        <f>Dati!J39</f>
        <v>480</v>
      </c>
      <c r="C39">
        <f t="shared" ref="C39" si="9">B39-B38</f>
        <v>43</v>
      </c>
      <c r="D39">
        <f t="shared" ref="D39" si="10">C39-C38</f>
        <v>26</v>
      </c>
      <c r="E39">
        <f t="shared" ref="E39" si="11">D39-D38</f>
        <v>51</v>
      </c>
    </row>
    <row r="40" spans="1:5">
      <c r="A40" s="2">
        <v>43922</v>
      </c>
      <c r="B40" s="3">
        <f>Dati!J40</f>
        <v>555</v>
      </c>
      <c r="C40">
        <f t="shared" ref="C40" si="12">B40-B39</f>
        <v>75</v>
      </c>
      <c r="D40">
        <f t="shared" ref="D40" si="13">C40-C39</f>
        <v>32</v>
      </c>
      <c r="E40">
        <f t="shared" ref="E40" si="14">D40-D39</f>
        <v>6</v>
      </c>
    </row>
    <row r="41" spans="1:5">
      <c r="A41" s="2">
        <v>43923</v>
      </c>
      <c r="B41" s="3">
        <f>Dati!J41</f>
        <v>634</v>
      </c>
      <c r="C41">
        <f t="shared" ref="C41" si="15">B41-B40</f>
        <v>79</v>
      </c>
      <c r="D41">
        <f t="shared" ref="D41" si="16">C41-C40</f>
        <v>4</v>
      </c>
      <c r="E41">
        <f t="shared" ref="E41" si="17">D41-D40</f>
        <v>-28</v>
      </c>
    </row>
    <row r="42" spans="1:5">
      <c r="A42" s="2">
        <v>43924</v>
      </c>
      <c r="B42" s="3">
        <f>Dati!J42</f>
        <v>700</v>
      </c>
      <c r="C42">
        <f t="shared" ref="C42" si="18">B42-B41</f>
        <v>66</v>
      </c>
      <c r="D42">
        <f t="shared" ref="D42" si="19">C42-C41</f>
        <v>-13</v>
      </c>
      <c r="E42">
        <f t="shared" ref="E42" si="20">D42-D41</f>
        <v>-17</v>
      </c>
    </row>
    <row r="43" spans="1:5">
      <c r="A43" s="2">
        <v>43925</v>
      </c>
      <c r="B43" s="3">
        <f>Dati!J43</f>
        <v>767</v>
      </c>
      <c r="C43">
        <f t="shared" ref="C43" si="21">B43-B42</f>
        <v>67</v>
      </c>
      <c r="D43">
        <f t="shared" ref="D43" si="22">C43-C42</f>
        <v>1</v>
      </c>
      <c r="E43">
        <f t="shared" ref="E43" si="23">D43-D42</f>
        <v>14</v>
      </c>
    </row>
    <row r="44" spans="1:5">
      <c r="A44" s="2">
        <v>43926</v>
      </c>
      <c r="B44" s="3">
        <f>Dati!J44</f>
        <v>800</v>
      </c>
      <c r="C44">
        <f t="shared" ref="C44" si="24">B44-B43</f>
        <v>33</v>
      </c>
      <c r="D44">
        <f t="shared" ref="D44" si="25">C44-C43</f>
        <v>-34</v>
      </c>
      <c r="E44">
        <f t="shared" ref="E44" si="26">D44-D43</f>
        <v>-35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4"/>
  <sheetViews>
    <sheetView topLeftCell="A16" workbookViewId="0">
      <selection activeCell="A44" sqref="A44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0</v>
      </c>
    </row>
    <row r="4" spans="1:5">
      <c r="A4" s="2">
        <v>43886</v>
      </c>
      <c r="B4" s="3">
        <f>Dati!K4</f>
        <v>0</v>
      </c>
      <c r="C4">
        <f t="shared" ref="C4:C36" si="0">B4-B3</f>
        <v>0</v>
      </c>
    </row>
    <row r="5" spans="1:5">
      <c r="A5" s="2">
        <v>43887</v>
      </c>
      <c r="B5" s="3">
        <f>Dati!K5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Dati!K6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Dati!K7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Dati!K8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Dati!K9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Dati!K10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Dati!K11</f>
        <v>1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Dati!K12</f>
        <v>1</v>
      </c>
      <c r="C12">
        <f t="shared" si="0"/>
        <v>0</v>
      </c>
      <c r="D12">
        <f t="shared" si="1"/>
        <v>-1</v>
      </c>
      <c r="E12">
        <f t="shared" si="2"/>
        <v>-2</v>
      </c>
    </row>
    <row r="13" spans="1:5">
      <c r="A13" s="2">
        <v>43895</v>
      </c>
      <c r="B13" s="3">
        <f>Dati!K13</f>
        <v>3</v>
      </c>
      <c r="C13">
        <f t="shared" si="0"/>
        <v>2</v>
      </c>
      <c r="D13">
        <f t="shared" si="1"/>
        <v>2</v>
      </c>
      <c r="E13">
        <f t="shared" si="2"/>
        <v>3</v>
      </c>
    </row>
    <row r="14" spans="1:5">
      <c r="A14" s="2">
        <v>43896</v>
      </c>
      <c r="B14" s="3">
        <f>Dati!K14</f>
        <v>3</v>
      </c>
      <c r="C14">
        <f t="shared" si="0"/>
        <v>0</v>
      </c>
      <c r="D14">
        <f t="shared" si="1"/>
        <v>-2</v>
      </c>
      <c r="E14">
        <f t="shared" si="2"/>
        <v>-4</v>
      </c>
    </row>
    <row r="15" spans="1:5">
      <c r="A15" s="2">
        <v>43897</v>
      </c>
      <c r="B15" s="3">
        <f>Dati!K15</f>
        <v>4</v>
      </c>
      <c r="C15">
        <f t="shared" si="0"/>
        <v>1</v>
      </c>
      <c r="D15">
        <f t="shared" si="1"/>
        <v>1</v>
      </c>
      <c r="E15">
        <f t="shared" si="2"/>
        <v>3</v>
      </c>
    </row>
    <row r="16" spans="1:5">
      <c r="A16" s="2">
        <v>43898</v>
      </c>
      <c r="B16" s="3">
        <f>Dati!K16</f>
        <v>6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>
      <c r="A17" s="2">
        <v>43899</v>
      </c>
      <c r="B17" s="3">
        <f>Dati!K17</f>
        <v>7</v>
      </c>
      <c r="C17">
        <f t="shared" si="0"/>
        <v>1</v>
      </c>
      <c r="D17">
        <f t="shared" si="1"/>
        <v>-1</v>
      </c>
      <c r="E17">
        <f t="shared" si="2"/>
        <v>-2</v>
      </c>
    </row>
    <row r="18" spans="1:5">
      <c r="A18" s="2">
        <v>43900</v>
      </c>
      <c r="B18" s="3">
        <f>Dati!K18</f>
        <v>8</v>
      </c>
      <c r="C18">
        <f t="shared" si="0"/>
        <v>1</v>
      </c>
      <c r="D18">
        <f t="shared" si="1"/>
        <v>0</v>
      </c>
      <c r="E18">
        <f t="shared" si="2"/>
        <v>1</v>
      </c>
    </row>
    <row r="19" spans="1:5">
      <c r="A19" s="2">
        <v>43901</v>
      </c>
      <c r="B19" s="3">
        <f>Dati!K19</f>
        <v>8</v>
      </c>
      <c r="C19">
        <f t="shared" si="0"/>
        <v>0</v>
      </c>
      <c r="D19">
        <f t="shared" si="1"/>
        <v>-1</v>
      </c>
      <c r="E19">
        <f t="shared" si="2"/>
        <v>-1</v>
      </c>
    </row>
    <row r="20" spans="1:5">
      <c r="A20" s="2">
        <v>43902</v>
      </c>
      <c r="B20" s="3">
        <f>Dati!K20</f>
        <v>11</v>
      </c>
      <c r="C20">
        <f t="shared" si="0"/>
        <v>3</v>
      </c>
      <c r="D20">
        <f t="shared" si="1"/>
        <v>3</v>
      </c>
      <c r="E20">
        <f t="shared" si="2"/>
        <v>4</v>
      </c>
    </row>
    <row r="21" spans="1:5">
      <c r="A21" s="2">
        <v>43903</v>
      </c>
      <c r="B21" s="3">
        <f>Dati!K21</f>
        <v>17</v>
      </c>
      <c r="C21">
        <f t="shared" si="0"/>
        <v>6</v>
      </c>
      <c r="D21">
        <f t="shared" si="1"/>
        <v>3</v>
      </c>
      <c r="E21">
        <f t="shared" si="2"/>
        <v>0</v>
      </c>
    </row>
    <row r="22" spans="1:5">
      <c r="A22" s="2">
        <v>43904</v>
      </c>
      <c r="B22" s="3">
        <f>Dati!K22</f>
        <v>27</v>
      </c>
      <c r="C22">
        <f t="shared" si="0"/>
        <v>10</v>
      </c>
      <c r="D22">
        <f t="shared" si="1"/>
        <v>4</v>
      </c>
      <c r="E22">
        <f t="shared" si="2"/>
        <v>1</v>
      </c>
    </row>
    <row r="23" spans="1:5">
      <c r="A23" s="2">
        <v>43905</v>
      </c>
      <c r="B23" s="3">
        <f>Dati!K23</f>
        <v>33</v>
      </c>
      <c r="C23">
        <f t="shared" si="0"/>
        <v>6</v>
      </c>
      <c r="D23">
        <f t="shared" si="1"/>
        <v>-4</v>
      </c>
      <c r="E23">
        <f t="shared" si="2"/>
        <v>-8</v>
      </c>
    </row>
    <row r="24" spans="1:5">
      <c r="A24" s="2">
        <v>43906</v>
      </c>
      <c r="B24" s="3">
        <f>Dati!K24</f>
        <v>50</v>
      </c>
      <c r="C24">
        <f t="shared" si="0"/>
        <v>17</v>
      </c>
      <c r="D24">
        <f t="shared" si="1"/>
        <v>11</v>
      </c>
      <c r="E24">
        <f t="shared" si="2"/>
        <v>15</v>
      </c>
    </row>
    <row r="25" spans="1:5">
      <c r="A25" s="2">
        <v>43907</v>
      </c>
      <c r="B25" s="3">
        <f>Dati!K25</f>
        <v>60</v>
      </c>
      <c r="C25">
        <f t="shared" si="0"/>
        <v>10</v>
      </c>
      <c r="D25">
        <f t="shared" si="1"/>
        <v>-7</v>
      </c>
      <c r="E25">
        <f t="shared" si="2"/>
        <v>-18</v>
      </c>
    </row>
    <row r="26" spans="1:5">
      <c r="A26" s="2">
        <v>43908</v>
      </c>
      <c r="B26" s="3">
        <f>Dati!K26</f>
        <v>73</v>
      </c>
      <c r="C26">
        <f t="shared" si="0"/>
        <v>13</v>
      </c>
      <c r="D26">
        <f t="shared" si="1"/>
        <v>3</v>
      </c>
      <c r="E26">
        <f t="shared" si="2"/>
        <v>10</v>
      </c>
    </row>
    <row r="27" spans="1:5">
      <c r="A27" s="2">
        <v>43909</v>
      </c>
      <c r="B27" s="3">
        <f>Dati!K27</f>
        <v>91</v>
      </c>
      <c r="C27">
        <f t="shared" si="0"/>
        <v>18</v>
      </c>
      <c r="D27">
        <f t="shared" si="1"/>
        <v>5</v>
      </c>
      <c r="E27">
        <f t="shared" si="2"/>
        <v>2</v>
      </c>
    </row>
    <row r="28" spans="1:5">
      <c r="A28" s="2">
        <v>43910</v>
      </c>
      <c r="B28" s="3">
        <f>Dati!K28</f>
        <v>119</v>
      </c>
      <c r="C28">
        <f t="shared" si="0"/>
        <v>28</v>
      </c>
      <c r="D28">
        <f t="shared" si="1"/>
        <v>10</v>
      </c>
      <c r="E28">
        <f t="shared" si="2"/>
        <v>5</v>
      </c>
    </row>
    <row r="29" spans="1:5">
      <c r="A29" s="2">
        <v>43911</v>
      </c>
      <c r="B29" s="3">
        <f>Dati!K29</f>
        <v>152</v>
      </c>
      <c r="C29">
        <f t="shared" si="0"/>
        <v>33</v>
      </c>
      <c r="D29">
        <f t="shared" si="1"/>
        <v>5</v>
      </c>
      <c r="E29">
        <f t="shared" si="2"/>
        <v>-5</v>
      </c>
    </row>
    <row r="30" spans="1:5">
      <c r="A30" s="2">
        <v>43912</v>
      </c>
      <c r="B30" s="3">
        <f>Dati!K30</f>
        <v>171</v>
      </c>
      <c r="C30">
        <f t="shared" si="0"/>
        <v>19</v>
      </c>
      <c r="D30">
        <f t="shared" si="1"/>
        <v>-14</v>
      </c>
      <c r="E30">
        <f t="shared" si="2"/>
        <v>-19</v>
      </c>
    </row>
    <row r="31" spans="1:5">
      <c r="A31" s="2">
        <v>43913</v>
      </c>
      <c r="B31" s="3">
        <f>Dati!K31</f>
        <v>212</v>
      </c>
      <c r="C31">
        <f t="shared" si="0"/>
        <v>41</v>
      </c>
      <c r="D31">
        <f t="shared" si="1"/>
        <v>22</v>
      </c>
      <c r="E31">
        <f t="shared" si="2"/>
        <v>36</v>
      </c>
    </row>
    <row r="32" spans="1:5">
      <c r="A32" s="2">
        <v>43914</v>
      </c>
      <c r="B32" s="3">
        <f>Dati!K32</f>
        <v>231</v>
      </c>
      <c r="C32">
        <f t="shared" si="0"/>
        <v>19</v>
      </c>
      <c r="D32">
        <f t="shared" si="1"/>
        <v>-22</v>
      </c>
      <c r="E32">
        <f t="shared" si="2"/>
        <v>-44</v>
      </c>
    </row>
    <row r="33" spans="1:5">
      <c r="A33" s="2">
        <v>43915</v>
      </c>
      <c r="B33" s="3">
        <f>Dati!K33</f>
        <v>254</v>
      </c>
      <c r="C33">
        <f t="shared" si="0"/>
        <v>23</v>
      </c>
      <c r="D33">
        <f t="shared" si="1"/>
        <v>4</v>
      </c>
      <c r="E33">
        <f t="shared" si="2"/>
        <v>26</v>
      </c>
    </row>
    <row r="34" spans="1:5">
      <c r="A34" s="2">
        <v>43916</v>
      </c>
      <c r="B34" s="3">
        <f>Dati!K34</f>
        <v>280</v>
      </c>
      <c r="C34">
        <f t="shared" si="0"/>
        <v>26</v>
      </c>
      <c r="D34">
        <f t="shared" si="1"/>
        <v>3</v>
      </c>
      <c r="E34">
        <f t="shared" si="2"/>
        <v>-1</v>
      </c>
    </row>
    <row r="35" spans="1:5">
      <c r="A35" s="2">
        <v>43917</v>
      </c>
      <c r="B35" s="3">
        <f>Dati!K35</f>
        <v>331</v>
      </c>
      <c r="C35">
        <f t="shared" si="0"/>
        <v>51</v>
      </c>
      <c r="D35">
        <f t="shared" si="1"/>
        <v>25</v>
      </c>
      <c r="E35">
        <f t="shared" si="2"/>
        <v>22</v>
      </c>
    </row>
    <row r="36" spans="1:5">
      <c r="A36" s="2">
        <v>43918</v>
      </c>
      <c r="B36" s="3">
        <f>Dati!K36</f>
        <v>358</v>
      </c>
      <c r="C36">
        <f t="shared" si="0"/>
        <v>27</v>
      </c>
      <c r="D36">
        <f t="shared" si="1"/>
        <v>-24</v>
      </c>
      <c r="E36">
        <f t="shared" si="2"/>
        <v>-49</v>
      </c>
    </row>
    <row r="37" spans="1:5">
      <c r="A37" s="2">
        <v>43919</v>
      </c>
      <c r="B37" s="3">
        <f>Dati!K37</f>
        <v>377</v>
      </c>
      <c r="C37">
        <f t="shared" ref="C37" si="3">B37-B36</f>
        <v>19</v>
      </c>
      <c r="D37">
        <f t="shared" ref="D37" si="4">C37-C36</f>
        <v>-8</v>
      </c>
      <c r="E37">
        <f t="shared" ref="E37" si="5">D37-D36</f>
        <v>16</v>
      </c>
    </row>
    <row r="38" spans="1:5">
      <c r="A38" s="2">
        <v>43920</v>
      </c>
      <c r="B38" s="3">
        <f>Dati!K38</f>
        <v>397</v>
      </c>
      <c r="C38">
        <f t="shared" ref="C38" si="6">B38-B37</f>
        <v>20</v>
      </c>
      <c r="D38">
        <f t="shared" ref="D38" si="7">C38-C37</f>
        <v>1</v>
      </c>
      <c r="E38">
        <f t="shared" ref="E38" si="8">D38-D37</f>
        <v>9</v>
      </c>
    </row>
    <row r="39" spans="1:5">
      <c r="A39" s="2">
        <v>43921</v>
      </c>
      <c r="B39" s="3">
        <f>Dati!K39</f>
        <v>428</v>
      </c>
      <c r="C39">
        <f t="shared" ref="C39" si="9">B39-B38</f>
        <v>31</v>
      </c>
      <c r="D39">
        <f t="shared" ref="D39" si="10">C39-C38</f>
        <v>11</v>
      </c>
      <c r="E39">
        <f t="shared" ref="E39" si="11">D39-D38</f>
        <v>10</v>
      </c>
    </row>
    <row r="40" spans="1:5">
      <c r="A40" s="2">
        <v>43922</v>
      </c>
      <c r="B40" s="3">
        <f>Dati!K40</f>
        <v>460</v>
      </c>
      <c r="C40">
        <f t="shared" ref="C40" si="12">B40-B39</f>
        <v>32</v>
      </c>
      <c r="D40">
        <f t="shared" ref="D40" si="13">C40-C39</f>
        <v>1</v>
      </c>
      <c r="E40">
        <f t="shared" ref="E40" si="14">D40-D39</f>
        <v>-10</v>
      </c>
    </row>
    <row r="41" spans="1:5">
      <c r="A41" s="2">
        <v>43923</v>
      </c>
      <c r="B41" s="3">
        <f>Dati!K41</f>
        <v>488</v>
      </c>
      <c r="C41">
        <f t="shared" ref="C41" si="15">B41-B40</f>
        <v>28</v>
      </c>
      <c r="D41">
        <f t="shared" ref="D41" si="16">C41-C40</f>
        <v>-4</v>
      </c>
      <c r="E41">
        <f t="shared" ref="E41" si="17">D41-D40</f>
        <v>-5</v>
      </c>
    </row>
    <row r="42" spans="1:5">
      <c r="A42" s="2">
        <v>43924</v>
      </c>
      <c r="B42" s="3">
        <f>Dati!K42</f>
        <v>519</v>
      </c>
      <c r="C42">
        <f t="shared" ref="C42" si="18">B42-B41</f>
        <v>31</v>
      </c>
      <c r="D42">
        <f t="shared" ref="D42" si="19">C42-C41</f>
        <v>3</v>
      </c>
      <c r="E42">
        <f t="shared" ref="E42" si="20">D42-D41</f>
        <v>7</v>
      </c>
    </row>
    <row r="43" spans="1:5">
      <c r="A43" s="2">
        <v>43925</v>
      </c>
      <c r="B43" s="3">
        <f>Dati!K43</f>
        <v>542</v>
      </c>
      <c r="C43">
        <f t="shared" ref="C43" si="21">B43-B42</f>
        <v>23</v>
      </c>
      <c r="D43">
        <f t="shared" ref="D43" si="22">C43-C42</f>
        <v>-8</v>
      </c>
      <c r="E43">
        <f t="shared" ref="E43" si="23">D43-D42</f>
        <v>-11</v>
      </c>
    </row>
    <row r="44" spans="1:5">
      <c r="A44" s="2">
        <v>43926</v>
      </c>
      <c r="B44" s="3">
        <f>Dati!K44</f>
        <v>556</v>
      </c>
      <c r="C44">
        <f t="shared" ref="C44" si="24">B44-B43</f>
        <v>14</v>
      </c>
      <c r="D44">
        <f t="shared" ref="D44" si="25">C44-C43</f>
        <v>-9</v>
      </c>
      <c r="E44">
        <f t="shared" ref="E44" si="26">D44-D43</f>
        <v>-1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4"/>
  <sheetViews>
    <sheetView topLeftCell="A4" workbookViewId="0">
      <selection activeCell="G17" sqref="G17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" si="3">B37-B36</f>
        <v>45</v>
      </c>
      <c r="D37">
        <f t="shared" ref="D37" si="4">C37-C36</f>
        <v>27</v>
      </c>
      <c r="E37">
        <f t="shared" ref="E37" si="5">D37-D36</f>
        <v>37</v>
      </c>
    </row>
    <row r="38" spans="1:5">
      <c r="A38" s="2">
        <v>43920</v>
      </c>
      <c r="B38" s="3">
        <f>Dati!E38</f>
        <v>1317</v>
      </c>
      <c r="C38">
        <f t="shared" ref="C38" si="6">B38-B37</f>
        <v>74</v>
      </c>
      <c r="D38">
        <f t="shared" ref="D38" si="7">C38-C37</f>
        <v>29</v>
      </c>
      <c r="E38">
        <f t="shared" ref="E38" si="8">D38-D37</f>
        <v>2</v>
      </c>
    </row>
    <row r="39" spans="1:5">
      <c r="A39" s="2">
        <v>43921</v>
      </c>
      <c r="B39" s="3">
        <f>Dati!E39</f>
        <v>1332</v>
      </c>
      <c r="C39">
        <f t="shared" ref="C39" si="9">B39-B38</f>
        <v>15</v>
      </c>
      <c r="D39">
        <f t="shared" ref="D39" si="10">C39-C38</f>
        <v>-59</v>
      </c>
      <c r="E39">
        <f t="shared" ref="E39" si="11">D39-D38</f>
        <v>-88</v>
      </c>
    </row>
    <row r="40" spans="1:5">
      <c r="A40" s="2">
        <v>43922</v>
      </c>
      <c r="B40" s="3">
        <f>Dati!E40</f>
        <v>1293</v>
      </c>
      <c r="C40">
        <f t="shared" ref="C40" si="12">B40-B39</f>
        <v>-39</v>
      </c>
      <c r="D40">
        <f t="shared" ref="D40" si="13">C40-C39</f>
        <v>-54</v>
      </c>
      <c r="E40">
        <f t="shared" ref="E40" si="14">D40-D39</f>
        <v>5</v>
      </c>
    </row>
    <row r="41" spans="1:5">
      <c r="A41" s="2">
        <v>43923</v>
      </c>
      <c r="B41" s="3">
        <f>Dati!E41</f>
        <v>1292</v>
      </c>
      <c r="C41">
        <f t="shared" ref="C41" si="15">B41-B40</f>
        <v>-1</v>
      </c>
      <c r="D41">
        <f t="shared" ref="D41" si="16">C41-C40</f>
        <v>38</v>
      </c>
      <c r="E41">
        <f t="shared" ref="E41" si="17">D41-D40</f>
        <v>92</v>
      </c>
    </row>
    <row r="42" spans="1:5">
      <c r="A42" s="2">
        <v>43924</v>
      </c>
      <c r="B42" s="3">
        <f>Dati!E42</f>
        <v>1320</v>
      </c>
      <c r="C42">
        <f t="shared" ref="C42" si="18">B42-B41</f>
        <v>28</v>
      </c>
      <c r="D42">
        <f t="shared" ref="D42" si="19">C42-C41</f>
        <v>29</v>
      </c>
      <c r="E42">
        <f t="shared" ref="E42" si="20">D42-D41</f>
        <v>-9</v>
      </c>
    </row>
    <row r="43" spans="1:5">
      <c r="A43" s="2">
        <v>43925</v>
      </c>
      <c r="B43" s="3">
        <f>Dati!E43</f>
        <v>1290</v>
      </c>
      <c r="C43">
        <f t="shared" ref="C43" si="21">B43-B42</f>
        <v>-30</v>
      </c>
      <c r="D43">
        <f t="shared" ref="D43" si="22">C43-C42</f>
        <v>-58</v>
      </c>
      <c r="E43">
        <f t="shared" ref="E43" si="23">D43-D42</f>
        <v>-87</v>
      </c>
    </row>
    <row r="44" spans="1:5">
      <c r="A44" s="2">
        <v>43926</v>
      </c>
      <c r="B44" s="3">
        <f>Dati!E44</f>
        <v>1291</v>
      </c>
      <c r="C44">
        <f t="shared" ref="C44" si="24">B44-B43</f>
        <v>1</v>
      </c>
      <c r="D44">
        <f t="shared" ref="D44" si="25">C44-C43</f>
        <v>31</v>
      </c>
      <c r="E44">
        <f t="shared" ref="E44" si="26">D44-D43</f>
        <v>89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4"/>
  <sheetViews>
    <sheetView topLeftCell="A22" workbookViewId="0">
      <selection activeCell="A44" sqref="A44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" si="3">B37-B36</f>
        <v>193</v>
      </c>
      <c r="D37">
        <f t="shared" ref="D37" si="4">C37-C36</f>
        <v>167</v>
      </c>
      <c r="E37">
        <f t="shared" ref="E37" si="5">D37-D36</f>
        <v>174</v>
      </c>
    </row>
    <row r="38" spans="1:5">
      <c r="A38" s="2">
        <v>43920</v>
      </c>
      <c r="B38" s="3">
        <f>Dati!G38</f>
        <v>2383</v>
      </c>
      <c r="C38">
        <f t="shared" ref="C38" si="6">B38-B37</f>
        <v>104</v>
      </c>
      <c r="D38">
        <f t="shared" ref="D38" si="7">C38-C37</f>
        <v>-89</v>
      </c>
      <c r="E38">
        <f t="shared" ref="E38" si="8">D38-D37</f>
        <v>-256</v>
      </c>
    </row>
    <row r="39" spans="1:5">
      <c r="A39" s="2">
        <v>43921</v>
      </c>
      <c r="B39" s="3">
        <f>Dati!G39</f>
        <v>2508</v>
      </c>
      <c r="C39">
        <f t="shared" ref="C39" si="9">B39-B38</f>
        <v>125</v>
      </c>
      <c r="D39">
        <f t="shared" ref="D39" si="10">C39-C38</f>
        <v>21</v>
      </c>
      <c r="E39">
        <f t="shared" ref="E39" si="11">D39-D38</f>
        <v>110</v>
      </c>
    </row>
    <row r="40" spans="1:5">
      <c r="A40" s="2">
        <v>43922</v>
      </c>
      <c r="B40" s="3">
        <f>Dati!G40</f>
        <v>2645</v>
      </c>
      <c r="C40">
        <f t="shared" ref="C40" si="12">B40-B39</f>
        <v>137</v>
      </c>
      <c r="D40">
        <f t="shared" ref="D40" si="13">C40-C39</f>
        <v>12</v>
      </c>
      <c r="E40">
        <f t="shared" ref="E40" si="14">D40-D39</f>
        <v>-9</v>
      </c>
    </row>
    <row r="41" spans="1:5">
      <c r="A41" s="2">
        <v>43923</v>
      </c>
      <c r="B41" s="3">
        <f>Dati!G41</f>
        <v>2660</v>
      </c>
      <c r="C41">
        <f t="shared" ref="C41" si="15">B41-B40</f>
        <v>15</v>
      </c>
      <c r="D41">
        <f t="shared" ref="D41" si="16">C41-C40</f>
        <v>-122</v>
      </c>
      <c r="E41">
        <f t="shared" ref="E41" si="17">D41-D40</f>
        <v>-134</v>
      </c>
    </row>
    <row r="42" spans="1:5">
      <c r="A42" s="2">
        <v>43924</v>
      </c>
      <c r="B42" s="3">
        <f>Dati!G42</f>
        <v>2746</v>
      </c>
      <c r="C42">
        <f t="shared" ref="C42" si="18">B42-B41</f>
        <v>86</v>
      </c>
      <c r="D42">
        <f t="shared" ref="D42" si="19">C42-C41</f>
        <v>71</v>
      </c>
      <c r="E42">
        <f t="shared" ref="E42" si="20">D42-D41</f>
        <v>193</v>
      </c>
    </row>
    <row r="43" spans="1:5">
      <c r="A43" s="2">
        <v>43925</v>
      </c>
      <c r="B43" s="3">
        <f>Dati!G43</f>
        <v>2894</v>
      </c>
      <c r="C43">
        <f t="shared" ref="C43" si="21">B43-B42</f>
        <v>148</v>
      </c>
      <c r="D43">
        <f t="shared" ref="D43" si="22">C43-C42</f>
        <v>62</v>
      </c>
      <c r="E43">
        <f t="shared" ref="E43" si="23">D43-D42</f>
        <v>-9</v>
      </c>
    </row>
    <row r="44" spans="1:5">
      <c r="A44" s="2">
        <v>43926</v>
      </c>
      <c r="B44" s="3">
        <f>Dati!G44</f>
        <v>3093</v>
      </c>
      <c r="C44">
        <f t="shared" ref="C44" si="24">B44-B43</f>
        <v>199</v>
      </c>
      <c r="D44">
        <f t="shared" ref="D44" si="25">C44-C43</f>
        <v>51</v>
      </c>
      <c r="E44">
        <f t="shared" ref="E44" si="26">D44-D43</f>
        <v>-11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3"/>
  <sheetViews>
    <sheetView topLeftCell="A10" workbookViewId="0">
      <selection activeCell="A43" sqref="A43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>B37-B36</f>
        <v>148</v>
      </c>
      <c r="D37">
        <f>C37-C36</f>
        <v>140</v>
      </c>
      <c r="E37">
        <f>D37-D36</f>
        <v>137</v>
      </c>
    </row>
    <row r="38" spans="1:5">
      <c r="A38" s="2">
        <v>43920</v>
      </c>
      <c r="B38" s="3">
        <f>Dati!F38</f>
        <v>1066</v>
      </c>
      <c r="C38">
        <f t="shared" ref="C38" si="3">B38-B37</f>
        <v>30</v>
      </c>
      <c r="D38">
        <f t="shared" ref="D38" si="4">C38-C37</f>
        <v>-118</v>
      </c>
      <c r="E38">
        <f t="shared" ref="E38" si="5">D38-D37</f>
        <v>-258</v>
      </c>
    </row>
    <row r="39" spans="1:5">
      <c r="A39" s="2">
        <v>43921</v>
      </c>
      <c r="B39" s="3">
        <f>Dati!F39</f>
        <v>1176</v>
      </c>
      <c r="C39">
        <f t="shared" ref="C39" si="6">B39-B38</f>
        <v>110</v>
      </c>
      <c r="D39">
        <f t="shared" ref="D39" si="7">C39-C38</f>
        <v>80</v>
      </c>
      <c r="E39">
        <f t="shared" ref="E39" si="8">D39-D38</f>
        <v>198</v>
      </c>
    </row>
    <row r="40" spans="1:5">
      <c r="A40" s="2">
        <v>43922</v>
      </c>
      <c r="B40" s="3">
        <f>Dati!F40</f>
        <v>1352</v>
      </c>
      <c r="C40">
        <f t="shared" ref="C40" si="9">B40-B39</f>
        <v>176</v>
      </c>
      <c r="D40">
        <f t="shared" ref="D40" si="10">C40-C39</f>
        <v>66</v>
      </c>
      <c r="E40">
        <f t="shared" ref="E40" si="11">D40-D39</f>
        <v>-14</v>
      </c>
    </row>
    <row r="41" spans="1:5">
      <c r="A41" s="2">
        <v>43923</v>
      </c>
      <c r="B41" s="3">
        <f>Dati!F41</f>
        <v>1368</v>
      </c>
      <c r="C41">
        <f t="shared" ref="C41" si="12">B41-B40</f>
        <v>16</v>
      </c>
      <c r="D41">
        <f t="shared" ref="D41" si="13">C41-C40</f>
        <v>-160</v>
      </c>
      <c r="E41">
        <f t="shared" ref="E41" si="14">D41-D40</f>
        <v>-226</v>
      </c>
    </row>
    <row r="42" spans="1:5">
      <c r="A42" s="2">
        <v>43924</v>
      </c>
      <c r="B42" s="3">
        <f>Dati!F42</f>
        <v>1426</v>
      </c>
      <c r="C42">
        <f t="shared" ref="C42" si="15">B42-B41</f>
        <v>58</v>
      </c>
      <c r="D42">
        <f t="shared" ref="D42" si="16">C42-C41</f>
        <v>42</v>
      </c>
      <c r="E42">
        <f t="shared" ref="E42" si="17">D42-D41</f>
        <v>202</v>
      </c>
    </row>
    <row r="43" spans="1:5">
      <c r="A43" s="2">
        <v>43925</v>
      </c>
      <c r="B43" s="3">
        <f>Dati!F43</f>
        <v>1604</v>
      </c>
      <c r="C43">
        <f t="shared" ref="C43" si="18">B43-B42</f>
        <v>178</v>
      </c>
      <c r="D43">
        <f t="shared" ref="D43" si="19">C43-C42</f>
        <v>120</v>
      </c>
      <c r="E43">
        <f t="shared" ref="E43" si="20">D43-D42</f>
        <v>78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4"/>
  <sheetViews>
    <sheetView topLeftCell="A22" workbookViewId="0">
      <selection activeCell="R42" sqref="R42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</row>
    <row r="3" spans="1:14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</row>
    <row r="4" spans="1:14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</row>
    <row r="5" spans="1:14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</row>
    <row r="6" spans="1:14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</row>
    <row r="7" spans="1:14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</row>
    <row r="8" spans="1:14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</row>
    <row r="9" spans="1:14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</row>
    <row r="10" spans="1:14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</row>
    <row r="11" spans="1:14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M11" t="s">
        <v>32</v>
      </c>
      <c r="N11" s="14">
        <f>MATCH(MAX(J3:J67),J3:J67,0)</f>
        <v>30</v>
      </c>
    </row>
    <row r="12" spans="1:14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</row>
    <row r="13" spans="1:14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</row>
    <row r="14" spans="1:14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</row>
    <row r="15" spans="1:14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</row>
    <row r="16" spans="1:14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</row>
    <row r="17" spans="1:11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</row>
    <row r="18" spans="1:11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</row>
    <row r="19" spans="1:11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</row>
    <row r="20" spans="1:11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</row>
    <row r="21" spans="1:11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</row>
    <row r="22" spans="1:11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</row>
    <row r="23" spans="1:11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</row>
    <row r="24" spans="1:11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</row>
    <row r="25" spans="1:11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</row>
    <row r="26" spans="1:11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</row>
    <row r="27" spans="1:11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</row>
    <row r="28" spans="1:11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</row>
    <row r="29" spans="1:11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</row>
    <row r="30" spans="1:11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</row>
    <row r="31" spans="1:11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</row>
    <row r="32" spans="1:11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</row>
    <row r="33" spans="1:11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</row>
    <row r="34" spans="1:11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</row>
    <row r="35" spans="1:11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</row>
    <row r="36" spans="1:11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</row>
    <row r="37" spans="1:11">
      <c r="A37" s="2">
        <v>43919</v>
      </c>
      <c r="B37" s="10">
        <v>35</v>
      </c>
      <c r="C37" s="3">
        <f>Dati!M37</f>
        <v>9100</v>
      </c>
      <c r="D37">
        <f t="shared" ref="D37" si="4">C37-C36</f>
        <v>923</v>
      </c>
      <c r="E37">
        <f t="shared" ref="E37" si="5">D37-D36</f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" si="6">100/H37</f>
        <v>33.802197802197803</v>
      </c>
      <c r="K37" s="6">
        <f t="shared" ref="K37" si="7">100/I37</f>
        <v>25.043956043956044</v>
      </c>
    </row>
    <row r="38" spans="1:11">
      <c r="A38" s="2">
        <v>43920</v>
      </c>
      <c r="B38" s="10">
        <v>36</v>
      </c>
      <c r="C38" s="3">
        <f>Dati!M38</f>
        <v>9677</v>
      </c>
      <c r="D38">
        <f t="shared" ref="D38" si="8">C38-C37</f>
        <v>577</v>
      </c>
      <c r="E38">
        <f t="shared" ref="E38" si="9">D38-D37</f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ref="J38" si="10">100/H38</f>
        <v>33.243773896868866</v>
      </c>
      <c r="K38" s="6">
        <f t="shared" ref="K38" si="11">100/I38</f>
        <v>24.625400434018808</v>
      </c>
    </row>
    <row r="39" spans="1:11">
      <c r="A39" s="2">
        <v>43921</v>
      </c>
      <c r="B39" s="10">
        <v>37</v>
      </c>
      <c r="C39" s="3">
        <f>Dati!M39</f>
        <v>10376</v>
      </c>
      <c r="D39">
        <f t="shared" ref="D39" si="12">C39-C38</f>
        <v>699</v>
      </c>
      <c r="E39">
        <f t="shared" ref="E39" si="13">D39-D38</f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ref="J39" si="14">100/H39</f>
        <v>32.922127987663842</v>
      </c>
      <c r="K39" s="6">
        <f t="shared" ref="K39" si="15">100/I39</f>
        <v>24.171164225134923</v>
      </c>
    </row>
    <row r="40" spans="1:11">
      <c r="A40" s="2">
        <v>43922</v>
      </c>
      <c r="B40" s="10">
        <v>38</v>
      </c>
      <c r="C40" s="3">
        <f>Dati!M40</f>
        <v>11334</v>
      </c>
      <c r="D40">
        <f t="shared" ref="D40" si="16">C40-C39</f>
        <v>958</v>
      </c>
      <c r="E40">
        <f t="shared" ref="E40" si="17">D40-D39</f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ref="J40" si="18">100/H40</f>
        <v>32.292218104817366</v>
      </c>
      <c r="K40" s="6">
        <f t="shared" ref="K40" si="19">100/I40</f>
        <v>23.336862537497794</v>
      </c>
    </row>
    <row r="41" spans="1:11">
      <c r="A41" s="2">
        <v>43923</v>
      </c>
      <c r="B41" s="10">
        <v>39</v>
      </c>
      <c r="C41" s="3">
        <f>Dati!M41</f>
        <v>12069</v>
      </c>
      <c r="D41">
        <f t="shared" ref="D41" si="20">C41-C40</f>
        <v>735</v>
      </c>
      <c r="E41">
        <f t="shared" ref="E41" si="21">D41-D40</f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ref="J41" si="22">100/H41</f>
        <v>31.33648189576601</v>
      </c>
      <c r="K41" s="6">
        <f t="shared" ref="K41" si="23">100/I41</f>
        <v>22.039937028751346</v>
      </c>
    </row>
    <row r="42" spans="1:11">
      <c r="A42" s="2">
        <v>43924</v>
      </c>
      <c r="B42" s="10">
        <v>40</v>
      </c>
      <c r="C42" s="3">
        <f>Dati!M42</f>
        <v>12934</v>
      </c>
      <c r="D42">
        <f t="shared" ref="D42" si="24">C42-C41</f>
        <v>865</v>
      </c>
      <c r="E42">
        <f t="shared" ref="E42" si="25">D42-D41</f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ref="J42" si="26">100/H42</f>
        <v>30.655636307406837</v>
      </c>
      <c r="K42" s="6">
        <f t="shared" ref="K42" si="27">100/I42</f>
        <v>21.230864388433584</v>
      </c>
    </row>
    <row r="43" spans="1:11">
      <c r="A43" s="2">
        <v>43925</v>
      </c>
      <c r="B43" s="10">
        <v>41</v>
      </c>
      <c r="C43" s="3">
        <f>Dati!M43</f>
        <v>14087</v>
      </c>
      <c r="D43">
        <f t="shared" ref="D43" si="28">C43-C42</f>
        <v>1153</v>
      </c>
      <c r="E43">
        <f t="shared" ref="E43" si="29">D43-D42</f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ref="J43" si="30">100/H43</f>
        <v>29.836019024632641</v>
      </c>
      <c r="K43" s="6">
        <f t="shared" ref="K43" si="31">100/I43</f>
        <v>20.543763753815576</v>
      </c>
    </row>
    <row r="44" spans="1:11">
      <c r="A44" s="2">
        <v>43926</v>
      </c>
      <c r="B44" s="10">
        <v>42</v>
      </c>
      <c r="C44" s="3">
        <f>Dati!M44</f>
        <v>15047</v>
      </c>
      <c r="D44">
        <f t="shared" ref="D44" si="32">C44-C43</f>
        <v>960</v>
      </c>
      <c r="E44">
        <f t="shared" ref="E44" si="33">D44-D43</f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ref="J44" si="34">100/H44</f>
        <v>29.567355619060276</v>
      </c>
      <c r="K44" s="6">
        <f t="shared" ref="K44" si="35">100/I44</f>
        <v>20.555592476905694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Tamponi</vt:lpstr>
      <vt:lpstr>Analisi-pos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2020-04-05T19:26:21Z</dcterms:modified>
</cp:coreProperties>
</file>