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B0DA75D-6BEA-4D75-A511-3CAF11039A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R3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G161" i="16" l="1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01" i="16"/>
  <c r="G102" i="16"/>
  <c r="G103" i="16"/>
  <c r="G104" i="16"/>
  <c r="L4" i="16"/>
  <c r="E3" i="16"/>
  <c r="A105" i="18"/>
  <c r="C105" i="18"/>
  <c r="D105" i="18"/>
  <c r="E105" i="18"/>
  <c r="F105" i="18"/>
  <c r="H105" i="18"/>
  <c r="K105" i="18"/>
  <c r="A101" i="18"/>
  <c r="C101" i="18"/>
  <c r="D101" i="18"/>
  <c r="E101" i="18"/>
  <c r="F101" i="18"/>
  <c r="G101" i="18" s="1"/>
  <c r="I101" i="18" s="1"/>
  <c r="H101" i="18"/>
  <c r="K101" i="18"/>
  <c r="A102" i="18"/>
  <c r="C102" i="18"/>
  <c r="D102" i="18"/>
  <c r="E102" i="18"/>
  <c r="F102" i="18"/>
  <c r="H102" i="18"/>
  <c r="K102" i="18"/>
  <c r="A103" i="18"/>
  <c r="C103" i="18"/>
  <c r="D103" i="18"/>
  <c r="E103" i="18"/>
  <c r="F103" i="18"/>
  <c r="H103" i="18"/>
  <c r="K103" i="18"/>
  <c r="A104" i="18"/>
  <c r="C104" i="18"/>
  <c r="D104" i="18"/>
  <c r="E104" i="18"/>
  <c r="F104" i="18"/>
  <c r="H104" i="18"/>
  <c r="K104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B4" i="17"/>
  <c r="F4" i="15"/>
  <c r="G4" i="15"/>
  <c r="F5" i="15"/>
  <c r="G5" i="15"/>
  <c r="F6" i="15"/>
  <c r="G6" i="15"/>
  <c r="F7" i="15"/>
  <c r="G7" i="15"/>
  <c r="E7" i="15"/>
  <c r="I4" i="15"/>
  <c r="C3" i="15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H105" i="9" l="1"/>
  <c r="J105" i="9" s="1"/>
  <c r="C103" i="5"/>
  <c r="R103" i="5" s="1"/>
  <c r="AB103" i="5" s="1"/>
  <c r="G105" i="9"/>
  <c r="I105" i="9" s="1"/>
  <c r="C103" i="4"/>
  <c r="R103" i="4" s="1"/>
  <c r="U103" i="4" s="1"/>
  <c r="E4" i="15"/>
  <c r="C102" i="2"/>
  <c r="C105" i="3"/>
  <c r="C103" i="3"/>
  <c r="C103" i="8"/>
  <c r="C101" i="8"/>
  <c r="G104" i="9"/>
  <c r="I104" i="9" s="1"/>
  <c r="C105" i="2"/>
  <c r="C101" i="4"/>
  <c r="R101" i="4" s="1"/>
  <c r="C101" i="5"/>
  <c r="R101" i="5" s="1"/>
  <c r="C101" i="6"/>
  <c r="D6" i="15"/>
  <c r="J6" i="15" s="1"/>
  <c r="D7" i="15"/>
  <c r="J7" i="15" s="1"/>
  <c r="C101" i="3"/>
  <c r="C104" i="6"/>
  <c r="D105" i="6" s="1"/>
  <c r="D4" i="15"/>
  <c r="I6" i="15"/>
  <c r="J101" i="18"/>
  <c r="L101" i="18" s="1"/>
  <c r="W103" i="5"/>
  <c r="T103" i="5"/>
  <c r="AA103" i="5"/>
  <c r="X103" i="5"/>
  <c r="B101" i="13"/>
  <c r="G102" i="9"/>
  <c r="I102" i="9" s="1"/>
  <c r="D102" i="9"/>
  <c r="E102" i="9" s="1"/>
  <c r="H102" i="9"/>
  <c r="J102" i="9" s="1"/>
  <c r="C103" i="2"/>
  <c r="D103" i="2" s="1"/>
  <c r="C102" i="4"/>
  <c r="R102" i="4" s="1"/>
  <c r="Z102" i="4" s="1"/>
  <c r="B103" i="13"/>
  <c r="C103" i="16" s="1"/>
  <c r="C101" i="2"/>
  <c r="C104" i="3"/>
  <c r="D105" i="3" s="1"/>
  <c r="C102" i="3"/>
  <c r="D102" i="3" s="1"/>
  <c r="C104" i="5"/>
  <c r="C102" i="5"/>
  <c r="D103" i="5" s="1"/>
  <c r="C105" i="5"/>
  <c r="B105" i="13"/>
  <c r="C105" i="16" s="1"/>
  <c r="C104" i="8"/>
  <c r="B104" i="13"/>
  <c r="C102" i="8"/>
  <c r="D102" i="8" s="1"/>
  <c r="B102" i="13"/>
  <c r="D103" i="9"/>
  <c r="E103" i="9" s="1"/>
  <c r="C105" i="7"/>
  <c r="D105" i="7" s="1"/>
  <c r="G104" i="18"/>
  <c r="I104" i="18" s="1"/>
  <c r="C104" i="2"/>
  <c r="C105" i="4"/>
  <c r="R105" i="4" s="1"/>
  <c r="AB105" i="4" s="1"/>
  <c r="C102" i="6"/>
  <c r="H104" i="9"/>
  <c r="J104" i="9" s="1"/>
  <c r="D5" i="15"/>
  <c r="J5" i="15" s="1"/>
  <c r="E5" i="15"/>
  <c r="E6" i="15"/>
  <c r="I5" i="15"/>
  <c r="G102" i="18"/>
  <c r="I102" i="18" s="1"/>
  <c r="J103" i="18"/>
  <c r="L103" i="18" s="1"/>
  <c r="C103" i="6"/>
  <c r="D103" i="6" s="1"/>
  <c r="G103" i="18"/>
  <c r="I103" i="18" s="1"/>
  <c r="J105" i="18"/>
  <c r="L105" i="18" s="1"/>
  <c r="C103" i="7"/>
  <c r="D103" i="7" s="1"/>
  <c r="C101" i="7"/>
  <c r="C105" i="8"/>
  <c r="D105" i="8" s="1"/>
  <c r="D104" i="9"/>
  <c r="G101" i="9"/>
  <c r="I101" i="9" s="1"/>
  <c r="J102" i="18"/>
  <c r="L102" i="18" s="1"/>
  <c r="H101" i="9"/>
  <c r="J101" i="9" s="1"/>
  <c r="D105" i="9"/>
  <c r="E105" i="9" s="1"/>
  <c r="J104" i="18"/>
  <c r="L104" i="18" s="1"/>
  <c r="G105" i="18"/>
  <c r="I105" i="18" s="1"/>
  <c r="H103" i="9"/>
  <c r="J103" i="9" s="1"/>
  <c r="G103" i="9"/>
  <c r="I103" i="9" s="1"/>
  <c r="Y103" i="5"/>
  <c r="AA103" i="4"/>
  <c r="AB103" i="4"/>
  <c r="C104" i="4"/>
  <c r="D102" i="2"/>
  <c r="G100" i="18"/>
  <c r="I100" i="18" s="1"/>
  <c r="H100" i="18"/>
  <c r="K100" i="18"/>
  <c r="H104" i="15"/>
  <c r="G100" i="16"/>
  <c r="G100" i="9"/>
  <c r="I100" i="9" s="1"/>
  <c r="D102" i="6" l="1"/>
  <c r="Z103" i="5"/>
  <c r="U103" i="5"/>
  <c r="C103" i="13"/>
  <c r="V103" i="5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2" s="1"/>
  <c r="E104" i="9"/>
  <c r="D102" i="5"/>
  <c r="R102" i="5"/>
  <c r="D104" i="5"/>
  <c r="R104" i="5"/>
  <c r="C102" i="13"/>
  <c r="D103" i="13" s="1"/>
  <c r="C102" i="16"/>
  <c r="D102" i="7"/>
  <c r="D103" i="8"/>
  <c r="R103" i="13"/>
  <c r="C104" i="13"/>
  <c r="C104" i="16"/>
  <c r="D104" i="16" s="1"/>
  <c r="U102" i="4"/>
  <c r="T102" i="4"/>
  <c r="AB102" i="4"/>
  <c r="AA102" i="4"/>
  <c r="W102" i="4"/>
  <c r="X102" i="4"/>
  <c r="U101" i="5"/>
  <c r="T101" i="5"/>
  <c r="Z101" i="5"/>
  <c r="W101" i="5"/>
  <c r="AB101" i="5"/>
  <c r="V101" i="5"/>
  <c r="AA101" i="5"/>
  <c r="X101" i="5"/>
  <c r="D104" i="4"/>
  <c r="R104" i="4"/>
  <c r="Y101" i="5"/>
  <c r="C105" i="13"/>
  <c r="K103" i="9"/>
  <c r="T105" i="4"/>
  <c r="U105" i="4"/>
  <c r="Z105" i="4"/>
  <c r="Y105" i="4"/>
  <c r="V105" i="4"/>
  <c r="AA105" i="4"/>
  <c r="W105" i="4"/>
  <c r="D103" i="16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E103" i="2"/>
  <c r="B100" i="13"/>
  <c r="C100" i="16" s="1"/>
  <c r="H100" i="9"/>
  <c r="J100" i="9" s="1"/>
  <c r="D104" i="13" l="1"/>
  <c r="E105" i="2"/>
  <c r="D101" i="16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D102" i="13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R98" i="5" s="1"/>
  <c r="C97" i="3"/>
  <c r="C98" i="3"/>
  <c r="C100" i="3"/>
  <c r="D101" i="3" s="1"/>
  <c r="C97" i="2"/>
  <c r="U104" i="13" l="1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D99" i="3" s="1"/>
  <c r="C97" i="5"/>
  <c r="R97" i="5" s="1"/>
  <c r="W97" i="5" s="1"/>
  <c r="H97" i="9"/>
  <c r="J97" i="9" s="1"/>
  <c r="D103" i="15"/>
  <c r="J103" i="15" s="1"/>
  <c r="J98" i="18"/>
  <c r="L98" i="18" s="1"/>
  <c r="C97" i="4"/>
  <c r="R97" i="4" s="1"/>
  <c r="V97" i="4" s="1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C99" i="5"/>
  <c r="C100" i="5"/>
  <c r="C99" i="17"/>
  <c r="C100" i="17"/>
  <c r="C98" i="2"/>
  <c r="D98" i="2" s="1"/>
  <c r="C98" i="4"/>
  <c r="C97" i="6"/>
  <c r="D98" i="6" s="1"/>
  <c r="C97" i="8"/>
  <c r="C98" i="7"/>
  <c r="B97" i="13"/>
  <c r="C97" i="16" s="1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C98" i="16" s="1"/>
  <c r="D98" i="5"/>
  <c r="B96" i="13"/>
  <c r="C96" i="16" s="1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D101" i="2" s="1"/>
  <c r="G99" i="9"/>
  <c r="I99" i="9" s="1"/>
  <c r="D98" i="3"/>
  <c r="C99" i="6"/>
  <c r="D99" i="6" s="1"/>
  <c r="C100" i="6"/>
  <c r="D101" i="6" s="1"/>
  <c r="C99" i="8"/>
  <c r="D99" i="8" s="1"/>
  <c r="C100" i="8"/>
  <c r="D101" i="8" s="1"/>
  <c r="C99" i="7"/>
  <c r="C97" i="7"/>
  <c r="B99" i="13"/>
  <c r="C99" i="16" s="1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Z97" i="5"/>
  <c r="E100" i="17" l="1"/>
  <c r="W97" i="4"/>
  <c r="AB97" i="4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E102" i="2"/>
  <c r="D99" i="7"/>
  <c r="C98" i="13"/>
  <c r="AA97" i="4"/>
  <c r="U97" i="4"/>
  <c r="T97" i="4"/>
  <c r="Y97" i="4"/>
  <c r="Z97" i="4"/>
  <c r="X97" i="4"/>
  <c r="D99" i="5"/>
  <c r="R99" i="5"/>
  <c r="D99" i="2"/>
  <c r="E99" i="2" s="1"/>
  <c r="D100" i="8"/>
  <c r="D100" i="2"/>
  <c r="E101" i="2" s="1"/>
  <c r="C97" i="13"/>
  <c r="D100" i="4"/>
  <c r="C99" i="13"/>
  <c r="C100" i="13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R100" i="13" l="1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E100" i="2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B95" i="13"/>
  <c r="C95" i="16" s="1"/>
  <c r="G95" i="9"/>
  <c r="I95" i="9" s="1"/>
  <c r="C96" i="13" l="1"/>
  <c r="R96" i="13" s="1"/>
  <c r="D96" i="16"/>
  <c r="C96" i="3"/>
  <c r="C96" i="7"/>
  <c r="E100" i="15"/>
  <c r="D100" i="15"/>
  <c r="J100" i="15" s="1"/>
  <c r="C95" i="17"/>
  <c r="C96" i="17"/>
  <c r="E99" i="17" s="1"/>
  <c r="C96" i="4"/>
  <c r="R96" i="5"/>
  <c r="D97" i="5"/>
  <c r="C96" i="6"/>
  <c r="D96" i="9"/>
  <c r="G93" i="18"/>
  <c r="I93" i="18" s="1"/>
  <c r="C96" i="2"/>
  <c r="C96" i="8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C95" i="4"/>
  <c r="C95" i="3"/>
  <c r="C94" i="2"/>
  <c r="C95" i="2"/>
  <c r="E98" i="17" l="1"/>
  <c r="D96" i="5"/>
  <c r="R95" i="5"/>
  <c r="C94" i="17"/>
  <c r="E97" i="17" s="1"/>
  <c r="D95" i="2"/>
  <c r="R95" i="4"/>
  <c r="D97" i="7"/>
  <c r="C94" i="3"/>
  <c r="D95" i="3" s="1"/>
  <c r="E99" i="15"/>
  <c r="D97" i="6"/>
  <c r="C94" i="6"/>
  <c r="C94" i="7"/>
  <c r="D97" i="8"/>
  <c r="C95" i="6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D96" i="8" s="1"/>
  <c r="E96" i="9"/>
  <c r="E97" i="9"/>
  <c r="D96" i="3"/>
  <c r="D97" i="3"/>
  <c r="C94" i="5"/>
  <c r="E98" i="15"/>
  <c r="C94" i="4"/>
  <c r="R94" i="4" s="1"/>
  <c r="J92" i="18"/>
  <c r="L92" i="18" s="1"/>
  <c r="B93" i="13"/>
  <c r="C93" i="16" s="1"/>
  <c r="D94" i="9"/>
  <c r="E95" i="9" s="1"/>
  <c r="H93" i="9"/>
  <c r="J93" i="9" s="1"/>
  <c r="G92" i="18"/>
  <c r="I92" i="18" s="1"/>
  <c r="C94" i="8"/>
  <c r="B94" i="13"/>
  <c r="G93" i="9"/>
  <c r="I93" i="9" s="1"/>
  <c r="J98" i="15"/>
  <c r="G94" i="9"/>
  <c r="I94" i="9" s="1"/>
  <c r="R94" i="5" l="1"/>
  <c r="V94" i="5" s="1"/>
  <c r="C95" i="13"/>
  <c r="K95" i="9" s="1"/>
  <c r="C94" i="16"/>
  <c r="D100" i="17"/>
  <c r="W94" i="5"/>
  <c r="E96" i="2"/>
  <c r="X94" i="5"/>
  <c r="D95" i="6"/>
  <c r="AB94" i="5"/>
  <c r="Z94" i="5"/>
  <c r="D95" i="7"/>
  <c r="U94" i="5"/>
  <c r="D95" i="5"/>
  <c r="T94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E97" i="2"/>
  <c r="E98" i="2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V94" i="4"/>
  <c r="U94" i="4"/>
  <c r="AA94" i="4"/>
  <c r="T94" i="4"/>
  <c r="AB94" i="4"/>
  <c r="W94" i="4"/>
  <c r="X94" i="4"/>
  <c r="Z94" i="4"/>
  <c r="Y94" i="4"/>
  <c r="C94" i="13"/>
  <c r="R94" i="13" s="1"/>
  <c r="D96" i="13" l="1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105" i="15" l="1"/>
  <c r="H95" i="15"/>
  <c r="H96" i="15"/>
  <c r="G91" i="16"/>
  <c r="G92" i="16"/>
  <c r="D93" i="9"/>
  <c r="C93" i="8"/>
  <c r="C93" i="5"/>
  <c r="R93" i="5" s="1"/>
  <c r="G92" i="9" l="1"/>
  <c r="I92" i="9" s="1"/>
  <c r="D92" i="9"/>
  <c r="D94" i="8"/>
  <c r="B91" i="13"/>
  <c r="C91" i="16" s="1"/>
  <c r="H91" i="9"/>
  <c r="J91" i="9" s="1"/>
  <c r="E96" i="15"/>
  <c r="E97" i="15"/>
  <c r="D97" i="15"/>
  <c r="J97" i="15" s="1"/>
  <c r="C92" i="3"/>
  <c r="C93" i="3"/>
  <c r="C92" i="5"/>
  <c r="D93" i="5" s="1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C92" i="4"/>
  <c r="C93" i="4"/>
  <c r="C92" i="6"/>
  <c r="C93" i="6"/>
  <c r="C92" i="8"/>
  <c r="D93" i="8" s="1"/>
  <c r="B92" i="13"/>
  <c r="C92" i="16" s="1"/>
  <c r="D96" i="15"/>
  <c r="J96" i="15" s="1"/>
  <c r="D98" i="17" l="1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E95" i="2" s="1"/>
  <c r="C92" i="13"/>
  <c r="R92" i="13" s="1"/>
  <c r="C93" i="13"/>
  <c r="R93" i="13" s="1"/>
  <c r="R92" i="4"/>
  <c r="T93" i="5"/>
  <c r="X93" i="5"/>
  <c r="V93" i="5"/>
  <c r="Y93" i="5"/>
  <c r="AA93" i="5"/>
  <c r="U93" i="5"/>
  <c r="W93" i="5"/>
  <c r="Z93" i="5"/>
  <c r="AB93" i="5"/>
  <c r="K92" i="9" l="1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E94" i="2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H90" i="9" l="1"/>
  <c r="J90" i="9" s="1"/>
  <c r="C91" i="6"/>
  <c r="C91" i="17"/>
  <c r="G90" i="18"/>
  <c r="I90" i="18" s="1"/>
  <c r="C91" i="2"/>
  <c r="C91" i="8"/>
  <c r="B90" i="13"/>
  <c r="C90" i="16" s="1"/>
  <c r="D91" i="9"/>
  <c r="C91" i="4"/>
  <c r="C91" i="5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G89" i="9"/>
  <c r="I89" i="9" s="1"/>
  <c r="H88" i="9" l="1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C88" i="16" s="1"/>
  <c r="G88" i="18"/>
  <c r="I88" i="18" s="1"/>
  <c r="C90" i="7"/>
  <c r="D91" i="7" s="1"/>
  <c r="C89" i="6"/>
  <c r="C89" i="7"/>
  <c r="B89" i="13"/>
  <c r="R90" i="4"/>
  <c r="D92" i="8"/>
  <c r="C89" i="3"/>
  <c r="C90" i="3"/>
  <c r="H89" i="9"/>
  <c r="J89" i="9" s="1"/>
  <c r="R91" i="5"/>
  <c r="D92" i="5"/>
  <c r="E91" i="9"/>
  <c r="E92" i="9"/>
  <c r="C90" i="8"/>
  <c r="D90" i="8" s="1"/>
  <c r="D94" i="15"/>
  <c r="J94" i="15" s="1"/>
  <c r="D92" i="7"/>
  <c r="C90" i="5"/>
  <c r="D92" i="2"/>
  <c r="D92" i="6"/>
  <c r="E93" i="15"/>
  <c r="J90" i="18"/>
  <c r="L90" i="18" s="1"/>
  <c r="C89" i="2"/>
  <c r="C89" i="4"/>
  <c r="D90" i="4" s="1"/>
  <c r="R89" i="5"/>
  <c r="Z89" i="5" s="1"/>
  <c r="D89" i="9"/>
  <c r="E90" i="9" s="1"/>
  <c r="D93" i="15"/>
  <c r="C89" i="17"/>
  <c r="D91" i="4"/>
  <c r="R91" i="4"/>
  <c r="D92" i="4"/>
  <c r="C91" i="13"/>
  <c r="R91" i="13" s="1"/>
  <c r="C90" i="2"/>
  <c r="C90" i="6"/>
  <c r="J89" i="18"/>
  <c r="L89" i="18" s="1"/>
  <c r="D90" i="6" l="1"/>
  <c r="C90" i="13"/>
  <c r="R90" i="13" s="1"/>
  <c r="C89" i="16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R89" i="13" s="1"/>
  <c r="D89" i="16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D91" i="13"/>
  <c r="K91" i="9"/>
  <c r="D92" i="13"/>
  <c r="R89" i="4"/>
  <c r="E92" i="2"/>
  <c r="E93" i="2"/>
  <c r="D91" i="8"/>
  <c r="K90" i="9" l="1"/>
  <c r="E91" i="2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AA90" i="13"/>
  <c r="V90" i="13"/>
  <c r="W90" i="13"/>
  <c r="U90" i="13"/>
  <c r="AB90" i="13"/>
  <c r="X90" i="13"/>
  <c r="Y90" i="13"/>
  <c r="U89" i="4"/>
  <c r="T89" i="4"/>
  <c r="AB89" i="4"/>
  <c r="W89" i="4"/>
  <c r="X89" i="4"/>
  <c r="AA89" i="4"/>
  <c r="Z89" i="4"/>
  <c r="Y89" i="4"/>
  <c r="V89" i="4"/>
  <c r="D90" i="13"/>
  <c r="U89" i="13" l="1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G86" i="9" l="1"/>
  <c r="I86" i="9" s="1"/>
  <c r="D91" i="15"/>
  <c r="G86" i="18"/>
  <c r="I86" i="18" s="1"/>
  <c r="H87" i="9"/>
  <c r="J87" i="9" s="1"/>
  <c r="B86" i="13"/>
  <c r="C86" i="16" s="1"/>
  <c r="C87" i="8"/>
  <c r="D88" i="8" s="1"/>
  <c r="C87" i="2"/>
  <c r="C88" i="2"/>
  <c r="D89" i="8"/>
  <c r="G87" i="9"/>
  <c r="I87" i="9" s="1"/>
  <c r="E91" i="15"/>
  <c r="E92" i="15"/>
  <c r="D92" i="15"/>
  <c r="D93" i="17"/>
  <c r="E90" i="17"/>
  <c r="C87" i="5"/>
  <c r="R87" i="5" s="1"/>
  <c r="C88" i="5"/>
  <c r="C87" i="6"/>
  <c r="C88" i="6"/>
  <c r="C87" i="3"/>
  <c r="C88" i="3"/>
  <c r="B87" i="13"/>
  <c r="D87" i="9"/>
  <c r="D88" i="9"/>
  <c r="D94" i="17"/>
  <c r="E91" i="17"/>
  <c r="G87" i="18"/>
  <c r="I87" i="18" s="1"/>
  <c r="C87" i="4"/>
  <c r="C88" i="4"/>
  <c r="C87" i="7"/>
  <c r="C88" i="7"/>
  <c r="H86" i="9"/>
  <c r="J86" i="9" s="1"/>
  <c r="J87" i="18"/>
  <c r="L87" i="18" s="1"/>
  <c r="C87" i="16" l="1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R87" i="13" s="1"/>
  <c r="C88" i="13"/>
  <c r="R88" i="13" s="1"/>
  <c r="E89" i="9"/>
  <c r="E88" i="9"/>
  <c r="D88" i="5"/>
  <c r="R88" i="5"/>
  <c r="D89" i="5"/>
  <c r="D87" i="16"/>
  <c r="X87" i="5" l="1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E89" i="2"/>
  <c r="E90" i="2"/>
  <c r="H85" i="18"/>
  <c r="K85" i="18"/>
  <c r="C86" i="17"/>
  <c r="G85" i="16"/>
  <c r="D86" i="9"/>
  <c r="C86" i="6"/>
  <c r="C86" i="5"/>
  <c r="R86" i="5" s="1"/>
  <c r="C86" i="4"/>
  <c r="C86" i="3"/>
  <c r="C86" i="2"/>
  <c r="T88" i="13" l="1"/>
  <c r="U88" i="13"/>
  <c r="Z88" i="13"/>
  <c r="V88" i="13"/>
  <c r="AA88" i="13"/>
  <c r="Y88" i="13"/>
  <c r="W88" i="13"/>
  <c r="AB88" i="13"/>
  <c r="X88" i="13"/>
  <c r="D87" i="3"/>
  <c r="B85" i="13"/>
  <c r="C86" i="8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R86" i="13" s="1"/>
  <c r="W86" i="13" s="1"/>
  <c r="C85" i="16"/>
  <c r="D86" i="16" s="1"/>
  <c r="K86" i="9"/>
  <c r="D87" i="13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E88" i="2"/>
  <c r="T86" i="13"/>
  <c r="AA86" i="13"/>
  <c r="V86" i="13"/>
  <c r="Z86" i="13"/>
  <c r="Y86" i="13"/>
  <c r="X86" i="13"/>
  <c r="AB86" i="13"/>
  <c r="H83" i="18"/>
  <c r="K83" i="18"/>
  <c r="H84" i="18"/>
  <c r="K84" i="18"/>
  <c r="C85" i="17"/>
  <c r="G83" i="16"/>
  <c r="G84" i="16"/>
  <c r="U86" i="13" l="1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C84" i="6"/>
  <c r="C85" i="6"/>
  <c r="D86" i="6" s="1"/>
  <c r="E89" i="15"/>
  <c r="D89" i="15"/>
  <c r="C84" i="5"/>
  <c r="C85" i="5"/>
  <c r="D86" i="5" s="1"/>
  <c r="C84" i="8"/>
  <c r="C85" i="8"/>
  <c r="D86" i="8" s="1"/>
  <c r="B83" i="13"/>
  <c r="C83" i="16" s="1"/>
  <c r="G83" i="9"/>
  <c r="I83" i="9" s="1"/>
  <c r="J85" i="18"/>
  <c r="L85" i="18" s="1"/>
  <c r="C84" i="4"/>
  <c r="C85" i="4"/>
  <c r="D86" i="4" s="1"/>
  <c r="D84" i="9"/>
  <c r="D85" i="9"/>
  <c r="C84" i="3"/>
  <c r="C85" i="3"/>
  <c r="B84" i="13"/>
  <c r="C84" i="16" s="1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C83" i="3"/>
  <c r="D90" i="17" l="1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R84" i="13" s="1"/>
  <c r="C85" i="13"/>
  <c r="R85" i="13" s="1"/>
  <c r="D85" i="4"/>
  <c r="R85" i="4"/>
  <c r="R84" i="5"/>
  <c r="C83" i="2"/>
  <c r="D83" i="9"/>
  <c r="C83" i="5"/>
  <c r="B82" i="13"/>
  <c r="C82" i="16" s="1"/>
  <c r="G82" i="9"/>
  <c r="I82" i="9" s="1"/>
  <c r="C83" i="8"/>
  <c r="D84" i="3"/>
  <c r="D84" i="4"/>
  <c r="R84" i="4"/>
  <c r="D85" i="8"/>
  <c r="D87" i="15"/>
  <c r="D85" i="6"/>
  <c r="C83" i="17"/>
  <c r="D84" i="5" l="1"/>
  <c r="R83" i="5"/>
  <c r="D89" i="17"/>
  <c r="E86" i="17"/>
  <c r="D86" i="13"/>
  <c r="E86" i="2"/>
  <c r="E87" i="2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R83" i="13" s="1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D84" i="13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G81" i="9" l="1"/>
  <c r="I81" i="9" s="1"/>
  <c r="J82" i="18"/>
  <c r="L82" i="18" s="1"/>
  <c r="C82" i="5"/>
  <c r="R82" i="5" s="1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C82" i="3"/>
  <c r="B81" i="13"/>
  <c r="C81" i="16" s="1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K83" i="9"/>
  <c r="E85" i="17" l="1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R82" i="13" s="1"/>
  <c r="D83" i="5"/>
  <c r="H80" i="18"/>
  <c r="K80" i="18"/>
  <c r="J20" i="12"/>
  <c r="G80" i="16"/>
  <c r="D81" i="9"/>
  <c r="E82" i="9" s="1"/>
  <c r="B80" i="13" l="1"/>
  <c r="C80" i="16" s="1"/>
  <c r="J81" i="18"/>
  <c r="L81" i="18" s="1"/>
  <c r="C81" i="6"/>
  <c r="C81" i="2"/>
  <c r="C81" i="5"/>
  <c r="R81" i="5" s="1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C81" i="4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G80" i="18"/>
  <c r="I80" i="18" s="1"/>
  <c r="D82" i="16"/>
  <c r="E84" i="2"/>
  <c r="C81" i="13"/>
  <c r="R81" i="13" s="1"/>
  <c r="D82" i="13" l="1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D81" i="16"/>
  <c r="K81" i="9"/>
  <c r="H79" i="18"/>
  <c r="K79" i="18"/>
  <c r="G79" i="16"/>
  <c r="H79" i="9"/>
  <c r="J79" i="9" s="1"/>
  <c r="C80" i="5"/>
  <c r="R80" i="5" s="1"/>
  <c r="G79" i="9" l="1"/>
  <c r="I79" i="9" s="1"/>
  <c r="B79" i="13"/>
  <c r="C79" i="16" s="1"/>
  <c r="J80" i="18"/>
  <c r="L80" i="18" s="1"/>
  <c r="C80" i="6"/>
  <c r="C80" i="7"/>
  <c r="G79" i="18"/>
  <c r="I79" i="18" s="1"/>
  <c r="C80" i="4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T81" i="5"/>
  <c r="U81" i="5"/>
  <c r="Y81" i="5"/>
  <c r="AB81" i="5"/>
  <c r="Z81" i="5"/>
  <c r="X81" i="5"/>
  <c r="AA81" i="5"/>
  <c r="V81" i="5"/>
  <c r="W81" i="5"/>
  <c r="C80" i="3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G77" i="9" l="1"/>
  <c r="I77" i="9" s="1"/>
  <c r="J79" i="18"/>
  <c r="L79" i="18" s="1"/>
  <c r="C80" i="13"/>
  <c r="R80" i="13" s="1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C79" i="4"/>
  <c r="D80" i="4" s="1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R79" i="5" s="1"/>
  <c r="B78" i="13"/>
  <c r="D78" i="9"/>
  <c r="E79" i="9" s="1"/>
  <c r="J78" i="18"/>
  <c r="L78" i="18" s="1"/>
  <c r="D81" i="3"/>
  <c r="D81" i="2"/>
  <c r="D83" i="15"/>
  <c r="D81" i="7"/>
  <c r="D81" i="6"/>
  <c r="B77" i="13"/>
  <c r="C77" i="16" s="1"/>
  <c r="H77" i="9"/>
  <c r="J77" i="9" s="1"/>
  <c r="C78" i="17"/>
  <c r="G77" i="18"/>
  <c r="I77" i="18" s="1"/>
  <c r="C79" i="3"/>
  <c r="D81" i="8"/>
  <c r="C79" i="2"/>
  <c r="R80" i="4"/>
  <c r="D81" i="4"/>
  <c r="C79" i="7"/>
  <c r="C79" i="6"/>
  <c r="D80" i="16"/>
  <c r="D81" i="13"/>
  <c r="D79" i="6" l="1"/>
  <c r="D79" i="8"/>
  <c r="C79" i="13"/>
  <c r="R79" i="13" s="1"/>
  <c r="C78" i="16"/>
  <c r="D79" i="2"/>
  <c r="R78" i="5"/>
  <c r="V78" i="5" s="1"/>
  <c r="V80" i="13"/>
  <c r="C78" i="13"/>
  <c r="K78" i="9" s="1"/>
  <c r="K80" i="9"/>
  <c r="D79" i="3"/>
  <c r="D79" i="7"/>
  <c r="U78" i="5"/>
  <c r="D80" i="8"/>
  <c r="D80" i="6"/>
  <c r="D80" i="3"/>
  <c r="D79" i="4"/>
  <c r="R79" i="4"/>
  <c r="E82" i="2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E80" i="2" s="1"/>
  <c r="D84" i="17"/>
  <c r="E81" i="17"/>
  <c r="W80" i="13"/>
  <c r="Z80" i="13"/>
  <c r="X80" i="13"/>
  <c r="D79" i="13" l="1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C77" i="5"/>
  <c r="R77" i="5" s="1"/>
  <c r="C77" i="4"/>
  <c r="C76" i="5" l="1"/>
  <c r="R76" i="5" s="1"/>
  <c r="D80" i="15"/>
  <c r="G75" i="9"/>
  <c r="I75" i="9" s="1"/>
  <c r="C76" i="2"/>
  <c r="C77" i="2"/>
  <c r="D78" i="5"/>
  <c r="C76" i="6"/>
  <c r="D77" i="6" s="1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C76" i="4"/>
  <c r="D77" i="4" s="1"/>
  <c r="C76" i="8"/>
  <c r="C77" i="8"/>
  <c r="B76" i="13"/>
  <c r="D76" i="9"/>
  <c r="D77" i="9"/>
  <c r="E80" i="15"/>
  <c r="D81" i="15"/>
  <c r="E81" i="15"/>
  <c r="G76" i="18"/>
  <c r="I76" i="18" s="1"/>
  <c r="R77" i="4"/>
  <c r="D78" i="4"/>
  <c r="B75" i="13"/>
  <c r="C75" i="16" s="1"/>
  <c r="H75" i="9"/>
  <c r="J75" i="9" s="1"/>
  <c r="J76" i="18"/>
  <c r="L76" i="18" s="1"/>
  <c r="Z76" i="5"/>
  <c r="D77" i="5" l="1"/>
  <c r="C77" i="13"/>
  <c r="C76" i="16"/>
  <c r="D76" i="16" s="1"/>
  <c r="C76" i="13"/>
  <c r="K76" i="9" s="1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R77" i="13"/>
  <c r="K77" i="9"/>
  <c r="D78" i="13"/>
  <c r="D77" i="16"/>
  <c r="R76" i="13" l="1"/>
  <c r="X76" i="13" s="1"/>
  <c r="D77" i="13"/>
  <c r="E78" i="2"/>
  <c r="E79" i="2"/>
  <c r="V76" i="4"/>
  <c r="X76" i="4"/>
  <c r="T76" i="4"/>
  <c r="Y76" i="4"/>
  <c r="AA76" i="4"/>
  <c r="U76" i="4"/>
  <c r="W76" i="4"/>
  <c r="AB76" i="4"/>
  <c r="Z76" i="4"/>
  <c r="T77" i="13"/>
  <c r="W77" i="13"/>
  <c r="AA77" i="13"/>
  <c r="X77" i="13"/>
  <c r="Y77" i="13"/>
  <c r="V77" i="13"/>
  <c r="AB77" i="13"/>
  <c r="U77" i="13"/>
  <c r="Z77" i="13"/>
  <c r="H74" i="18"/>
  <c r="K74" i="18"/>
  <c r="C75" i="17"/>
  <c r="G74" i="16"/>
  <c r="C75" i="5"/>
  <c r="R75" i="5" s="1"/>
  <c r="Z76" i="13" l="1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D79" i="15"/>
  <c r="E79" i="15"/>
  <c r="D81" i="17"/>
  <c r="E78" i="17"/>
  <c r="C75" i="2"/>
  <c r="H74" i="9"/>
  <c r="J74" i="9" s="1"/>
  <c r="C75" i="3"/>
  <c r="C75" i="8"/>
  <c r="G74" i="9"/>
  <c r="I74" i="9" s="1"/>
  <c r="G74" i="18"/>
  <c r="I74" i="18" s="1"/>
  <c r="C75" i="4"/>
  <c r="C75" i="7"/>
  <c r="C74" i="16" l="1"/>
  <c r="D75" i="16" s="1"/>
  <c r="C75" i="13"/>
  <c r="K75" i="9" s="1"/>
  <c r="R75" i="4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R75" i="13" l="1"/>
  <c r="V75" i="13" s="1"/>
  <c r="D76" i="13"/>
  <c r="H73" i="9"/>
  <c r="J73" i="9" s="1"/>
  <c r="C74" i="5"/>
  <c r="R74" i="5" s="1"/>
  <c r="C74" i="3"/>
  <c r="C74" i="8"/>
  <c r="D74" i="9"/>
  <c r="C74" i="4"/>
  <c r="T75" i="4"/>
  <c r="V75" i="4"/>
  <c r="W75" i="4"/>
  <c r="Z75" i="4"/>
  <c r="AA75" i="4"/>
  <c r="AB75" i="4"/>
  <c r="X75" i="4"/>
  <c r="Y75" i="4"/>
  <c r="U75" i="4"/>
  <c r="D78" i="15"/>
  <c r="E78" i="15"/>
  <c r="C74" i="2"/>
  <c r="C74" i="6"/>
  <c r="B73" i="13"/>
  <c r="C73" i="16" s="1"/>
  <c r="G73" i="9"/>
  <c r="I73" i="9" s="1"/>
  <c r="C74" i="17"/>
  <c r="G73" i="18"/>
  <c r="I73" i="18" s="1"/>
  <c r="E77" i="2"/>
  <c r="U75" i="13" l="1"/>
  <c r="W75" i="13"/>
  <c r="X75" i="13"/>
  <c r="AA75" i="13"/>
  <c r="T75" i="13"/>
  <c r="AB75" i="13"/>
  <c r="Z75" i="13"/>
  <c r="Y75" i="13"/>
  <c r="C74" i="13"/>
  <c r="D75" i="13" s="1"/>
  <c r="D75" i="8"/>
  <c r="D75" i="5"/>
  <c r="D80" i="17"/>
  <c r="E77" i="17"/>
  <c r="D75" i="6"/>
  <c r="E75" i="9"/>
  <c r="D75" i="3"/>
  <c r="D75" i="2"/>
  <c r="R74" i="4"/>
  <c r="D75" i="4"/>
  <c r="D74" i="16"/>
  <c r="K74" i="9"/>
  <c r="H72" i="18"/>
  <c r="K72" i="18"/>
  <c r="G72" i="16"/>
  <c r="R74" i="13" l="1"/>
  <c r="Z74" i="13" s="1"/>
  <c r="G72" i="9"/>
  <c r="I72" i="9" s="1"/>
  <c r="C73" i="3"/>
  <c r="C73" i="8"/>
  <c r="D77" i="15"/>
  <c r="E77" i="15"/>
  <c r="J73" i="18"/>
  <c r="L73" i="18" s="1"/>
  <c r="C73" i="7"/>
  <c r="D73" i="9"/>
  <c r="C73" i="17"/>
  <c r="E76" i="2"/>
  <c r="T74" i="5"/>
  <c r="AA74" i="5"/>
  <c r="Y74" i="5"/>
  <c r="U74" i="5"/>
  <c r="V74" i="5"/>
  <c r="W74" i="5"/>
  <c r="Z74" i="5"/>
  <c r="AB74" i="5"/>
  <c r="X74" i="5"/>
  <c r="C73" i="4"/>
  <c r="B72" i="13"/>
  <c r="C72" i="16" s="1"/>
  <c r="G72" i="18"/>
  <c r="I72" i="18" s="1"/>
  <c r="C73" i="2"/>
  <c r="C73" i="5"/>
  <c r="R73" i="5" s="1"/>
  <c r="C73" i="6"/>
  <c r="H72" i="9"/>
  <c r="J72" i="9" s="1"/>
  <c r="T74" i="4"/>
  <c r="AA74" i="4"/>
  <c r="V74" i="4"/>
  <c r="U74" i="4"/>
  <c r="Z74" i="4"/>
  <c r="Y74" i="4"/>
  <c r="X74" i="4"/>
  <c r="W74" i="4"/>
  <c r="AB74" i="4"/>
  <c r="Y74" i="13"/>
  <c r="V74" i="13"/>
  <c r="H71" i="18"/>
  <c r="K71" i="18"/>
  <c r="E76" i="15"/>
  <c r="G71" i="16"/>
  <c r="D72" i="9"/>
  <c r="C72" i="5"/>
  <c r="R72" i="5" s="1"/>
  <c r="X74" i="13" l="1"/>
  <c r="AB74" i="13"/>
  <c r="T74" i="13"/>
  <c r="W74" i="13"/>
  <c r="U74" i="13"/>
  <c r="AA74" i="13"/>
  <c r="G71" i="9"/>
  <c r="I71" i="9" s="1"/>
  <c r="C73" i="13"/>
  <c r="R73" i="13" s="1"/>
  <c r="J72" i="18"/>
  <c r="L72" i="18" s="1"/>
  <c r="B71" i="13"/>
  <c r="C71" i="16" s="1"/>
  <c r="H71" i="9"/>
  <c r="J71" i="9" s="1"/>
  <c r="C72" i="6"/>
  <c r="D73" i="6" s="1"/>
  <c r="C72" i="2"/>
  <c r="D73" i="2" s="1"/>
  <c r="C72" i="8"/>
  <c r="D73" i="8" s="1"/>
  <c r="D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D74" i="6"/>
  <c r="D74" i="2"/>
  <c r="C72" i="4"/>
  <c r="D73" i="4" s="1"/>
  <c r="E73" i="9"/>
  <c r="E74" i="9"/>
  <c r="D74" i="8"/>
  <c r="D73" i="16"/>
  <c r="K73" i="9" l="1"/>
  <c r="D74" i="13"/>
  <c r="C72" i="13"/>
  <c r="D73" i="13" s="1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T73" i="13"/>
  <c r="Y73" i="13"/>
  <c r="AB73" i="13"/>
  <c r="X73" i="13"/>
  <c r="W73" i="13"/>
  <c r="U73" i="13"/>
  <c r="AA73" i="13"/>
  <c r="Z73" i="13"/>
  <c r="V73" i="13"/>
  <c r="D72" i="16"/>
  <c r="H70" i="18"/>
  <c r="K70" i="18"/>
  <c r="G70" i="16"/>
  <c r="C71" i="3"/>
  <c r="D72" i="3" s="1"/>
  <c r="K72" i="9" l="1"/>
  <c r="R72" i="13"/>
  <c r="X72" i="13" s="1"/>
  <c r="B70" i="13"/>
  <c r="C71" i="2"/>
  <c r="C71" i="8"/>
  <c r="D71" i="9"/>
  <c r="C71" i="5"/>
  <c r="R71" i="5" s="1"/>
  <c r="C71" i="7"/>
  <c r="J71" i="18"/>
  <c r="L71" i="18" s="1"/>
  <c r="C71" i="4"/>
  <c r="C71" i="6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C70" i="16" l="1"/>
  <c r="D71" i="16" s="1"/>
  <c r="C71" i="13"/>
  <c r="R71" i="13" s="1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K71" i="9"/>
  <c r="D72" i="13"/>
  <c r="H69" i="18"/>
  <c r="K69" i="18"/>
  <c r="G69" i="16"/>
  <c r="G69" i="9" l="1"/>
  <c r="I69" i="9" s="1"/>
  <c r="C70" i="8"/>
  <c r="C70" i="2"/>
  <c r="C70" i="5"/>
  <c r="R70" i="5" s="1"/>
  <c r="C70" i="7"/>
  <c r="D70" i="9"/>
  <c r="E74" i="15"/>
  <c r="D74" i="15"/>
  <c r="J70" i="18"/>
  <c r="L70" i="18" s="1"/>
  <c r="E73" i="2"/>
  <c r="C70" i="3"/>
  <c r="B69" i="13"/>
  <c r="C70" i="17"/>
  <c r="T71" i="5"/>
  <c r="V71" i="5"/>
  <c r="X71" i="5"/>
  <c r="AA71" i="5"/>
  <c r="W71" i="5"/>
  <c r="U71" i="5"/>
  <c r="Z71" i="5"/>
  <c r="AB71" i="5"/>
  <c r="Y71" i="5"/>
  <c r="C70" i="4"/>
  <c r="C70" i="6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69" i="16" l="1"/>
  <c r="D70" i="16" s="1"/>
  <c r="C70" i="13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R69" i="5" s="1"/>
  <c r="C69" i="4"/>
  <c r="D71" i="13" l="1"/>
  <c r="R70" i="13"/>
  <c r="G68" i="9"/>
  <c r="I68" i="9" s="1"/>
  <c r="K70" i="9"/>
  <c r="B68" i="13"/>
  <c r="C69" i="7"/>
  <c r="D69" i="9"/>
  <c r="D73" i="15"/>
  <c r="E73" i="15"/>
  <c r="J69" i="18"/>
  <c r="L69" i="18" s="1"/>
  <c r="E72" i="2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C69" i="6"/>
  <c r="H68" i="9"/>
  <c r="J68" i="9" s="1"/>
  <c r="G68" i="18"/>
  <c r="I68" i="18" s="1"/>
  <c r="D70" i="4"/>
  <c r="C69" i="3"/>
  <c r="C69" i="8"/>
  <c r="T70" i="13"/>
  <c r="AA70" i="13"/>
  <c r="Y70" i="13"/>
  <c r="W70" i="13"/>
  <c r="AB70" i="13"/>
  <c r="Z70" i="13"/>
  <c r="X70" i="13"/>
  <c r="U70" i="13"/>
  <c r="V70" i="13"/>
  <c r="C69" i="13" l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K69" i="9"/>
  <c r="D70" i="13"/>
  <c r="H67" i="18"/>
  <c r="K67" i="18"/>
  <c r="K10" i="12"/>
  <c r="G67" i="16"/>
  <c r="C68" i="4"/>
  <c r="J68" i="18" l="1"/>
  <c r="L68" i="18" s="1"/>
  <c r="C68" i="5"/>
  <c r="R68" i="5" s="1"/>
  <c r="D68" i="9"/>
  <c r="C68" i="6"/>
  <c r="G67" i="18"/>
  <c r="I67" i="18" s="1"/>
  <c r="C68" i="2"/>
  <c r="C68" i="8"/>
  <c r="G67" i="9"/>
  <c r="I67" i="9" s="1"/>
  <c r="C68" i="7"/>
  <c r="D72" i="15"/>
  <c r="E72" i="15"/>
  <c r="C68" i="3"/>
  <c r="B67" i="13"/>
  <c r="C68" i="17"/>
  <c r="R68" i="4"/>
  <c r="D69" i="4"/>
  <c r="H67" i="9"/>
  <c r="J67" i="9" s="1"/>
  <c r="E71" i="2"/>
  <c r="T69" i="13"/>
  <c r="W69" i="13"/>
  <c r="AA69" i="13"/>
  <c r="AB69" i="13"/>
  <c r="V69" i="13"/>
  <c r="Z69" i="13"/>
  <c r="Y69" i="13"/>
  <c r="U69" i="13"/>
  <c r="X69" i="13"/>
  <c r="C68" i="13" l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R68" i="13"/>
  <c r="K68" i="9"/>
  <c r="D69" i="13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T68" i="5" l="1"/>
  <c r="Z68" i="5"/>
  <c r="V68" i="5"/>
  <c r="X68" i="5"/>
  <c r="AA68" i="5"/>
  <c r="Y68" i="5"/>
  <c r="W68" i="5"/>
  <c r="U68" i="5"/>
  <c r="AB68" i="5"/>
  <c r="E70" i="2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C67" i="7" l="1"/>
  <c r="B66" i="13"/>
  <c r="C67" i="5"/>
  <c r="R67" i="5" s="1"/>
  <c r="C67" i="3"/>
  <c r="C67" i="8"/>
  <c r="G66" i="9"/>
  <c r="I66" i="9" s="1"/>
  <c r="D67" i="9"/>
  <c r="C67" i="17"/>
  <c r="G66" i="18"/>
  <c r="I66" i="18" s="1"/>
  <c r="C67" i="4"/>
  <c r="C67" i="2"/>
  <c r="C67" i="6"/>
  <c r="E71" i="15"/>
  <c r="D71" i="15"/>
  <c r="J67" i="18"/>
  <c r="L67" i="18" s="1"/>
  <c r="C67" i="13" l="1"/>
  <c r="C66" i="16"/>
  <c r="D67" i="16" s="1"/>
  <c r="K67" i="9"/>
  <c r="R67" i="13"/>
  <c r="T67" i="13" s="1"/>
  <c r="D68" i="13"/>
  <c r="D68" i="2"/>
  <c r="R67" i="4"/>
  <c r="D68" i="4"/>
  <c r="E68" i="9"/>
  <c r="D68" i="3"/>
  <c r="D68" i="7"/>
  <c r="D68" i="6"/>
  <c r="D73" i="17"/>
  <c r="E70" i="17"/>
  <c r="D68" i="8"/>
  <c r="D68" i="5"/>
  <c r="H65" i="18"/>
  <c r="K65" i="18"/>
  <c r="G65" i="16"/>
  <c r="X67" i="13" l="1"/>
  <c r="Z67" i="13"/>
  <c r="U67" i="13"/>
  <c r="AA67" i="13"/>
  <c r="Y67" i="13"/>
  <c r="V67" i="13"/>
  <c r="AB67" i="13"/>
  <c r="W67" i="13"/>
  <c r="G65" i="9"/>
  <c r="I65" i="9" s="1"/>
  <c r="C66" i="2"/>
  <c r="C66" i="6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C66" i="4"/>
  <c r="C66" i="7"/>
  <c r="E69" i="2"/>
  <c r="C66" i="8"/>
  <c r="H65" i="9"/>
  <c r="J65" i="9" s="1"/>
  <c r="C66" i="5"/>
  <c r="R66" i="5" s="1"/>
  <c r="B65" i="13"/>
  <c r="C65" i="16" s="1"/>
  <c r="R66" i="4" l="1"/>
  <c r="D67" i="4"/>
  <c r="D67" i="2"/>
  <c r="E67" i="9"/>
  <c r="D67" i="7"/>
  <c r="D67" i="3"/>
  <c r="D67" i="6"/>
  <c r="D67" i="5"/>
  <c r="D67" i="8"/>
  <c r="D72" i="17"/>
  <c r="E69" i="17"/>
  <c r="C66" i="13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R65" i="5" s="1"/>
  <c r="C65" i="4"/>
  <c r="C65" i="3"/>
  <c r="D66" i="3" s="1"/>
  <c r="H64" i="9" l="1"/>
  <c r="J64" i="9" s="1"/>
  <c r="J65" i="18"/>
  <c r="L65" i="18" s="1"/>
  <c r="C65" i="2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2"/>
  <c r="D66" i="4"/>
  <c r="R66" i="13"/>
  <c r="D67" i="13"/>
  <c r="D66" i="16"/>
  <c r="B64" i="13"/>
  <c r="C64" i="16" s="1"/>
  <c r="K66" i="9"/>
  <c r="D66" i="5"/>
  <c r="G64" i="18"/>
  <c r="I64" i="18" s="1"/>
  <c r="E66" i="9" l="1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J10" i="12"/>
  <c r="H63" i="18"/>
  <c r="G63" i="16"/>
  <c r="D64" i="9"/>
  <c r="H63" i="9" l="1"/>
  <c r="J63" i="9" s="1"/>
  <c r="E67" i="2"/>
  <c r="C64" i="3"/>
  <c r="C64" i="8"/>
  <c r="G63" i="9"/>
  <c r="I63" i="9" s="1"/>
  <c r="C64" i="17"/>
  <c r="E65" i="9"/>
  <c r="C64" i="2"/>
  <c r="C64" i="6"/>
  <c r="D68" i="15"/>
  <c r="E68" i="15"/>
  <c r="C64" i="4"/>
  <c r="C64" i="7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C63" i="16" s="1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4" i="13"/>
  <c r="R64" i="13" s="1"/>
  <c r="V64" i="4" l="1"/>
  <c r="Z64" i="4"/>
  <c r="Y64" i="4"/>
  <c r="W64" i="4"/>
  <c r="T64" i="4"/>
  <c r="U64" i="4"/>
  <c r="AA64" i="4"/>
  <c r="X64" i="4"/>
  <c r="AB64" i="4"/>
  <c r="E66" i="2"/>
  <c r="Y64" i="13"/>
  <c r="Z64" i="13"/>
  <c r="V64" i="13"/>
  <c r="AA64" i="13"/>
  <c r="U64" i="13"/>
  <c r="X64" i="13"/>
  <c r="AB64" i="13"/>
  <c r="T64" i="13"/>
  <c r="W64" i="13"/>
  <c r="D64" i="16"/>
  <c r="K64" i="9"/>
  <c r="D65" i="13"/>
  <c r="I10" i="12"/>
  <c r="H62" i="18"/>
  <c r="G62" i="16"/>
  <c r="D63" i="9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C63" i="5"/>
  <c r="R63" i="5" s="1"/>
  <c r="B62" i="13"/>
  <c r="C62" i="16" s="1"/>
  <c r="G62" i="18"/>
  <c r="I62" i="18" s="1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D64" i="5"/>
  <c r="H61" i="18"/>
  <c r="G61" i="16"/>
  <c r="G61" i="9" l="1"/>
  <c r="I61" i="9" s="1"/>
  <c r="J62" i="18"/>
  <c r="L62" i="18" s="1"/>
  <c r="C62" i="2"/>
  <c r="C62" i="6"/>
  <c r="E66" i="15"/>
  <c r="D66" i="15"/>
  <c r="C62" i="3"/>
  <c r="C62" i="8"/>
  <c r="D62" i="9"/>
  <c r="C62" i="17"/>
  <c r="C62" i="7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K63" i="9"/>
  <c r="D64" i="13"/>
  <c r="B61" i="13"/>
  <c r="C61" i="16" s="1"/>
  <c r="G61" i="18"/>
  <c r="I61" i="18" s="1"/>
  <c r="H60" i="18"/>
  <c r="D61" i="9"/>
  <c r="C61" i="8"/>
  <c r="C61" i="6"/>
  <c r="C61" i="3"/>
  <c r="G60" i="9"/>
  <c r="I60" i="9" s="1"/>
  <c r="H60" i="9" l="1"/>
  <c r="J60" i="9" s="1"/>
  <c r="E65" i="15"/>
  <c r="C61" i="7"/>
  <c r="D62" i="7" s="1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C62" i="13"/>
  <c r="R62" i="13" s="1"/>
  <c r="D63" i="5"/>
  <c r="B60" i="13"/>
  <c r="C60" i="16" s="1"/>
  <c r="C61" i="5"/>
  <c r="R61" i="5" s="1"/>
  <c r="G60" i="18"/>
  <c r="I60" i="18" s="1"/>
  <c r="J61" i="18"/>
  <c r="L61" i="18" s="1"/>
  <c r="H59" i="18"/>
  <c r="C60" i="17"/>
  <c r="E64" i="15"/>
  <c r="C60" i="6"/>
  <c r="C60" i="5"/>
  <c r="R60" i="5" s="1"/>
  <c r="C60" i="4"/>
  <c r="C60" i="2"/>
  <c r="C59" i="3" l="1"/>
  <c r="T60" i="5"/>
  <c r="W60" i="5"/>
  <c r="AA60" i="5"/>
  <c r="Z60" i="5"/>
  <c r="AB60" i="5"/>
  <c r="V60" i="5"/>
  <c r="X60" i="5"/>
  <c r="Y60" i="5"/>
  <c r="U60" i="5"/>
  <c r="D66" i="17"/>
  <c r="E63" i="17"/>
  <c r="D61" i="6"/>
  <c r="R60" i="4"/>
  <c r="C60" i="3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R61" i="4"/>
  <c r="D62" i="4"/>
  <c r="B59" i="13"/>
  <c r="H59" i="9"/>
  <c r="J59" i="9" s="1"/>
  <c r="D61" i="2"/>
  <c r="D60" i="9"/>
  <c r="E64" i="2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D62" i="2"/>
  <c r="E62" i="2" s="1"/>
  <c r="Y62" i="13"/>
  <c r="Z62" i="13"/>
  <c r="V62" i="13"/>
  <c r="T62" i="13"/>
  <c r="W62" i="13"/>
  <c r="X62" i="13"/>
  <c r="AA62" i="13"/>
  <c r="AB62" i="13"/>
  <c r="U62" i="13"/>
  <c r="K62" i="9"/>
  <c r="D63" i="13"/>
  <c r="D62" i="16"/>
  <c r="D61" i="5"/>
  <c r="C61" i="13"/>
  <c r="G59" i="18"/>
  <c r="I59" i="18" s="1"/>
  <c r="J60" i="18"/>
  <c r="L60" i="18" s="1"/>
  <c r="C60" i="13" l="1"/>
  <c r="R60" i="13" s="1"/>
  <c r="Y60" i="13" s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D60" i="3"/>
  <c r="D61" i="3"/>
  <c r="V60" i="13"/>
  <c r="Z60" i="13"/>
  <c r="AA60" i="13"/>
  <c r="U60" i="13"/>
  <c r="T60" i="13"/>
  <c r="AB60" i="13"/>
  <c r="W60" i="13"/>
  <c r="D62" i="13"/>
  <c r="R61" i="13"/>
  <c r="D61" i="16"/>
  <c r="K60" i="9"/>
  <c r="D61" i="13"/>
  <c r="K61" i="9"/>
  <c r="C59" i="4"/>
  <c r="C59" i="5"/>
  <c r="R59" i="5" s="1"/>
  <c r="C59" i="6"/>
  <c r="C59" i="8"/>
  <c r="D59" i="9"/>
  <c r="E60" i="9" s="1"/>
  <c r="C59" i="17"/>
  <c r="X60" i="13" l="1"/>
  <c r="D65" i="17"/>
  <c r="E62" i="17"/>
  <c r="C59" i="7"/>
  <c r="R59" i="4"/>
  <c r="D60" i="4"/>
  <c r="D63" i="15"/>
  <c r="E63" i="15"/>
  <c r="G58" i="9"/>
  <c r="I58" i="9" s="1"/>
  <c r="C59" i="2"/>
  <c r="H58" i="9"/>
  <c r="J58" i="9" s="1"/>
  <c r="D60" i="6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C59" i="13" l="1"/>
  <c r="R59" i="13" s="1"/>
  <c r="AA59" i="13" s="1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K59" i="9" l="1"/>
  <c r="V59" i="13"/>
  <c r="AB59" i="13"/>
  <c r="D60" i="13"/>
  <c r="W59" i="13"/>
  <c r="U59" i="13"/>
  <c r="Y59" i="13"/>
  <c r="X59" i="13"/>
  <c r="Z59" i="13"/>
  <c r="T59" i="13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R58" i="5" s="1"/>
  <c r="C58" i="3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C57" i="16" s="1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G57" i="18"/>
  <c r="I57" i="18" s="1"/>
  <c r="J58" i="18"/>
  <c r="L58" i="18" s="1"/>
  <c r="D64" i="17" l="1"/>
  <c r="E61" i="17"/>
  <c r="R58" i="4"/>
  <c r="D59" i="4"/>
  <c r="E60" i="2"/>
  <c r="C58" i="13"/>
  <c r="D58" i="16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9" i="13"/>
  <c r="R58" i="13"/>
  <c r="C57" i="6"/>
  <c r="K58" i="9"/>
  <c r="C57" i="17"/>
  <c r="D58" i="7"/>
  <c r="C57" i="3"/>
  <c r="D58" i="3" s="1"/>
  <c r="C57" i="4"/>
  <c r="R57" i="4" s="1"/>
  <c r="B56" i="13"/>
  <c r="C57" i="8"/>
  <c r="C57" i="2"/>
  <c r="C57" i="5"/>
  <c r="R57" i="5" s="1"/>
  <c r="J57" i="18"/>
  <c r="L57" i="18" s="1"/>
  <c r="E61" i="15"/>
  <c r="D61" i="15"/>
  <c r="J61" i="15" s="1"/>
  <c r="G56" i="18"/>
  <c r="G56" i="9"/>
  <c r="I56" i="9" s="1"/>
  <c r="H56" i="9"/>
  <c r="J56" i="9" s="1"/>
  <c r="C57" i="13" l="1"/>
  <c r="C56" i="16"/>
  <c r="D63" i="17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D58" i="13"/>
  <c r="R57" i="13"/>
  <c r="V58" i="13"/>
  <c r="Z58" i="13"/>
  <c r="Y58" i="13"/>
  <c r="AB58" i="13"/>
  <c r="T58" i="13"/>
  <c r="AA58" i="13"/>
  <c r="U58" i="13"/>
  <c r="W58" i="13"/>
  <c r="X58" i="13"/>
  <c r="D57" i="16"/>
  <c r="D58" i="2"/>
  <c r="E59" i="2" s="1"/>
  <c r="D58" i="8"/>
  <c r="K57" i="9"/>
  <c r="D58" i="5"/>
  <c r="D58" i="4"/>
  <c r="D58" i="6"/>
  <c r="X57" i="13" l="1"/>
  <c r="U57" i="13"/>
  <c r="AB57" i="13"/>
  <c r="T57" i="13"/>
  <c r="AA57" i="13"/>
  <c r="Y57" i="13"/>
  <c r="V57" i="13"/>
  <c r="W57" i="13"/>
  <c r="Z57" i="13"/>
  <c r="C56" i="6" l="1"/>
  <c r="C56" i="5"/>
  <c r="R56" i="5" s="1"/>
  <c r="B55" i="13"/>
  <c r="C55" i="16" s="1"/>
  <c r="C56" i="17"/>
  <c r="C56" i="3"/>
  <c r="C56" i="8"/>
  <c r="C56" i="2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D57" i="5"/>
  <c r="D57" i="7"/>
  <c r="D57" i="2"/>
  <c r="D57" i="8"/>
  <c r="D57" i="6"/>
  <c r="D57" i="4"/>
  <c r="C56" i="13"/>
  <c r="R56" i="13" s="1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G3" i="18" l="1"/>
  <c r="V56" i="13"/>
  <c r="Z56" i="13"/>
  <c r="AA56" i="13"/>
  <c r="U56" i="13"/>
  <c r="Y56" i="13"/>
  <c r="W56" i="13"/>
  <c r="T56" i="13"/>
  <c r="X56" i="13"/>
  <c r="AB56" i="13"/>
  <c r="K56" i="9"/>
  <c r="D57" i="13"/>
  <c r="E58" i="2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R55" i="5" s="1"/>
  <c r="C10" i="17"/>
  <c r="C18" i="17"/>
  <c r="C26" i="17"/>
  <c r="C34" i="17"/>
  <c r="C42" i="17"/>
  <c r="C46" i="17"/>
  <c r="C54" i="17"/>
  <c r="C55" i="6"/>
  <c r="C55" i="2"/>
  <c r="C55" i="3"/>
  <c r="C55" i="8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C55" i="13" l="1"/>
  <c r="R55" i="13" s="1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Z54" i="4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D56" i="5"/>
  <c r="D56" i="8"/>
  <c r="D56" i="2"/>
  <c r="C54" i="5"/>
  <c r="R54" i="5" s="1"/>
  <c r="D56" i="7"/>
  <c r="C54" i="8"/>
  <c r="C54" i="2"/>
  <c r="D55" i="2" s="1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C54" i="13" l="1"/>
  <c r="D55" i="13" s="1"/>
  <c r="C53" i="16"/>
  <c r="D54" i="16" s="1"/>
  <c r="T54" i="5"/>
  <c r="X54" i="5"/>
  <c r="AB54" i="5"/>
  <c r="U54" i="5"/>
  <c r="Y54" i="5"/>
  <c r="V54" i="5"/>
  <c r="Z54" i="5"/>
  <c r="W54" i="5"/>
  <c r="AA54" i="5"/>
  <c r="R54" i="13"/>
  <c r="D55" i="5"/>
  <c r="E56" i="2"/>
  <c r="E57" i="2"/>
  <c r="K54" i="9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D17" i="15" l="1"/>
  <c r="D41" i="15"/>
  <c r="D49" i="15"/>
  <c r="E16" i="15"/>
  <c r="D50" i="15"/>
  <c r="Y54" i="13"/>
  <c r="V54" i="13"/>
  <c r="Z54" i="13"/>
  <c r="T54" i="13"/>
  <c r="U54" i="13"/>
  <c r="AB54" i="13"/>
  <c r="AA54" i="13"/>
  <c r="X54" i="13"/>
  <c r="W54" i="13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F58" i="15" l="1"/>
  <c r="G58" i="15" s="1"/>
  <c r="I57" i="15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F59" i="15" l="1"/>
  <c r="I58" i="15"/>
  <c r="M18" i="15"/>
  <c r="M17" i="15"/>
  <c r="M21" i="15"/>
  <c r="M22" i="15" s="1"/>
  <c r="M15" i="15"/>
  <c r="M14" i="15"/>
  <c r="F60" i="15" l="1"/>
  <c r="I59" i="15"/>
  <c r="G59" i="15"/>
  <c r="B52" i="13" l="1"/>
  <c r="G52" i="9"/>
  <c r="I52" i="9" s="1"/>
  <c r="C53" i="4"/>
  <c r="R53" i="4" s="1"/>
  <c r="C53" i="5"/>
  <c r="R53" i="5" s="1"/>
  <c r="C53" i="6"/>
  <c r="C53" i="7"/>
  <c r="C53" i="2"/>
  <c r="C53" i="3"/>
  <c r="C53" i="8"/>
  <c r="F61" i="15"/>
  <c r="I60" i="15"/>
  <c r="G60" i="15"/>
  <c r="D53" i="9"/>
  <c r="H52" i="9"/>
  <c r="J52" i="9" s="1"/>
  <c r="C53" i="13" l="1"/>
  <c r="R53" i="13" s="1"/>
  <c r="X53" i="13" s="1"/>
  <c r="C52" i="16"/>
  <c r="D53" i="16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U53" i="13"/>
  <c r="T53" i="13"/>
  <c r="Y53" i="13"/>
  <c r="V53" i="13"/>
  <c r="D54" i="3"/>
  <c r="D54" i="7"/>
  <c r="D54" i="5"/>
  <c r="D54" i="13"/>
  <c r="D54" i="4"/>
  <c r="D54" i="8"/>
  <c r="D54" i="2"/>
  <c r="D54" i="6"/>
  <c r="F62" i="15"/>
  <c r="I62" i="15" s="1"/>
  <c r="I61" i="15"/>
  <c r="G61" i="15"/>
  <c r="E54" i="9"/>
  <c r="Z53" i="13" l="1"/>
  <c r="AB53" i="13"/>
  <c r="K53" i="9"/>
  <c r="W53" i="13"/>
  <c r="AA53" i="13"/>
  <c r="H51" i="9"/>
  <c r="J51" i="9" s="1"/>
  <c r="C52" i="5"/>
  <c r="R52" i="5" s="1"/>
  <c r="E55" i="2"/>
  <c r="C52" i="6"/>
  <c r="C52" i="2"/>
  <c r="C52" i="3"/>
  <c r="C52" i="8"/>
  <c r="B51" i="13"/>
  <c r="C51" i="16" s="1"/>
  <c r="C52" i="4"/>
  <c r="R52" i="4" s="1"/>
  <c r="C52" i="7"/>
  <c r="F63" i="15"/>
  <c r="I63" i="15" s="1"/>
  <c r="G62" i="15"/>
  <c r="D52" i="9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D52" i="16"/>
  <c r="C52" i="13"/>
  <c r="R52" i="13" s="1"/>
  <c r="D53" i="5"/>
  <c r="D53" i="7"/>
  <c r="D53" i="8"/>
  <c r="D53" i="2"/>
  <c r="D53" i="6"/>
  <c r="F64" i="15"/>
  <c r="G63" i="15"/>
  <c r="E53" i="9"/>
  <c r="C51" i="5"/>
  <c r="R51" i="5" s="1"/>
  <c r="C51" i="7" l="1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C51" i="3"/>
  <c r="B50" i="13"/>
  <c r="C50" i="16" s="1"/>
  <c r="C51" i="8"/>
  <c r="C51" i="4"/>
  <c r="R51" i="4" s="1"/>
  <c r="G50" i="9"/>
  <c r="I50" i="9" s="1"/>
  <c r="E54" i="2"/>
  <c r="K52" i="9"/>
  <c r="D53" i="13"/>
  <c r="C51" i="6"/>
  <c r="D52" i="7"/>
  <c r="G64" i="15"/>
  <c r="H50" i="9"/>
  <c r="J50" i="9" s="1"/>
  <c r="D51" i="9"/>
  <c r="D50" i="9"/>
  <c r="C50" i="4"/>
  <c r="R50" i="4" s="1"/>
  <c r="C50" i="3"/>
  <c r="C50" i="2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D52" i="6"/>
  <c r="C51" i="13"/>
  <c r="R51" i="13" s="1"/>
  <c r="D51" i="2"/>
  <c r="D52" i="2"/>
  <c r="B49" i="13"/>
  <c r="C49" i="16" s="1"/>
  <c r="C50" i="8"/>
  <c r="C50" i="6"/>
  <c r="D51" i="6" s="1"/>
  <c r="C50" i="5"/>
  <c r="R50" i="5" s="1"/>
  <c r="C50" i="7"/>
  <c r="D51" i="4"/>
  <c r="D52" i="4"/>
  <c r="D51" i="3"/>
  <c r="D52" i="3"/>
  <c r="H49" i="9"/>
  <c r="J49" i="9" s="1"/>
  <c r="E51" i="9"/>
  <c r="E52" i="9"/>
  <c r="G49" i="9"/>
  <c r="I49" i="9" s="1"/>
  <c r="C49" i="8"/>
  <c r="C49" i="6"/>
  <c r="C49" i="5"/>
  <c r="R49" i="5" s="1"/>
  <c r="C49" i="2"/>
  <c r="U50" i="5" l="1"/>
  <c r="Y50" i="5"/>
  <c r="V50" i="5"/>
  <c r="Z50" i="5"/>
  <c r="W50" i="5"/>
  <c r="AA50" i="5"/>
  <c r="T50" i="5"/>
  <c r="X50" i="5"/>
  <c r="AB50" i="5"/>
  <c r="C49" i="7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1" i="2" s="1"/>
  <c r="D50" i="8"/>
  <c r="E52" i="2"/>
  <c r="E53" i="2"/>
  <c r="D50" i="7"/>
  <c r="D51" i="7"/>
  <c r="D50" i="5"/>
  <c r="D51" i="5"/>
  <c r="D50" i="16"/>
  <c r="D51" i="16"/>
  <c r="G48" i="9"/>
  <c r="I48" i="9" s="1"/>
  <c r="D50" i="6"/>
  <c r="K51" i="9"/>
  <c r="D52" i="13"/>
  <c r="B48" i="13"/>
  <c r="C49" i="4"/>
  <c r="R49" i="4" s="1"/>
  <c r="C49" i="3"/>
  <c r="C50" i="13"/>
  <c r="R50" i="13" s="1"/>
  <c r="D51" i="8"/>
  <c r="D49" i="9"/>
  <c r="H48" i="9"/>
  <c r="J48" i="9" s="1"/>
  <c r="D48" i="9"/>
  <c r="C48" i="5"/>
  <c r="R48" i="5" s="1"/>
  <c r="C48" i="4"/>
  <c r="R48" i="4" s="1"/>
  <c r="C48" i="3"/>
  <c r="C48" i="2"/>
  <c r="C49" i="13" l="1"/>
  <c r="R49" i="13" s="1"/>
  <c r="C48" i="16"/>
  <c r="D49" i="16" s="1"/>
  <c r="T48" i="5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E50" i="2" s="1"/>
  <c r="K49" i="9"/>
  <c r="D49" i="5"/>
  <c r="K50" i="9"/>
  <c r="D50" i="13"/>
  <c r="B47" i="13"/>
  <c r="D49" i="3"/>
  <c r="D50" i="3"/>
  <c r="D51" i="13"/>
  <c r="C48" i="6"/>
  <c r="D49" i="4"/>
  <c r="D50" i="4"/>
  <c r="H47" i="9"/>
  <c r="J47" i="9" s="1"/>
  <c r="C48" i="8"/>
  <c r="C48" i="7"/>
  <c r="G47" i="9"/>
  <c r="I47" i="9" s="1"/>
  <c r="E49" i="9"/>
  <c r="E50" i="9"/>
  <c r="C48" i="13" l="1"/>
  <c r="R48" i="13" s="1"/>
  <c r="Y48" i="13" s="1"/>
  <c r="C47" i="16"/>
  <c r="G69" i="15"/>
  <c r="I69" i="15"/>
  <c r="F70" i="15"/>
  <c r="D48" i="16"/>
  <c r="D49" i="7"/>
  <c r="D49" i="6"/>
  <c r="D49" i="8"/>
  <c r="C47" i="6"/>
  <c r="D48" i="6" s="1"/>
  <c r="C47" i="3"/>
  <c r="D49" i="13" l="1"/>
  <c r="K48" i="9"/>
  <c r="AB48" i="13"/>
  <c r="T48" i="13"/>
  <c r="X48" i="13"/>
  <c r="AA48" i="13"/>
  <c r="V48" i="13"/>
  <c r="W48" i="13"/>
  <c r="Z48" i="13"/>
  <c r="U48" i="13"/>
  <c r="G70" i="15"/>
  <c r="I70" i="15"/>
  <c r="F71" i="15"/>
  <c r="C47" i="4"/>
  <c r="R47" i="4" s="1"/>
  <c r="B46" i="13"/>
  <c r="C46" i="16" s="1"/>
  <c r="C47" i="8"/>
  <c r="C47" i="5"/>
  <c r="R47" i="5" s="1"/>
  <c r="C47" i="7"/>
  <c r="H46" i="9"/>
  <c r="J46" i="9" s="1"/>
  <c r="C47" i="2"/>
  <c r="D48" i="3"/>
  <c r="D47" i="9"/>
  <c r="G46" i="9"/>
  <c r="I46" i="9" s="1"/>
  <c r="C46" i="8"/>
  <c r="C46" i="5"/>
  <c r="R46" i="5" s="1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C46" i="3"/>
  <c r="B45" i="13"/>
  <c r="D48" i="2"/>
  <c r="D48" i="7"/>
  <c r="D48" i="4"/>
  <c r="C46" i="2"/>
  <c r="D47" i="2" s="1"/>
  <c r="C46" i="7"/>
  <c r="D47" i="8"/>
  <c r="D48" i="8"/>
  <c r="C46" i="4"/>
  <c r="D47" i="5"/>
  <c r="D48" i="5"/>
  <c r="C47" i="13"/>
  <c r="R47" i="13" s="1"/>
  <c r="E48" i="9"/>
  <c r="D46" i="9"/>
  <c r="G45" i="9"/>
  <c r="I45" i="9" s="1"/>
  <c r="H45" i="9"/>
  <c r="J45" i="9" s="1"/>
  <c r="C45" i="8"/>
  <c r="C45" i="5"/>
  <c r="R45" i="5" s="1"/>
  <c r="C46" i="13" l="1"/>
  <c r="R46" i="13" s="1"/>
  <c r="C45" i="16"/>
  <c r="D46" i="16" s="1"/>
  <c r="D47" i="4"/>
  <c r="R46" i="4"/>
  <c r="C45" i="7"/>
  <c r="D46" i="7" s="1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K47" i="9"/>
  <c r="D47" i="13"/>
  <c r="D48" i="13"/>
  <c r="C45" i="6"/>
  <c r="D46" i="6" s="1"/>
  <c r="B44" i="13"/>
  <c r="K46" i="9"/>
  <c r="D47" i="3"/>
  <c r="C45" i="2"/>
  <c r="C45" i="4"/>
  <c r="R45" i="4" s="1"/>
  <c r="D47" i="7"/>
  <c r="C45" i="3"/>
  <c r="H44" i="9"/>
  <c r="J44" i="9" s="1"/>
  <c r="D47" i="16"/>
  <c r="E48" i="2"/>
  <c r="E49" i="2"/>
  <c r="D47" i="6"/>
  <c r="E47" i="9"/>
  <c r="G44" i="9"/>
  <c r="I44" i="9" s="1"/>
  <c r="D45" i="9"/>
  <c r="D44" i="9"/>
  <c r="C44" i="4"/>
  <c r="R44" i="4" s="1"/>
  <c r="C45" i="13" l="1"/>
  <c r="R45" i="13" s="1"/>
  <c r="AB45" i="13" s="1"/>
  <c r="C44" i="16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T45" i="13"/>
  <c r="U45" i="13"/>
  <c r="V45" i="13"/>
  <c r="Z45" i="13"/>
  <c r="K45" i="9"/>
  <c r="D45" i="4"/>
  <c r="D45" i="16"/>
  <c r="C44" i="6"/>
  <c r="D45" i="6" s="1"/>
  <c r="B43" i="13"/>
  <c r="C44" i="3"/>
  <c r="D45" i="3" s="1"/>
  <c r="D46" i="13"/>
  <c r="C44" i="8"/>
  <c r="D46" i="2"/>
  <c r="C44" i="2"/>
  <c r="C44" i="5"/>
  <c r="R44" i="5" s="1"/>
  <c r="C44" i="7"/>
  <c r="D46" i="3"/>
  <c r="D46" i="4"/>
  <c r="H43" i="9"/>
  <c r="J43" i="9" s="1"/>
  <c r="E45" i="9"/>
  <c r="E46" i="9"/>
  <c r="G43" i="9"/>
  <c r="I43" i="9" s="1"/>
  <c r="D43" i="9"/>
  <c r="C43" i="6"/>
  <c r="C43" i="5"/>
  <c r="R43" i="5" s="1"/>
  <c r="C43" i="4"/>
  <c r="R43" i="4" s="1"/>
  <c r="C43" i="2"/>
  <c r="W45" i="13" l="1"/>
  <c r="Y45" i="13"/>
  <c r="X45" i="13"/>
  <c r="C44" i="13"/>
  <c r="R44" i="13" s="1"/>
  <c r="U44" i="13" s="1"/>
  <c r="C43" i="16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I74" i="15"/>
  <c r="G74" i="15"/>
  <c r="F75" i="15"/>
  <c r="D44" i="4"/>
  <c r="B42" i="13"/>
  <c r="E47" i="2"/>
  <c r="C43" i="3"/>
  <c r="D44" i="3" s="1"/>
  <c r="D45" i="7"/>
  <c r="C43" i="7"/>
  <c r="D44" i="7" s="1"/>
  <c r="D45" i="8"/>
  <c r="D44" i="5"/>
  <c r="D45" i="5"/>
  <c r="D44" i="16"/>
  <c r="D44" i="6"/>
  <c r="D44" i="2"/>
  <c r="D45" i="2"/>
  <c r="C43" i="8"/>
  <c r="E44" i="9"/>
  <c r="G42" i="9"/>
  <c r="I42" i="9" s="1"/>
  <c r="H42" i="9"/>
  <c r="J42" i="9" s="1"/>
  <c r="C42" i="8"/>
  <c r="C42" i="6"/>
  <c r="C42" i="5"/>
  <c r="R42" i="5" s="1"/>
  <c r="C42" i="4"/>
  <c r="R42" i="4" s="1"/>
  <c r="AA44" i="13" l="1"/>
  <c r="V44" i="13"/>
  <c r="T44" i="13"/>
  <c r="X44" i="13"/>
  <c r="D45" i="13"/>
  <c r="AB44" i="13"/>
  <c r="Z44" i="13"/>
  <c r="W44" i="13"/>
  <c r="K44" i="9"/>
  <c r="Y44" i="13"/>
  <c r="E45" i="2"/>
  <c r="C43" i="13"/>
  <c r="R43" i="13" s="1"/>
  <c r="C42" i="16"/>
  <c r="D43" i="16" s="1"/>
  <c r="W42" i="4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D43" i="5"/>
  <c r="D43" i="4"/>
  <c r="D43" i="6"/>
  <c r="D43" i="8"/>
  <c r="H41" i="9"/>
  <c r="J41" i="9" s="1"/>
  <c r="C42" i="2"/>
  <c r="D44" i="8"/>
  <c r="C42" i="7"/>
  <c r="D43" i="7" s="1"/>
  <c r="C42" i="3"/>
  <c r="B41" i="13"/>
  <c r="C41" i="16" s="1"/>
  <c r="E46" i="2"/>
  <c r="D42" i="9"/>
  <c r="C41" i="5"/>
  <c r="R41" i="5" s="1"/>
  <c r="C41" i="4"/>
  <c r="R41" i="4" s="1"/>
  <c r="C41" i="2"/>
  <c r="K43" i="9" l="1"/>
  <c r="W41" i="5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D42" i="16"/>
  <c r="D42" i="2"/>
  <c r="D43" i="2"/>
  <c r="C41" i="3"/>
  <c r="D42" i="3" s="1"/>
  <c r="B40" i="13"/>
  <c r="C41" i="8"/>
  <c r="C42" i="13"/>
  <c r="R42" i="13" s="1"/>
  <c r="C41" i="6"/>
  <c r="D43" i="3"/>
  <c r="C41" i="7"/>
  <c r="D41" i="9"/>
  <c r="E43" i="9"/>
  <c r="H40" i="9"/>
  <c r="J40" i="9" s="1"/>
  <c r="G40" i="9"/>
  <c r="I40" i="9" s="1"/>
  <c r="C41" i="13" l="1"/>
  <c r="R41" i="13" s="1"/>
  <c r="X41" i="13" s="1"/>
  <c r="C40" i="16"/>
  <c r="G77" i="15"/>
  <c r="I77" i="15"/>
  <c r="F78" i="15"/>
  <c r="V42" i="13"/>
  <c r="Z42" i="13"/>
  <c r="Y42" i="13"/>
  <c r="T42" i="13"/>
  <c r="W42" i="13"/>
  <c r="AB42" i="13"/>
  <c r="U42" i="13"/>
  <c r="X42" i="13"/>
  <c r="AA42" i="13"/>
  <c r="K41" i="9"/>
  <c r="K42" i="9"/>
  <c r="D42" i="13"/>
  <c r="D43" i="13"/>
  <c r="D42" i="6"/>
  <c r="D42" i="8"/>
  <c r="D42" i="7"/>
  <c r="D41" i="16"/>
  <c r="E43" i="2"/>
  <c r="E44" i="2"/>
  <c r="E42" i="9"/>
  <c r="C40" i="5"/>
  <c r="R40" i="5" s="1"/>
  <c r="Y41" i="13" l="1"/>
  <c r="T41" i="13"/>
  <c r="V41" i="13"/>
  <c r="U41" i="13"/>
  <c r="Z41" i="13"/>
  <c r="AB41" i="13"/>
  <c r="AA41" i="13"/>
  <c r="W41" i="13"/>
  <c r="T40" i="5"/>
  <c r="AA40" i="5"/>
  <c r="W40" i="5"/>
  <c r="Y40" i="5"/>
  <c r="U40" i="5"/>
  <c r="Z40" i="5"/>
  <c r="AB40" i="5"/>
  <c r="V40" i="5"/>
  <c r="X40" i="5"/>
  <c r="G78" i="15"/>
  <c r="F79" i="15"/>
  <c r="I78" i="15"/>
  <c r="C40" i="7"/>
  <c r="D41" i="5"/>
  <c r="C40" i="3"/>
  <c r="C40" i="6"/>
  <c r="C40" i="4"/>
  <c r="R40" i="4" s="1"/>
  <c r="C40" i="2"/>
  <c r="B39" i="13"/>
  <c r="C39" i="16" s="1"/>
  <c r="C40" i="8"/>
  <c r="D40" i="9"/>
  <c r="H39" i="9"/>
  <c r="J39" i="9" s="1"/>
  <c r="G39" i="9"/>
  <c r="I39" i="9" s="1"/>
  <c r="D39" i="9"/>
  <c r="C39" i="6"/>
  <c r="C39" i="5"/>
  <c r="C39" i="4"/>
  <c r="R39" i="4" s="1"/>
  <c r="C39" i="3"/>
  <c r="C39" i="2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G79" i="15"/>
  <c r="I79" i="15"/>
  <c r="F80" i="15"/>
  <c r="F81" i="15" s="1"/>
  <c r="D40" i="5"/>
  <c r="D40" i="2"/>
  <c r="D41" i="2"/>
  <c r="D41" i="8"/>
  <c r="D40" i="3"/>
  <c r="D41" i="3"/>
  <c r="D41" i="7"/>
  <c r="C40" i="13"/>
  <c r="R40" i="13" s="1"/>
  <c r="D40" i="4"/>
  <c r="D41" i="4"/>
  <c r="B38" i="13"/>
  <c r="C38" i="16" s="1"/>
  <c r="C39" i="8"/>
  <c r="D40" i="6"/>
  <c r="D41" i="6"/>
  <c r="E40" i="9"/>
  <c r="E41" i="9"/>
  <c r="G38" i="9"/>
  <c r="I38" i="9" s="1"/>
  <c r="H38" i="9"/>
  <c r="J38" i="9" s="1"/>
  <c r="C38" i="5"/>
  <c r="R38" i="5" s="1"/>
  <c r="C38" i="4"/>
  <c r="C38" i="3"/>
  <c r="D39" i="3" s="1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D39" i="16"/>
  <c r="D40" i="16"/>
  <c r="K40" i="9"/>
  <c r="D41" i="13"/>
  <c r="D40" i="8"/>
  <c r="C39" i="13"/>
  <c r="E41" i="2"/>
  <c r="E42" i="2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K39" i="9"/>
  <c r="E40" i="2"/>
  <c r="E39" i="9"/>
  <c r="D37" i="9"/>
  <c r="D17" i="9"/>
  <c r="B3" i="8"/>
  <c r="B1" i="8"/>
  <c r="B3" i="7"/>
  <c r="C37" i="6"/>
  <c r="C33" i="6"/>
  <c r="C29" i="6"/>
  <c r="C25" i="6"/>
  <c r="C17" i="6"/>
  <c r="C13" i="6"/>
  <c r="C9" i="6"/>
  <c r="B3" i="6"/>
  <c r="C37" i="5"/>
  <c r="R37" i="5" s="1"/>
  <c r="C35" i="5"/>
  <c r="R35" i="5" s="1"/>
  <c r="C23" i="5"/>
  <c r="R23" i="5" s="1"/>
  <c r="C19" i="5"/>
  <c r="R19" i="5" s="1"/>
  <c r="B3" i="5"/>
  <c r="C37" i="4"/>
  <c r="R37" i="4" s="1"/>
  <c r="C33" i="4"/>
  <c r="R33" i="4" s="1"/>
  <c r="C29" i="4"/>
  <c r="R29" i="4" s="1"/>
  <c r="C25" i="4"/>
  <c r="C17" i="4"/>
  <c r="R17" i="4" s="1"/>
  <c r="C13" i="4"/>
  <c r="R13" i="4" s="1"/>
  <c r="C9" i="4"/>
  <c r="B3" i="4"/>
  <c r="C37" i="3"/>
  <c r="C35" i="3"/>
  <c r="C31" i="3"/>
  <c r="C27" i="3"/>
  <c r="C19" i="3"/>
  <c r="C15" i="3"/>
  <c r="C11" i="3"/>
  <c r="B3" i="3"/>
  <c r="C37" i="2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R7" i="5" s="1"/>
  <c r="C21" i="4"/>
  <c r="R21" i="4" s="1"/>
  <c r="C5" i="4"/>
  <c r="C23" i="3"/>
  <c r="C7" i="3"/>
  <c r="D12" i="8" l="1"/>
  <c r="C5" i="2"/>
  <c r="C9" i="2"/>
  <c r="C13" i="2"/>
  <c r="C11" i="7"/>
  <c r="C15" i="7"/>
  <c r="C23" i="7"/>
  <c r="D23" i="7" s="1"/>
  <c r="C20" i="2"/>
  <c r="D21" i="2" s="1"/>
  <c r="C24" i="2"/>
  <c r="D25" i="2" s="1"/>
  <c r="C28" i="2"/>
  <c r="C32" i="2"/>
  <c r="C36" i="2"/>
  <c r="D37" i="2" s="1"/>
  <c r="C6" i="3"/>
  <c r="D7" i="3" s="1"/>
  <c r="C10" i="3"/>
  <c r="C14" i="3"/>
  <c r="D15" i="3" s="1"/>
  <c r="C18" i="3"/>
  <c r="D19" i="3" s="1"/>
  <c r="C22" i="3"/>
  <c r="D23" i="3" s="1"/>
  <c r="C26" i="3"/>
  <c r="C30" i="3"/>
  <c r="C34" i="3"/>
  <c r="D35" i="3" s="1"/>
  <c r="C4" i="4"/>
  <c r="R4" i="4" s="1"/>
  <c r="Z4" i="4" s="1"/>
  <c r="C8" i="4"/>
  <c r="R8" i="4" s="1"/>
  <c r="AA8" i="4" s="1"/>
  <c r="C12" i="4"/>
  <c r="R12" i="4" s="1"/>
  <c r="U12" i="4" s="1"/>
  <c r="C16" i="4"/>
  <c r="R16" i="4" s="1"/>
  <c r="V16" i="4" s="1"/>
  <c r="C20" i="4"/>
  <c r="R20" i="4" s="1"/>
  <c r="AA20" i="4" s="1"/>
  <c r="C24" i="4"/>
  <c r="R24" i="4" s="1"/>
  <c r="T24" i="4" s="1"/>
  <c r="C28" i="4"/>
  <c r="R28" i="4" s="1"/>
  <c r="V28" i="4" s="1"/>
  <c r="C32" i="4"/>
  <c r="R32" i="4" s="1"/>
  <c r="AB32" i="4" s="1"/>
  <c r="C36" i="4"/>
  <c r="R36" i="4" s="1"/>
  <c r="Y36" i="4" s="1"/>
  <c r="C6" i="5"/>
  <c r="C10" i="5"/>
  <c r="R10" i="5" s="1"/>
  <c r="T10" i="5" s="1"/>
  <c r="C14" i="5"/>
  <c r="R14" i="5" s="1"/>
  <c r="AA14" i="5" s="1"/>
  <c r="C22" i="5"/>
  <c r="C26" i="5"/>
  <c r="C30" i="5"/>
  <c r="R30" i="5" s="1"/>
  <c r="X30" i="5" s="1"/>
  <c r="C34" i="5"/>
  <c r="R34" i="5" s="1"/>
  <c r="W34" i="5" s="1"/>
  <c r="C4" i="6"/>
  <c r="C8" i="6"/>
  <c r="C12" i="6"/>
  <c r="D13" i="6" s="1"/>
  <c r="C16" i="6"/>
  <c r="D17" i="6" s="1"/>
  <c r="C20" i="6"/>
  <c r="C32" i="6"/>
  <c r="C36" i="6"/>
  <c r="D37" i="6" s="1"/>
  <c r="C18" i="2"/>
  <c r="D18" i="2" s="1"/>
  <c r="C22" i="2"/>
  <c r="D22" i="2" s="1"/>
  <c r="C26" i="2"/>
  <c r="C30" i="2"/>
  <c r="D30" i="2" s="1"/>
  <c r="C34" i="2"/>
  <c r="C4" i="3"/>
  <c r="C8" i="3"/>
  <c r="C12" i="3"/>
  <c r="C16" i="3"/>
  <c r="D16" i="3" s="1"/>
  <c r="C20" i="3"/>
  <c r="C24" i="3"/>
  <c r="C28" i="3"/>
  <c r="D28" i="3" s="1"/>
  <c r="C32" i="3"/>
  <c r="D32" i="3" s="1"/>
  <c r="C6" i="4"/>
  <c r="R6" i="4" s="1"/>
  <c r="AB6" i="4" s="1"/>
  <c r="C10" i="4"/>
  <c r="R10" i="4" s="1"/>
  <c r="AB10" i="4" s="1"/>
  <c r="C14" i="4"/>
  <c r="R14" i="4" s="1"/>
  <c r="T14" i="4" s="1"/>
  <c r="C18" i="4"/>
  <c r="R18" i="4" s="1"/>
  <c r="AB18" i="4" s="1"/>
  <c r="C22" i="4"/>
  <c r="R22" i="4" s="1"/>
  <c r="Y22" i="4" s="1"/>
  <c r="C11" i="5"/>
  <c r="C26" i="4"/>
  <c r="R26" i="4" s="1"/>
  <c r="X26" i="4" s="1"/>
  <c r="C30" i="4"/>
  <c r="R30" i="4" s="1"/>
  <c r="U30" i="4" s="1"/>
  <c r="C34" i="4"/>
  <c r="R34" i="4" s="1"/>
  <c r="W34" i="4" s="1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X4" i="4"/>
  <c r="Y4" i="4"/>
  <c r="V8" i="4"/>
  <c r="Y8" i="4"/>
  <c r="W20" i="4"/>
  <c r="AB20" i="4"/>
  <c r="Y20" i="4"/>
  <c r="Y28" i="4"/>
  <c r="AA28" i="4"/>
  <c r="U36" i="4"/>
  <c r="X36" i="4"/>
  <c r="U10" i="5"/>
  <c r="W10" i="5"/>
  <c r="C30" i="7"/>
  <c r="D9" i="4"/>
  <c r="R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AB12" i="4"/>
  <c r="X12" i="4"/>
  <c r="Y12" i="4"/>
  <c r="Z24" i="4"/>
  <c r="Y24" i="4"/>
  <c r="AA24" i="4"/>
  <c r="AB24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W6" i="4"/>
  <c r="Y6" i="4"/>
  <c r="Z10" i="4"/>
  <c r="AA10" i="4"/>
  <c r="Y10" i="4"/>
  <c r="U10" i="4"/>
  <c r="W10" i="4"/>
  <c r="Y14" i="4"/>
  <c r="U14" i="4"/>
  <c r="X22" i="4"/>
  <c r="AB22" i="4"/>
  <c r="AB26" i="4"/>
  <c r="W26" i="4"/>
  <c r="AA34" i="4"/>
  <c r="Z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D14" i="6" s="1"/>
  <c r="C18" i="6"/>
  <c r="C22" i="6"/>
  <c r="D22" i="6" s="1"/>
  <c r="C26" i="6"/>
  <c r="D26" i="6" s="1"/>
  <c r="C30" i="6"/>
  <c r="D30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G83" i="15"/>
  <c r="I83" i="15"/>
  <c r="F84" i="15"/>
  <c r="F85" i="15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C6" i="16" s="1"/>
  <c r="H10" i="9"/>
  <c r="J10" i="9" s="1"/>
  <c r="B10" i="13"/>
  <c r="C10" i="16" s="1"/>
  <c r="H14" i="9"/>
  <c r="J14" i="9" s="1"/>
  <c r="B14" i="13"/>
  <c r="C14" i="16" s="1"/>
  <c r="C19" i="8"/>
  <c r="B18" i="13"/>
  <c r="C18" i="16" s="1"/>
  <c r="C23" i="8"/>
  <c r="D24" i="8" s="1"/>
  <c r="B22" i="13"/>
  <c r="C22" i="16" s="1"/>
  <c r="C27" i="8"/>
  <c r="B26" i="13"/>
  <c r="C26" i="16" s="1"/>
  <c r="C31" i="8"/>
  <c r="D32" i="8" s="1"/>
  <c r="B30" i="13"/>
  <c r="C30" i="16" s="1"/>
  <c r="B34" i="13"/>
  <c r="C34" i="16" s="1"/>
  <c r="D31" i="3"/>
  <c r="C7" i="6"/>
  <c r="H3" i="9"/>
  <c r="J3" i="9" s="1"/>
  <c r="B3" i="13"/>
  <c r="H7" i="9"/>
  <c r="J7" i="9" s="1"/>
  <c r="B7" i="13"/>
  <c r="C7" i="16" s="1"/>
  <c r="H11" i="9"/>
  <c r="J11" i="9" s="1"/>
  <c r="B11" i="13"/>
  <c r="C11" i="16" s="1"/>
  <c r="H15" i="9"/>
  <c r="J15" i="9" s="1"/>
  <c r="B15" i="13"/>
  <c r="C15" i="16" s="1"/>
  <c r="B19" i="13"/>
  <c r="C19" i="16" s="1"/>
  <c r="B23" i="13"/>
  <c r="C23" i="16" s="1"/>
  <c r="B27" i="13"/>
  <c r="C27" i="16" s="1"/>
  <c r="B31" i="13"/>
  <c r="C31" i="16" s="1"/>
  <c r="B35" i="13"/>
  <c r="C35" i="16" s="1"/>
  <c r="H5" i="9"/>
  <c r="J5" i="9" s="1"/>
  <c r="B5" i="13"/>
  <c r="C5" i="16" s="1"/>
  <c r="H9" i="9"/>
  <c r="J9" i="9" s="1"/>
  <c r="B9" i="13"/>
  <c r="C9" i="16" s="1"/>
  <c r="H13" i="9"/>
  <c r="J13" i="9" s="1"/>
  <c r="B13" i="13"/>
  <c r="C13" i="16" s="1"/>
  <c r="H17" i="9"/>
  <c r="J17" i="9" s="1"/>
  <c r="B17" i="13"/>
  <c r="C17" i="16" s="1"/>
  <c r="H21" i="9"/>
  <c r="J21" i="9" s="1"/>
  <c r="B21" i="13"/>
  <c r="C21" i="16" s="1"/>
  <c r="C25" i="8"/>
  <c r="D25" i="8" s="1"/>
  <c r="B25" i="13"/>
  <c r="C25" i="16" s="1"/>
  <c r="C29" i="8"/>
  <c r="D29" i="8" s="1"/>
  <c r="B29" i="13"/>
  <c r="C29" i="16" s="1"/>
  <c r="H33" i="9"/>
  <c r="J33" i="9" s="1"/>
  <c r="B33" i="13"/>
  <c r="C33" i="16" s="1"/>
  <c r="D33" i="2"/>
  <c r="C5" i="8"/>
  <c r="D5" i="8" s="1"/>
  <c r="H4" i="9"/>
  <c r="J4" i="9" s="1"/>
  <c r="B4" i="13"/>
  <c r="C4" i="16" s="1"/>
  <c r="H8" i="9"/>
  <c r="J8" i="9" s="1"/>
  <c r="B8" i="13"/>
  <c r="C8" i="16" s="1"/>
  <c r="H12" i="9"/>
  <c r="J12" i="9" s="1"/>
  <c r="B12" i="13"/>
  <c r="C12" i="16" s="1"/>
  <c r="H16" i="9"/>
  <c r="J16" i="9" s="1"/>
  <c r="B16" i="13"/>
  <c r="C16" i="16" s="1"/>
  <c r="B20" i="13"/>
  <c r="C20" i="16" s="1"/>
  <c r="B24" i="13"/>
  <c r="C24" i="16" s="1"/>
  <c r="B28" i="13"/>
  <c r="C28" i="16" s="1"/>
  <c r="B32" i="13"/>
  <c r="C32" i="16" s="1"/>
  <c r="C37" i="8"/>
  <c r="D38" i="8" s="1"/>
  <c r="B36" i="13"/>
  <c r="C36" i="16" s="1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R20" i="5" s="1"/>
  <c r="C17" i="5"/>
  <c r="R17" i="5" s="1"/>
  <c r="C9" i="7"/>
  <c r="D28" i="8"/>
  <c r="D22" i="9"/>
  <c r="D30" i="9"/>
  <c r="C12" i="5"/>
  <c r="R12" i="5" s="1"/>
  <c r="C28" i="5"/>
  <c r="R28" i="5" s="1"/>
  <c r="C18" i="8"/>
  <c r="D19" i="8" s="1"/>
  <c r="C14" i="2"/>
  <c r="C5" i="3"/>
  <c r="D5" i="3" s="1"/>
  <c r="C36" i="3"/>
  <c r="C14" i="8"/>
  <c r="D15" i="8" s="1"/>
  <c r="C36" i="5"/>
  <c r="R36" i="5" s="1"/>
  <c r="C6" i="2"/>
  <c r="D6" i="2" s="1"/>
  <c r="C24" i="5"/>
  <c r="R24" i="5" s="1"/>
  <c r="C32" i="5"/>
  <c r="R32" i="5" s="1"/>
  <c r="C35" i="6"/>
  <c r="C10" i="8"/>
  <c r="D11" i="8" s="1"/>
  <c r="D16" i="8"/>
  <c r="G17" i="9"/>
  <c r="I17" i="9" s="1"/>
  <c r="G21" i="9"/>
  <c r="I21" i="9" s="1"/>
  <c r="C27" i="6"/>
  <c r="C31" i="6"/>
  <c r="D32" i="6" s="1"/>
  <c r="C5" i="7"/>
  <c r="C29" i="7"/>
  <c r="C33" i="7"/>
  <c r="D20" i="8"/>
  <c r="C34" i="8"/>
  <c r="C10" i="2"/>
  <c r="D10" i="2" s="1"/>
  <c r="D29" i="4"/>
  <c r="C18" i="5"/>
  <c r="R18" i="5" s="1"/>
  <c r="C15" i="6"/>
  <c r="D15" i="6" s="1"/>
  <c r="C28" i="6"/>
  <c r="D29" i="6" s="1"/>
  <c r="C17" i="7"/>
  <c r="D18" i="7" s="1"/>
  <c r="D32" i="7"/>
  <c r="C36" i="7"/>
  <c r="D36" i="7" s="1"/>
  <c r="C21" i="8"/>
  <c r="D21" i="8" s="1"/>
  <c r="C35" i="8"/>
  <c r="D36" i="8" s="1"/>
  <c r="D38" i="4"/>
  <c r="D38" i="6"/>
  <c r="D37" i="3"/>
  <c r="D38" i="3"/>
  <c r="D38" i="5"/>
  <c r="H29" i="9"/>
  <c r="J29" i="9" s="1"/>
  <c r="C33" i="8"/>
  <c r="D33" i="8" s="1"/>
  <c r="C9" i="5"/>
  <c r="R9" i="5" s="1"/>
  <c r="C23" i="6"/>
  <c r="C5" i="5"/>
  <c r="R5" i="5" s="1"/>
  <c r="C11" i="6"/>
  <c r="D12" i="6" s="1"/>
  <c r="C24" i="6"/>
  <c r="C13" i="7"/>
  <c r="C9" i="8"/>
  <c r="D9" i="8" s="1"/>
  <c r="C13" i="8"/>
  <c r="D13" i="8" s="1"/>
  <c r="C17" i="8"/>
  <c r="D17" i="8" s="1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E34" i="2" s="1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D7" i="2" s="1"/>
  <c r="E7" i="2" s="1"/>
  <c r="C11" i="2"/>
  <c r="C15" i="2"/>
  <c r="C19" i="2"/>
  <c r="C23" i="2"/>
  <c r="C27" i="2"/>
  <c r="D28" i="2" s="1"/>
  <c r="C31" i="2"/>
  <c r="D32" i="2" s="1"/>
  <c r="E33" i="2" s="1"/>
  <c r="C35" i="2"/>
  <c r="C9" i="3"/>
  <c r="D9" i="3" s="1"/>
  <c r="C13" i="3"/>
  <c r="D13" i="3" s="1"/>
  <c r="C17" i="3"/>
  <c r="D17" i="3" s="1"/>
  <c r="C21" i="3"/>
  <c r="C25" i="3"/>
  <c r="D25" i="3" s="1"/>
  <c r="C29" i="3"/>
  <c r="D29" i="3" s="1"/>
  <c r="C33" i="3"/>
  <c r="D33" i="3" s="1"/>
  <c r="C7" i="4"/>
  <c r="D8" i="4" s="1"/>
  <c r="C11" i="4"/>
  <c r="C15" i="4"/>
  <c r="C19" i="4"/>
  <c r="C23" i="4"/>
  <c r="D24" i="4" s="1"/>
  <c r="C27" i="4"/>
  <c r="C31" i="4"/>
  <c r="C35" i="4"/>
  <c r="D31" i="5"/>
  <c r="C19" i="6"/>
  <c r="D20" i="6" s="1"/>
  <c r="D33" i="6"/>
  <c r="C21" i="7"/>
  <c r="C25" i="7"/>
  <c r="D35" i="7"/>
  <c r="C26" i="8"/>
  <c r="C30" i="8"/>
  <c r="C8" i="2"/>
  <c r="C12" i="2"/>
  <c r="C16" i="2"/>
  <c r="D17" i="2" s="1"/>
  <c r="D9" i="6"/>
  <c r="D34" i="6"/>
  <c r="D11" i="7"/>
  <c r="D16" i="7"/>
  <c r="C6" i="8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4" i="7" l="1"/>
  <c r="D33" i="7"/>
  <c r="D24" i="7"/>
  <c r="D30" i="8"/>
  <c r="D24" i="6"/>
  <c r="W30" i="5"/>
  <c r="D26" i="5"/>
  <c r="U30" i="5"/>
  <c r="Y32" i="4"/>
  <c r="Y26" i="4"/>
  <c r="X14" i="4"/>
  <c r="Y30" i="5"/>
  <c r="Z10" i="5"/>
  <c r="U28" i="4"/>
  <c r="Z26" i="4"/>
  <c r="Z14" i="4"/>
  <c r="AA30" i="5"/>
  <c r="T30" i="5"/>
  <c r="AB1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E30" i="2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V12" i="4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AB14" i="5"/>
  <c r="X32" i="4"/>
  <c r="U16" i="4"/>
  <c r="D16" i="5"/>
  <c r="D9" i="2"/>
  <c r="D35" i="5"/>
  <c r="D11" i="5"/>
  <c r="D35" i="2"/>
  <c r="E35" i="2" s="1"/>
  <c r="D19" i="2"/>
  <c r="E19" i="2" s="1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D10" i="7"/>
  <c r="D37" i="7"/>
  <c r="D6" i="8"/>
  <c r="D23" i="5"/>
  <c r="D30" i="5"/>
  <c r="AB22" i="5"/>
  <c r="D24" i="5"/>
  <c r="X22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E22" i="2"/>
  <c r="D36" i="2"/>
  <c r="D20" i="2"/>
  <c r="D23" i="2"/>
  <c r="E23" i="2" s="1"/>
  <c r="E6" i="2"/>
  <c r="D10" i="5"/>
  <c r="D29" i="7"/>
  <c r="X10" i="4"/>
  <c r="T10" i="4"/>
  <c r="Z6" i="5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Z11" i="5"/>
  <c r="D27" i="8"/>
  <c r="D24" i="2"/>
  <c r="E25" i="2" s="1"/>
  <c r="D13" i="7"/>
  <c r="D5" i="5"/>
  <c r="E26" i="2"/>
  <c r="D9" i="5"/>
  <c r="G85" i="15"/>
  <c r="I85" i="15"/>
  <c r="F86" i="15"/>
  <c r="D32" i="4"/>
  <c r="R31" i="4"/>
  <c r="D16" i="4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R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R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R28" i="13" s="1"/>
  <c r="C33" i="13"/>
  <c r="R33" i="13" s="1"/>
  <c r="C25" i="13"/>
  <c r="R25" i="13" s="1"/>
  <c r="C17" i="13"/>
  <c r="R17" i="13" s="1"/>
  <c r="C9" i="13"/>
  <c r="R9" i="13" s="1"/>
  <c r="C35" i="13"/>
  <c r="R35" i="13" s="1"/>
  <c r="C19" i="13"/>
  <c r="R19" i="13" s="1"/>
  <c r="C26" i="13"/>
  <c r="R26" i="13" s="1"/>
  <c r="C18" i="13"/>
  <c r="R18" i="13" s="1"/>
  <c r="C10" i="13"/>
  <c r="R10" i="13" s="1"/>
  <c r="E38" i="2"/>
  <c r="E39" i="2"/>
  <c r="C36" i="13"/>
  <c r="R36" i="13" s="1"/>
  <c r="C37" i="13"/>
  <c r="R37" i="13" s="1"/>
  <c r="C24" i="13"/>
  <c r="R24" i="13" s="1"/>
  <c r="C12" i="13"/>
  <c r="R12" i="13" s="1"/>
  <c r="C4" i="13"/>
  <c r="R4" i="13" s="1"/>
  <c r="C31" i="13"/>
  <c r="R31" i="13" s="1"/>
  <c r="C15" i="13"/>
  <c r="R15" i="13" s="1"/>
  <c r="C7" i="13"/>
  <c r="R7" i="13" s="1"/>
  <c r="C34" i="13"/>
  <c r="R34" i="13" s="1"/>
  <c r="C20" i="13"/>
  <c r="R20" i="13" s="1"/>
  <c r="C29" i="13"/>
  <c r="R29" i="13" s="1"/>
  <c r="C21" i="13"/>
  <c r="R21" i="13" s="1"/>
  <c r="C13" i="13"/>
  <c r="R13" i="13" s="1"/>
  <c r="C5" i="13"/>
  <c r="R5" i="13" s="1"/>
  <c r="C27" i="13"/>
  <c r="R27" i="13" s="1"/>
  <c r="C30" i="13"/>
  <c r="R30" i="13" s="1"/>
  <c r="C22" i="13"/>
  <c r="R22" i="13" s="1"/>
  <c r="C14" i="13"/>
  <c r="R14" i="13" s="1"/>
  <c r="C6" i="13"/>
  <c r="R6" i="13" s="1"/>
  <c r="C32" i="13"/>
  <c r="R32" i="13" s="1"/>
  <c r="C16" i="13"/>
  <c r="R16" i="13" s="1"/>
  <c r="C8" i="13"/>
  <c r="R8" i="13" s="1"/>
  <c r="C23" i="13"/>
  <c r="R23" i="13" s="1"/>
  <c r="C11" i="13"/>
  <c r="R11" i="13" s="1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E31" i="2" s="1"/>
  <c r="D8" i="2"/>
  <c r="E8" i="2" s="1"/>
  <c r="D22" i="8"/>
  <c r="E20" i="9"/>
  <c r="D27" i="2"/>
  <c r="E27" i="2" s="1"/>
  <c r="E29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E12" i="2" s="1"/>
  <c r="D30" i="7"/>
  <c r="E37" i="2"/>
  <c r="E32" i="2"/>
  <c r="E10" i="2"/>
  <c r="D22" i="7"/>
  <c r="D30" i="3"/>
  <c r="D10" i="3"/>
  <c r="E18" i="2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1" i="2"/>
  <c r="E22" i="9"/>
  <c r="E21" i="9"/>
  <c r="E35" i="9"/>
  <c r="E27" i="9"/>
  <c r="E19" i="9"/>
  <c r="E28" i="2"/>
  <c r="T11" i="5" l="1"/>
  <c r="AB11" i="5"/>
  <c r="E15" i="2"/>
  <c r="U26" i="5"/>
  <c r="X26" i="5"/>
  <c r="E16" i="2"/>
  <c r="W26" i="5"/>
  <c r="V26" i="5"/>
  <c r="E14" i="2"/>
  <c r="V22" i="5"/>
  <c r="T22" i="5"/>
  <c r="Y6" i="5"/>
  <c r="W6" i="5"/>
  <c r="AA6" i="5"/>
  <c r="U6" i="5"/>
  <c r="AB6" i="5"/>
  <c r="AB117" i="5" s="1"/>
  <c r="X11" i="5"/>
  <c r="V11" i="5"/>
  <c r="U11" i="5"/>
  <c r="Y11" i="5"/>
  <c r="X6" i="5"/>
  <c r="E20" i="2"/>
  <c r="U22" i="5"/>
  <c r="Y22" i="5"/>
  <c r="V6" i="5"/>
  <c r="W11" i="5"/>
  <c r="E6" i="16"/>
  <c r="F5" i="16"/>
  <c r="Z22" i="5"/>
  <c r="Z117" i="5" s="1"/>
  <c r="T6" i="5"/>
  <c r="E36" i="2"/>
  <c r="W22" i="5"/>
  <c r="W117" i="5" s="1"/>
  <c r="AA22" i="5"/>
  <c r="T26" i="5"/>
  <c r="Y26" i="5"/>
  <c r="AA26" i="5"/>
  <c r="D4" i="16"/>
  <c r="E24" i="2"/>
  <c r="E9" i="2"/>
  <c r="U117" i="5"/>
  <c r="F87" i="15"/>
  <c r="I86" i="15"/>
  <c r="G86" i="15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H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E13" i="2"/>
  <c r="E17" i="2"/>
  <c r="T117" i="5" l="1"/>
  <c r="Y117" i="5"/>
  <c r="AA117" i="5"/>
  <c r="V117" i="5"/>
  <c r="X117" i="5"/>
  <c r="F6" i="16"/>
  <c r="E7" i="16"/>
  <c r="W117" i="4"/>
  <c r="V109" i="13"/>
  <c r="U109" i="13"/>
  <c r="AB109" i="13"/>
  <c r="X109" i="13"/>
  <c r="Z109" i="13"/>
  <c r="T109" i="13"/>
  <c r="AA109" i="13"/>
  <c r="W109" i="13"/>
  <c r="Y109" i="13"/>
  <c r="U117" i="4"/>
  <c r="AA117" i="4"/>
  <c r="V117" i="4"/>
  <c r="X117" i="4"/>
  <c r="T117" i="4"/>
  <c r="Z117" i="4"/>
  <c r="AB117" i="4"/>
  <c r="Y117" i="4"/>
  <c r="G87" i="15"/>
  <c r="I87" i="15"/>
  <c r="F88" i="15"/>
  <c r="I5" i="16"/>
  <c r="I6" i="16"/>
  <c r="E8" i="16" l="1"/>
  <c r="F7" i="16"/>
  <c r="H7" i="16"/>
  <c r="I7" i="16" s="1"/>
  <c r="F89" i="15"/>
  <c r="G88" i="15"/>
  <c r="I88" i="15"/>
  <c r="F8" i="16" l="1"/>
  <c r="E9" i="16"/>
  <c r="H8" i="16"/>
  <c r="I8" i="16" s="1"/>
  <c r="G89" i="15"/>
  <c r="F90" i="15"/>
  <c r="I89" i="15"/>
  <c r="E10" i="16" l="1"/>
  <c r="F9" i="16"/>
  <c r="H9" i="16"/>
  <c r="I9" i="16" s="1"/>
  <c r="G90" i="15"/>
  <c r="I90" i="15"/>
  <c r="F91" i="15"/>
  <c r="F10" i="16" l="1"/>
  <c r="E11" i="16"/>
  <c r="H10" i="16"/>
  <c r="I10" i="16" s="1"/>
  <c r="G91" i="15"/>
  <c r="F92" i="15"/>
  <c r="I91" i="15"/>
  <c r="F11" i="16" l="1"/>
  <c r="E12" i="16"/>
  <c r="H11" i="16"/>
  <c r="G92" i="15"/>
  <c r="F93" i="15"/>
  <c r="F94" i="15" s="1"/>
  <c r="I92" i="15"/>
  <c r="F12" i="16" l="1"/>
  <c r="E13" i="16"/>
  <c r="H12" i="16"/>
  <c r="I11" i="16"/>
  <c r="G94" i="15"/>
  <c r="F95" i="15"/>
  <c r="I94" i="15"/>
  <c r="G93" i="15"/>
  <c r="I93" i="15"/>
  <c r="I12" i="16" l="1"/>
  <c r="E14" i="16"/>
  <c r="F13" i="16"/>
  <c r="H13" i="16"/>
  <c r="I13" i="16" s="1"/>
  <c r="G95" i="15"/>
  <c r="F96" i="15"/>
  <c r="I95" i="15"/>
  <c r="E15" i="16" l="1"/>
  <c r="F14" i="16"/>
  <c r="H14" i="16"/>
  <c r="G96" i="15"/>
  <c r="F97" i="15"/>
  <c r="I96" i="15"/>
  <c r="F15" i="16" l="1"/>
  <c r="E16" i="16"/>
  <c r="H15" i="16"/>
  <c r="I15" i="16" s="1"/>
  <c r="I14" i="16"/>
  <c r="I97" i="15"/>
  <c r="F98" i="15"/>
  <c r="G97" i="15"/>
  <c r="E17" i="16" l="1"/>
  <c r="F16" i="16"/>
  <c r="H16" i="16"/>
  <c r="I16" i="16" s="1"/>
  <c r="G98" i="15"/>
  <c r="F99" i="15"/>
  <c r="I98" i="15"/>
  <c r="E18" i="16" l="1"/>
  <c r="F17" i="16"/>
  <c r="H17" i="16"/>
  <c r="G99" i="15"/>
  <c r="F100" i="15"/>
  <c r="I99" i="15"/>
  <c r="E19" i="16" l="1"/>
  <c r="F18" i="16"/>
  <c r="H18" i="16"/>
  <c r="I18" i="16" s="1"/>
  <c r="I17" i="16"/>
  <c r="G100" i="15"/>
  <c r="F101" i="15"/>
  <c r="I100" i="15"/>
  <c r="F19" i="16" l="1"/>
  <c r="E20" i="16"/>
  <c r="H19" i="16"/>
  <c r="I19" i="16" s="1"/>
  <c r="G101" i="15"/>
  <c r="F102" i="15"/>
  <c r="I101" i="15"/>
  <c r="E21" i="16" l="1"/>
  <c r="F20" i="16"/>
  <c r="H20" i="16"/>
  <c r="I20" i="16" s="1"/>
  <c r="G102" i="15"/>
  <c r="F103" i="15"/>
  <c r="I102" i="15"/>
  <c r="F21" i="16" l="1"/>
  <c r="E22" i="16"/>
  <c r="H21" i="16"/>
  <c r="I21" i="16" s="1"/>
  <c r="G103" i="15"/>
  <c r="F104" i="15"/>
  <c r="I103" i="15"/>
  <c r="E23" i="16" l="1"/>
  <c r="F22" i="16"/>
  <c r="H22" i="16"/>
  <c r="I22" i="16" s="1"/>
  <c r="G104" i="15"/>
  <c r="I104" i="15"/>
  <c r="F105" i="15"/>
  <c r="E24" i="16" l="1"/>
  <c r="F23" i="16"/>
  <c r="H23" i="16"/>
  <c r="I23" i="16" s="1"/>
  <c r="G105" i="15"/>
  <c r="M26" i="15"/>
  <c r="E25" i="16" l="1"/>
  <c r="F24" i="16"/>
  <c r="H24" i="16"/>
  <c r="I24" i="16" s="1"/>
  <c r="E26" i="16" l="1"/>
  <c r="F25" i="16"/>
  <c r="H25" i="16"/>
  <c r="I25" i="16" s="1"/>
  <c r="E27" i="16" l="1"/>
  <c r="F26" i="16"/>
  <c r="H26" i="16"/>
  <c r="I26" i="16" s="1"/>
  <c r="F27" i="16" l="1"/>
  <c r="E28" i="16"/>
  <c r="H27" i="16"/>
  <c r="I27" i="16" s="1"/>
  <c r="F28" i="16" l="1"/>
  <c r="E29" i="16"/>
  <c r="H28" i="16"/>
  <c r="I28" i="16" s="1"/>
  <c r="F29" i="16" l="1"/>
  <c r="E30" i="16"/>
  <c r="H29" i="16"/>
  <c r="I29" i="16" s="1"/>
  <c r="E31" i="16" l="1"/>
  <c r="F30" i="16"/>
  <c r="H30" i="16"/>
  <c r="I30" i="16" s="1"/>
  <c r="H31" i="16" l="1"/>
  <c r="I31" i="16" s="1"/>
  <c r="E32" i="16"/>
  <c r="F31" i="16"/>
  <c r="F32" i="16" l="1"/>
  <c r="H32" i="16"/>
  <c r="I32" i="16" s="1"/>
  <c r="E33" i="16"/>
  <c r="F33" i="16" l="1"/>
  <c r="E34" i="16"/>
  <c r="H33" i="16"/>
  <c r="I33" i="16" s="1"/>
  <c r="H34" i="16" l="1"/>
  <c r="I34" i="16" s="1"/>
  <c r="E35" i="16"/>
  <c r="F34" i="16"/>
  <c r="F35" i="16" l="1"/>
  <c r="E36" i="16"/>
  <c r="H35" i="16"/>
  <c r="I35" i="16" s="1"/>
  <c r="H36" i="16" l="1"/>
  <c r="E37" i="16"/>
  <c r="F36" i="16"/>
  <c r="E38" i="16" l="1"/>
  <c r="F37" i="16"/>
  <c r="H37" i="16"/>
  <c r="I37" i="16" s="1"/>
  <c r="I36" i="16"/>
  <c r="L10" i="16"/>
  <c r="L9" i="16"/>
  <c r="F38" i="16" l="1"/>
  <c r="H38" i="16"/>
  <c r="I38" i="16" s="1"/>
  <c r="E39" i="16"/>
  <c r="F39" i="16" l="1"/>
  <c r="E40" i="16"/>
  <c r="H39" i="16"/>
  <c r="I39" i="16" s="1"/>
  <c r="L13" i="16" l="1"/>
  <c r="L12" i="16"/>
  <c r="F40" i="16"/>
  <c r="H40" i="16"/>
  <c r="I40" i="16" s="1"/>
  <c r="E41" i="16"/>
  <c r="E42" i="16" l="1"/>
  <c r="F41" i="16"/>
  <c r="H41" i="16"/>
  <c r="I41" i="16" s="1"/>
  <c r="H42" i="16" l="1"/>
  <c r="I42" i="16" s="1"/>
  <c r="F42" i="16"/>
  <c r="E43" i="16"/>
  <c r="F43" i="16" l="1"/>
  <c r="E44" i="16"/>
  <c r="H43" i="16"/>
  <c r="I43" i="16" s="1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F48" i="16" l="1"/>
  <c r="E49" i="16"/>
  <c r="H48" i="16"/>
  <c r="I48" i="16" s="1"/>
  <c r="H49" i="16" l="1"/>
  <c r="I49" i="16" s="1"/>
  <c r="E50" i="16"/>
  <c r="F49" i="16"/>
  <c r="H50" i="16" l="1"/>
  <c r="I50" i="16" s="1"/>
  <c r="E51" i="16"/>
  <c r="F50" i="16"/>
  <c r="F51" i="16" l="1"/>
  <c r="E52" i="16"/>
  <c r="H51" i="16"/>
  <c r="I51" i="16" s="1"/>
  <c r="F52" i="16" l="1"/>
  <c r="H52" i="16"/>
  <c r="I52" i="16" s="1"/>
  <c r="E53" i="16"/>
  <c r="H53" i="16" l="1"/>
  <c r="I53" i="16" s="1"/>
  <c r="E54" i="16"/>
  <c r="F53" i="16"/>
  <c r="H54" i="16" l="1"/>
  <c r="I54" i="16" s="1"/>
  <c r="F54" i="16"/>
  <c r="E55" i="16"/>
  <c r="H55" i="16" l="1"/>
  <c r="I55" i="16" s="1"/>
  <c r="F55" i="16"/>
  <c r="E56" i="16"/>
  <c r="H56" i="16" l="1"/>
  <c r="I56" i="16" s="1"/>
  <c r="F56" i="16"/>
  <c r="E57" i="16"/>
  <c r="H57" i="16" l="1"/>
  <c r="I57" i="16" s="1"/>
  <c r="E58" i="16"/>
  <c r="F57" i="16"/>
  <c r="H58" i="16" l="1"/>
  <c r="I58" i="16" s="1"/>
  <c r="F58" i="16"/>
  <c r="E59" i="16"/>
  <c r="H59" i="16" l="1"/>
  <c r="I59" i="16" s="1"/>
  <c r="F59" i="16"/>
  <c r="E60" i="16"/>
  <c r="F60" i="16" l="1"/>
  <c r="E61" i="16"/>
  <c r="H60" i="16"/>
  <c r="I60" i="16" s="1"/>
  <c r="F61" i="16" l="1"/>
  <c r="H61" i="16"/>
  <c r="I61" i="16" s="1"/>
  <c r="E62" i="16"/>
  <c r="E63" i="16" l="1"/>
  <c r="F62" i="16"/>
  <c r="H62" i="16"/>
  <c r="I62" i="16" s="1"/>
  <c r="E64" i="16" l="1"/>
  <c r="H63" i="16"/>
  <c r="I63" i="16" s="1"/>
  <c r="F63" i="16"/>
  <c r="F64" i="16" l="1"/>
  <c r="H64" i="16"/>
  <c r="I64" i="16" s="1"/>
  <c r="E65" i="16"/>
  <c r="F65" i="16" l="1"/>
  <c r="E66" i="16"/>
  <c r="H65" i="16"/>
  <c r="I65" i="16" s="1"/>
  <c r="F66" i="16" l="1"/>
  <c r="E67" i="16"/>
  <c r="H66" i="16"/>
  <c r="I66" i="16" s="1"/>
  <c r="E68" i="16" l="1"/>
  <c r="H67" i="16"/>
  <c r="I67" i="16" s="1"/>
  <c r="F67" i="16"/>
  <c r="E69" i="16" l="1"/>
  <c r="H68" i="16"/>
  <c r="I68" i="16" s="1"/>
  <c r="F68" i="16"/>
  <c r="F69" i="16" l="1"/>
  <c r="H69" i="16"/>
  <c r="I69" i="16" s="1"/>
  <c r="E70" i="16"/>
  <c r="E71" i="16" l="1"/>
  <c r="H70" i="16"/>
  <c r="I70" i="16" s="1"/>
  <c r="F70" i="16"/>
  <c r="F71" i="16" l="1"/>
  <c r="H71" i="16"/>
  <c r="I71" i="16" s="1"/>
  <c r="E72" i="16"/>
  <c r="E73" i="16" l="1"/>
  <c r="F72" i="16"/>
  <c r="H72" i="16"/>
  <c r="I72" i="16" s="1"/>
  <c r="E74" i="16" l="1"/>
  <c r="H73" i="16"/>
  <c r="I73" i="16" s="1"/>
  <c r="F73" i="16"/>
  <c r="E75" i="16" l="1"/>
  <c r="H74" i="16"/>
  <c r="I74" i="16" s="1"/>
  <c r="F74" i="16"/>
  <c r="E76" i="16" l="1"/>
  <c r="F75" i="16"/>
  <c r="H75" i="16"/>
  <c r="I75" i="16" s="1"/>
  <c r="F76" i="16" l="1"/>
  <c r="E77" i="16"/>
  <c r="H76" i="16"/>
  <c r="I76" i="16" s="1"/>
  <c r="E78" i="16" l="1"/>
  <c r="F77" i="16"/>
  <c r="H77" i="16"/>
  <c r="I77" i="16" s="1"/>
  <c r="H78" i="16" l="1"/>
  <c r="I78" i="16" s="1"/>
  <c r="F78" i="16"/>
  <c r="E79" i="16"/>
  <c r="F79" i="16" l="1"/>
  <c r="E80" i="16"/>
  <c r="H79" i="16"/>
  <c r="I79" i="16" s="1"/>
  <c r="F80" i="16" l="1"/>
  <c r="H80" i="16"/>
  <c r="I80" i="16" s="1"/>
  <c r="E81" i="16"/>
  <c r="E82" i="16" l="1"/>
  <c r="H81" i="16"/>
  <c r="I81" i="16" s="1"/>
  <c r="F81" i="16"/>
  <c r="F82" i="16" l="1"/>
  <c r="H82" i="16"/>
  <c r="I82" i="16" s="1"/>
  <c r="E83" i="16"/>
  <c r="F83" i="16" l="1"/>
  <c r="H83" i="16"/>
  <c r="I83" i="16" s="1"/>
  <c r="E84" i="16"/>
  <c r="F84" i="16" l="1"/>
  <c r="H84" i="16"/>
  <c r="I84" i="16" s="1"/>
  <c r="E85" i="16"/>
  <c r="E86" i="16" l="1"/>
  <c r="F85" i="16"/>
  <c r="H85" i="16"/>
  <c r="I85" i="16" s="1"/>
  <c r="F86" i="16" l="1"/>
  <c r="E87" i="16"/>
  <c r="H86" i="16"/>
  <c r="I86" i="16" s="1"/>
  <c r="H87" i="16" l="1"/>
  <c r="I87" i="16" s="1"/>
  <c r="E88" i="16"/>
  <c r="F87" i="16"/>
  <c r="F88" i="16" l="1"/>
  <c r="H88" i="16"/>
  <c r="I88" i="16" s="1"/>
  <c r="E89" i="16"/>
  <c r="E90" i="16" l="1"/>
  <c r="F89" i="16"/>
  <c r="H89" i="16"/>
  <c r="I89" i="16" s="1"/>
  <c r="E91" i="16" l="1"/>
  <c r="H90" i="16"/>
  <c r="I90" i="16" s="1"/>
  <c r="F90" i="16"/>
  <c r="F91" i="16" l="1"/>
  <c r="H91" i="16"/>
  <c r="I91" i="16" s="1"/>
  <c r="E92" i="16"/>
  <c r="E93" i="16" l="1"/>
  <c r="H92" i="16"/>
  <c r="I92" i="16" s="1"/>
  <c r="F92" i="16"/>
  <c r="E94" i="16" l="1"/>
  <c r="H93" i="16"/>
  <c r="I93" i="16" s="1"/>
  <c r="F93" i="16"/>
  <c r="F94" i="16" l="1"/>
  <c r="E95" i="16"/>
  <c r="H94" i="16"/>
  <c r="I94" i="16" s="1"/>
  <c r="F95" i="16" l="1"/>
  <c r="E96" i="16"/>
  <c r="H95" i="16"/>
  <c r="I95" i="16" s="1"/>
  <c r="F96" i="16" l="1"/>
  <c r="H96" i="16"/>
  <c r="I96" i="16" s="1"/>
  <c r="E97" i="16"/>
  <c r="F97" i="16" l="1"/>
  <c r="E98" i="16"/>
  <c r="H97" i="16"/>
  <c r="I97" i="16" s="1"/>
  <c r="F98" i="16" l="1"/>
  <c r="E99" i="16"/>
  <c r="H98" i="16"/>
  <c r="I98" i="16" s="1"/>
  <c r="F99" i="16" l="1"/>
  <c r="E100" i="16"/>
  <c r="H99" i="16"/>
  <c r="I99" i="16" s="1"/>
  <c r="E101" i="16" l="1"/>
  <c r="F100" i="16"/>
  <c r="H100" i="16"/>
  <c r="I100" i="16" s="1"/>
  <c r="H101" i="16" l="1"/>
  <c r="I101" i="16" s="1"/>
  <c r="E102" i="16"/>
  <c r="F101" i="16"/>
  <c r="F102" i="16" l="1"/>
  <c r="H102" i="16"/>
  <c r="I102" i="16" s="1"/>
  <c r="E103" i="16"/>
  <c r="E104" i="16" l="1"/>
  <c r="H103" i="16"/>
  <c r="I103" i="16" s="1"/>
  <c r="F103" i="16"/>
  <c r="F104" i="16" l="1"/>
  <c r="H104" i="16"/>
  <c r="I104" i="16" s="1"/>
  <c r="E105" i="16"/>
  <c r="H105" i="16" l="1"/>
  <c r="I105" i="16" s="1"/>
  <c r="F105" i="16"/>
  <c r="E106" i="16"/>
  <c r="F106" i="16" l="1"/>
  <c r="E107" i="16"/>
  <c r="F107" i="16" l="1"/>
  <c r="E108" i="16"/>
  <c r="E109" i="16" l="1"/>
  <c r="F108" i="16"/>
  <c r="F109" i="16" l="1"/>
  <c r="E110" i="16"/>
  <c r="F110" i="16" l="1"/>
  <c r="E111" i="16"/>
  <c r="F111" i="16" l="1"/>
  <c r="E112" i="16"/>
  <c r="F112" i="16" l="1"/>
  <c r="E113" i="16"/>
  <c r="F113" i="16" l="1"/>
  <c r="E114" i="16"/>
  <c r="F114" i="16" l="1"/>
  <c r="E115" i="16"/>
  <c r="F115" i="16" l="1"/>
  <c r="E116" i="16"/>
  <c r="F116" i="16" l="1"/>
  <c r="E117" i="16"/>
  <c r="E118" i="16" l="1"/>
  <c r="F117" i="16"/>
  <c r="F118" i="16" l="1"/>
  <c r="E119" i="16"/>
  <c r="F119" i="16" l="1"/>
  <c r="E120" i="16"/>
  <c r="F120" i="16" l="1"/>
  <c r="E121" i="16"/>
  <c r="F121" i="16" l="1"/>
  <c r="E122" i="16"/>
  <c r="F122" i="16" l="1"/>
  <c r="E123" i="16"/>
  <c r="F123" i="16" l="1"/>
  <c r="E124" i="16"/>
  <c r="F124" i="16" l="1"/>
  <c r="E125" i="16"/>
  <c r="F125" i="16" l="1"/>
  <c r="E126" i="16"/>
  <c r="F126" i="16" l="1"/>
  <c r="E127" i="16"/>
  <c r="E128" i="16" l="1"/>
  <c r="F127" i="16"/>
  <c r="F128" i="16" l="1"/>
  <c r="E129" i="16"/>
  <c r="F129" i="16" l="1"/>
  <c r="E130" i="16"/>
  <c r="F130" i="16" l="1"/>
  <c r="E131" i="16"/>
  <c r="F131" i="16" l="1"/>
  <c r="E132" i="16"/>
  <c r="F132" i="16" l="1"/>
  <c r="E133" i="16"/>
  <c r="F133" i="16" l="1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<sst xmlns="http://schemas.openxmlformats.org/spreadsheetml/2006/main" count="234" uniqueCount="61">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</sst>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Casi_totali!$A$3:$A$107</c:f>
              <c:numCache>
                <c:formatCode>d/m;@</c:formatCode>
                <c:ptCount val="10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Casi_totali!$B$3:$B$107</c:f>
              <c:numCache>
                <c:formatCode>General</c:formatCode>
                <c:ptCount val="10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Deceduti!$T$117:$AB$117</c:f>
              <c:numCache>
                <c:formatCode>General</c:formatCode>
                <c:ptCount val="9"/>
                <c:pt idx="0">
                  <c:v>34</c:v>
                </c:pt>
                <c:pt idx="1">
                  <c:v>20</c:v>
                </c:pt>
                <c:pt idx="2">
                  <c:v>7</c:v>
                </c:pt>
                <c:pt idx="3">
                  <c:v>11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Ospedalizzati!$A$3:$A$113</c:f>
              <c:numCache>
                <c:formatCode>d/m;@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Ospedalizzati!$B$3:$B$113</c:f>
              <c:numCache>
                <c:formatCode>General</c:formatCode>
                <c:ptCount val="11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Ospedalizzati!$A$3:$A$111</c:f>
              <c:numCache>
                <c:formatCode>d/m;@</c:formatCode>
                <c:ptCount val="10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Ospedalizzati!$C$3:$C$111</c:f>
              <c:numCache>
                <c:formatCode>General</c:formatCode>
                <c:ptCount val="109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Positivi!$B$3:$B$116</c:f>
              <c:numCache>
                <c:formatCode>General</c:formatCode>
                <c:ptCount val="114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Positivi!$A$3:$A$112</c:f>
              <c:numCache>
                <c:formatCode>d/m;@</c:formatCode>
                <c:ptCount val="11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Positivi!$C$3:$C$112</c:f>
              <c:numCache>
                <c:formatCode>General</c:formatCode>
                <c:ptCount val="110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Positivi!$B$3:$B$108</c:f>
              <c:numCache>
                <c:formatCode>General</c:formatCode>
                <c:ptCount val="106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Quarantena!$B$3:$B$110</c:f>
              <c:numCache>
                <c:formatCode>General</c:formatCode>
                <c:ptCount val="108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Quarantena!$A$3:$A$112</c:f>
              <c:numCache>
                <c:formatCode>d/m;@</c:formatCode>
                <c:ptCount val="11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Quarantena!$C$3:$C$112</c:f>
              <c:numCache>
                <c:formatCode>General</c:formatCode>
                <c:ptCount val="110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positivi'!$A$3:$A$105</c:f>
              <c:numCache>
                <c:formatCode>d/m;@</c:formatCode>
                <c:ptCount val="10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'Nuovi positivi'!$B$3:$B$105</c:f>
              <c:numCache>
                <c:formatCode>General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positivi'!$A$4:$A$107</c:f>
              <c:numCache>
                <c:formatCode>d/m;@</c:formatCode>
                <c:ptCount val="104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</c:numCache>
            </c:numRef>
          </c:xVal>
          <c:yVal>
            <c:numRef>
              <c:f>'Nuovi positivi'!$C$4:$C$107</c:f>
              <c:numCache>
                <c:formatCode>General</c:formatCode>
                <c:ptCount val="104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Casi_totali!$A$3:$A$120</c:f>
              <c:numCache>
                <c:formatCode>d/m;@</c:formatCode>
                <c:ptCount val="11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Casi_totali!$C$3:$C$120</c:f>
              <c:numCache>
                <c:formatCode>General</c:formatCode>
                <c:ptCount val="118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positivi'!$T$109:$AB$109</c:f>
              <c:numCache>
                <c:formatCode>General</c:formatCode>
                <c:ptCount val="9"/>
                <c:pt idx="0">
                  <c:v>47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Tamponi!$A$3:$A$105</c:f>
              <c:numCache>
                <c:formatCode>d/m;@</c:formatCode>
                <c:ptCount val="10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Tamponi!$C$3:$C$105</c:f>
              <c:numCache>
                <c:formatCode>General</c:formatCode>
                <c:ptCount val="103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Tamponi!$A$3:$A$105</c:f>
              <c:numCache>
                <c:formatCode>d/m;@</c:formatCode>
                <c:ptCount val="10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cat>
          <c:val>
            <c:numRef>
              <c:f>Tamponi!$D$3:$D$105</c:f>
              <c:numCache>
                <c:formatCode>General</c:formatCode>
                <c:ptCount val="103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</c:numCache>
            </c:numRef>
          </c:xVal>
          <c:yVal>
            <c:numRef>
              <c:f>Tamponi!$J$2:$J$102</c:f>
              <c:numCache>
                <c:formatCode>0.0</c:formatCode>
                <c:ptCount val="101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  <c:max val="2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Tamponi!$A$4:$A$103</c:f>
              <c:numCache>
                <c:formatCode>d/m;@</c:formatCode>
                <c:ptCount val="100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</c:numCache>
            </c:numRef>
          </c:cat>
          <c:val>
            <c:numRef>
              <c:f>Tamponi!$D$4:$D$103</c:f>
              <c:numCache>
                <c:formatCode>General</c:formatCode>
                <c:ptCount val="100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Tamponi!$A$4:$A$110</c:f>
              <c:numCache>
                <c:formatCode>d/m;@</c:formatCode>
                <c:ptCount val="10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</c:numCache>
            </c:numRef>
          </c:xVal>
          <c:yVal>
            <c:numRef>
              <c:f>Tamponi!$K$4:$K$110</c:f>
              <c:numCache>
                <c:formatCode>0.00</c:formatCode>
                <c:ptCount val="10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83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247832.00000000454</c:v>
                </c:pt>
                <c:pt idx="1">
                  <c:v>247832.00000016953</c:v>
                </c:pt>
                <c:pt idx="2">
                  <c:v>247832.00000224134</c:v>
                </c:pt>
                <c:pt idx="3">
                  <c:v>247832.00001679582</c:v>
                </c:pt>
                <c:pt idx="4">
                  <c:v>247832.00008760358</c:v>
                </c:pt>
                <c:pt idx="5">
                  <c:v>247832.00035493821</c:v>
                </c:pt>
                <c:pt idx="6">
                  <c:v>247832.00119330874</c:v>
                </c:pt>
                <c:pt idx="7">
                  <c:v>247832.00347502678</c:v>
                </c:pt>
                <c:pt idx="8">
                  <c:v>247832.00902809051</c:v>
                </c:pt>
                <c:pt idx="9">
                  <c:v>247832.02137391476</c:v>
                </c:pt>
                <c:pt idx="10">
                  <c:v>247832.04684634629</c:v>
                </c:pt>
                <c:pt idx="11">
                  <c:v>247832.09620719583</c:v>
                </c:pt>
                <c:pt idx="12">
                  <c:v>247832.18688438347</c:v>
                </c:pt>
                <c:pt idx="13">
                  <c:v>247832.34596611816</c:v>
                </c:pt>
                <c:pt idx="14">
                  <c:v>247832.61408789959</c:v>
                </c:pt>
                <c:pt idx="15">
                  <c:v>247833.05034831696</c:v>
                </c:pt>
                <c:pt idx="16">
                  <c:v>247833.73838458225</c:v>
                </c:pt>
                <c:pt idx="17">
                  <c:v>247834.79372958548</c:v>
                </c:pt>
                <c:pt idx="18">
                  <c:v>247836.37255924512</c:v>
                </c:pt>
                <c:pt idx="19">
                  <c:v>247838.68192240677</c:v>
                </c:pt>
                <c:pt idx="20">
                  <c:v>247841.99152596149</c:v>
                </c:pt>
                <c:pt idx="21">
                  <c:v>247846.64712571879</c:v>
                </c:pt>
                <c:pt idx="22">
                  <c:v>247853.08554942679</c:v>
                </c:pt>
                <c:pt idx="23">
                  <c:v>247861.8513527514</c:v>
                </c:pt>
                <c:pt idx="24">
                  <c:v>247873.61508258086</c:v>
                </c:pt>
                <c:pt idx="25">
                  <c:v>247889.19309526897</c:v>
                </c:pt>
                <c:pt idx="26">
                  <c:v>247909.56885090994</c:v>
                </c:pt>
                <c:pt idx="27">
                  <c:v>247935.91557894414</c:v>
                </c:pt>
                <c:pt idx="28">
                  <c:v>247969.62018578997</c:v>
                </c:pt>
                <c:pt idx="29">
                  <c:v>248012.30825218582</c:v>
                </c:pt>
                <c:pt idx="30">
                  <c:v>248065.86994686513</c:v>
                </c:pt>
                <c:pt idx="31">
                  <c:v>248132.48666437276</c:v>
                </c:pt>
                <c:pt idx="32">
                  <c:v>248214.65817850601</c:v>
                </c:pt>
                <c:pt idx="33">
                  <c:v>248315.23008921358</c:v>
                </c:pt>
                <c:pt idx="34">
                  <c:v>248437.42132993942</c:v>
                </c:pt>
                <c:pt idx="35">
                  <c:v>248584.85149443697</c:v>
                </c:pt>
                <c:pt idx="36">
                  <c:v>248761.5677370287</c:v>
                </c:pt>
                <c:pt idx="37">
                  <c:v>248972.07099813072</c:v>
                </c:pt>
                <c:pt idx="38">
                  <c:v>249221.3413075436</c:v>
                </c:pt>
                <c:pt idx="39">
                  <c:v>249514.86192143394</c:v>
                </c:pt>
                <c:pt idx="40">
                  <c:v>249858.64205496557</c:v>
                </c:pt>
                <c:pt idx="41">
                  <c:v>250259.23798103249</c:v>
                </c:pt>
                <c:pt idx="42">
                  <c:v>250723.77227631412</c:v>
                </c:pt>
                <c:pt idx="43">
                  <c:v>251259.95100872061</c:v>
                </c:pt>
                <c:pt idx="44">
                  <c:v>251876.07867500771</c:v>
                </c:pt>
                <c:pt idx="45">
                  <c:v>252581.07071369269</c:v>
                </c:pt>
                <c:pt idx="46">
                  <c:v>253384.46343616422</c:v>
                </c:pt>
                <c:pt idx="47">
                  <c:v>254296.42123781555</c:v>
                </c:pt>
                <c:pt idx="48">
                  <c:v>255327.74097090735</c:v>
                </c:pt>
                <c:pt idx="49">
                  <c:v>256489.85338145276</c:v>
                </c:pt>
                <c:pt idx="50">
                  <c:v>257794.82153348575</c:v>
                </c:pt>
                <c:pt idx="51">
                  <c:v>259255.33616540782</c:v>
                </c:pt>
                <c:pt idx="52">
                  <c:v>260884.70794449656</c:v>
                </c:pt>
                <c:pt idx="53">
                  <c:v>262696.85660690744</c:v>
                </c:pt>
                <c:pt idx="54">
                  <c:v>264706.29699142027</c:v>
                </c:pt>
                <c:pt idx="55">
                  <c:v>266928.12199560535</c:v>
                </c:pt>
                <c:pt idx="56">
                  <c:v>269377.98250285385</c:v>
                </c:pt>
                <c:pt idx="57">
                  <c:v>272072.06434768921</c:v>
                </c:pt>
                <c:pt idx="58">
                  <c:v>275027.06240483152</c:v>
                </c:pt>
                <c:pt idx="59">
                  <c:v>278260.15190450521</c:v>
                </c:pt>
                <c:pt idx="60">
                  <c:v>281788.95709237852</c:v>
                </c:pt>
                <c:pt idx="61">
                  <c:v>285631.51736721065</c:v>
                </c:pt>
                <c:pt idx="62">
                  <c:v>289806.25104270538</c:v>
                </c:pt>
                <c:pt idx="63">
                  <c:v>294331.91689216957</c:v>
                </c:pt>
                <c:pt idx="64">
                  <c:v>299227.57364532253</c:v>
                </c:pt>
                <c:pt idx="65">
                  <c:v>304512.53761597053</c:v>
                </c:pt>
                <c:pt idx="66">
                  <c:v>310206.33864724316</c:v>
                </c:pt>
                <c:pt idx="67">
                  <c:v>316328.67456768313</c:v>
                </c:pt>
                <c:pt idx="68">
                  <c:v>322899.36435670487</c:v>
                </c:pt>
                <c:pt idx="69">
                  <c:v>329938.30022180959</c:v>
                </c:pt>
                <c:pt idx="70">
                  <c:v>337465.39879249729</c:v>
                </c:pt>
                <c:pt idx="71">
                  <c:v>345500.55163709162</c:v>
                </c:pt>
                <c:pt idx="72">
                  <c:v>354063.57530873502</c:v>
                </c:pt>
                <c:pt idx="73">
                  <c:v>363174.16112567618</c:v>
                </c:pt>
                <c:pt idx="74">
                  <c:v>372851.8248887157</c:v>
                </c:pt>
                <c:pt idx="75">
                  <c:v>383115.85673536337</c:v>
                </c:pt>
                <c:pt idx="76">
                  <c:v>393985.27132596076</c:v>
                </c:pt>
                <c:pt idx="77">
                  <c:v>405478.75855180237</c:v>
                </c:pt>
                <c:pt idx="78">
                  <c:v>417614.63494922436</c:v>
                </c:pt>
                <c:pt idx="79">
                  <c:v>430410.79599679227</c:v>
                </c:pt>
                <c:pt idx="80">
                  <c:v>443884.66946518753</c:v>
                </c:pt>
                <c:pt idx="81">
                  <c:v>458053.16998123669</c:v>
                </c:pt>
                <c:pt idx="82">
                  <c:v>472932.65495882824</c:v>
                </c:pt>
                <c:pt idx="83">
                  <c:v>488538.88204029074</c:v>
                </c:pt>
                <c:pt idx="84">
                  <c:v>504886.96818223526</c:v>
                </c:pt>
                <c:pt idx="85">
                  <c:v>521991.35050996934</c:v>
                </c:pt>
                <c:pt idx="86">
                  <c:v>539865.74905443529</c:v>
                </c:pt>
                <c:pt idx="87">
                  <c:v>558523.13147528097</c:v>
                </c:pt>
                <c:pt idx="88">
                  <c:v>577975.67986320099</c:v>
                </c:pt>
                <c:pt idx="89">
                  <c:v>598234.75970415038</c:v>
                </c:pt>
                <c:pt idx="90">
                  <c:v>619310.89107749215</c:v>
                </c:pt>
                <c:pt idx="91">
                  <c:v>641213.72214964591</c:v>
                </c:pt>
                <c:pt idx="92">
                  <c:v>663952.0050144128</c:v>
                </c:pt>
                <c:pt idx="93">
                  <c:v>687533.57392090722</c:v>
                </c:pt>
                <c:pt idx="94">
                  <c:v>711965.32591997518</c:v>
                </c:pt>
                <c:pt idx="95">
                  <c:v>737253.20395015879</c:v>
                </c:pt>
                <c:pt idx="96">
                  <c:v>763402.18237472244</c:v>
                </c:pt>
                <c:pt idx="97">
                  <c:v>790416.25497201108</c:v>
                </c:pt>
                <c:pt idx="98">
                  <c:v>818298.42537250533</c:v>
                </c:pt>
                <c:pt idx="99">
                  <c:v>847050.69992739032</c:v>
                </c:pt>
                <c:pt idx="100">
                  <c:v>876674.0829852937</c:v>
                </c:pt>
                <c:pt idx="101">
                  <c:v>907168.57454608928</c:v>
                </c:pt>
                <c:pt idx="102">
                  <c:v>938533.17025332677</c:v>
                </c:pt>
                <c:pt idx="103">
                  <c:v>970765.86367994442</c:v>
                </c:pt>
                <c:pt idx="104">
                  <c:v>1003863.6508554629</c:v>
                </c:pt>
                <c:pt idx="105">
                  <c:v>1037822.5369768518</c:v>
                </c:pt>
                <c:pt idx="106">
                  <c:v>1072637.545239714</c:v>
                </c:pt>
                <c:pt idx="107">
                  <c:v>1108302.727721341</c:v>
                </c:pt>
                <c:pt idx="108">
                  <c:v>1144811.1782425649</c:v>
                </c:pt>
                <c:pt idx="109">
                  <c:v>1182155.0471311607</c:v>
                </c:pt>
                <c:pt idx="110">
                  <c:v>1220325.557805832</c:v>
                </c:pt>
                <c:pt idx="111">
                  <c:v>1259313.0250965455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1.6498961485922337E-6</c:v>
                </c:pt>
                <c:pt idx="1">
                  <c:v>2.0718143787235022E-5</c:v>
                </c:pt>
                <c:pt idx="2">
                  <c:v>1.4554476365447044E-4</c:v>
                </c:pt>
                <c:pt idx="3">
                  <c:v>7.080775685608387E-4</c:v>
                </c:pt>
                <c:pt idx="4">
                  <c:v>2.6733463164418936E-3</c:v>
                </c:pt>
                <c:pt idx="5">
                  <c:v>8.3837052807211876E-3</c:v>
                </c:pt>
                <c:pt idx="6">
                  <c:v>2.281718043377623E-2</c:v>
                </c:pt>
                <c:pt idx="7">
                  <c:v>5.5530637328047305E-2</c:v>
                </c:pt>
                <c:pt idx="8">
                  <c:v>0.12345824245130643</c:v>
                </c:pt>
                <c:pt idx="9">
                  <c:v>0.2547243153094314</c:v>
                </c:pt>
                <c:pt idx="10">
                  <c:v>0.4936084954533726</c:v>
                </c:pt>
                <c:pt idx="11">
                  <c:v>0.90677187632536516</c:v>
                </c:pt>
                <c:pt idx="12">
                  <c:v>1.5908173468778841</c:v>
                </c:pt>
                <c:pt idx="13">
                  <c:v>2.6812178143882193</c:v>
                </c:pt>
                <c:pt idx="14">
                  <c:v>4.3626041736570187</c:v>
                </c:pt>
                <c:pt idx="15">
                  <c:v>6.880362652882468</c:v>
                </c:pt>
                <c:pt idx="16">
                  <c:v>10.553450032311957</c:v>
                </c:pt>
                <c:pt idx="17">
                  <c:v>15.788296596438158</c:v>
                </c:pt>
                <c:pt idx="18">
                  <c:v>23.093631616502535</c:v>
                </c:pt>
                <c:pt idx="19">
                  <c:v>33.096035547205247</c:v>
                </c:pt>
                <c:pt idx="20">
                  <c:v>46.555997573013883</c:v>
                </c:pt>
                <c:pt idx="21">
                  <c:v>64.384237079939339</c:v>
                </c:pt>
                <c:pt idx="22">
                  <c:v>87.658033246116247</c:v>
                </c:pt>
                <c:pt idx="23">
                  <c:v>117.63729829457588</c:v>
                </c:pt>
                <c:pt idx="24">
                  <c:v>155.78012688114541</c:v>
                </c:pt>
                <c:pt idx="25">
                  <c:v>203.75755640969146</c:v>
                </c:pt>
                <c:pt idx="26">
                  <c:v>263.46728034201078</c:v>
                </c:pt>
                <c:pt idx="27">
                  <c:v>337.04606845829403</c:v>
                </c:pt>
                <c:pt idx="28">
                  <c:v>426.88066395843634</c:v>
                </c:pt>
                <c:pt idx="29">
                  <c:v>535.61694679316133</c:v>
                </c:pt>
                <c:pt idx="30">
                  <c:v>666.16717507626163</c:v>
                </c:pt>
                <c:pt idx="31">
                  <c:v>821.71514133253368</c:v>
                </c:pt>
                <c:pt idx="32">
                  <c:v>1005.7191070757108</c:v>
                </c:pt>
                <c:pt idx="33">
                  <c:v>1221.9124072583509</c:v>
                </c:pt>
                <c:pt idx="34">
                  <c:v>1474.3016449754941</c:v>
                </c:pt>
                <c:pt idx="35">
                  <c:v>1767.1624259173404</c:v>
                </c:pt>
                <c:pt idx="36">
                  <c:v>2105.0326110201422</c:v>
                </c:pt>
                <c:pt idx="37">
                  <c:v>2492.7030941288103</c:v>
                </c:pt>
                <c:pt idx="38">
                  <c:v>2935.2061389034498</c:v>
                </c:pt>
                <c:pt idx="39">
                  <c:v>3437.801335316326</c:v>
                </c:pt>
                <c:pt idx="40">
                  <c:v>4005.9592606691876</c:v>
                </c:pt>
                <c:pt idx="41">
                  <c:v>4645.3429528162815</c:v>
                </c:pt>
                <c:pt idx="42">
                  <c:v>5361.7873240649351</c:v>
                </c:pt>
                <c:pt idx="43">
                  <c:v>6161.2766628709505</c:v>
                </c:pt>
                <c:pt idx="44">
                  <c:v>7049.9203868498444</c:v>
                </c:pt>
                <c:pt idx="45">
                  <c:v>8033.9272247152985</c:v>
                </c:pt>
                <c:pt idx="46">
                  <c:v>9119.5780165132601</c:v>
                </c:pt>
                <c:pt idx="47">
                  <c:v>10313.197330918047</c:v>
                </c:pt>
                <c:pt idx="48">
                  <c:v>11621.124105454073</c:v>
                </c:pt>
                <c:pt idx="49">
                  <c:v>13049.681520329905</c:v>
                </c:pt>
                <c:pt idx="50">
                  <c:v>14605.146319220657</c:v>
                </c:pt>
                <c:pt idx="51">
                  <c:v>16293.717790887458</c:v>
                </c:pt>
                <c:pt idx="52">
                  <c:v>18121.486624108802</c:v>
                </c:pt>
                <c:pt idx="53">
                  <c:v>20094.403845128254</c:v>
                </c:pt>
                <c:pt idx="54">
                  <c:v>22218.250041850843</c:v>
                </c:pt>
                <c:pt idx="55">
                  <c:v>24498.605072484934</c:v>
                </c:pt>
                <c:pt idx="56">
                  <c:v>26940.818448353675</c:v>
                </c:pt>
                <c:pt idx="57">
                  <c:v>29549.980571423075</c:v>
                </c:pt>
                <c:pt idx="58">
                  <c:v>32330.894996736897</c:v>
                </c:pt>
                <c:pt idx="59">
                  <c:v>35288.051878733095</c:v>
                </c:pt>
                <c:pt idx="60">
                  <c:v>38425.602748321253</c:v>
                </c:pt>
                <c:pt idx="61">
                  <c:v>41747.336754947319</c:v>
                </c:pt>
                <c:pt idx="62">
                  <c:v>45256.658494641888</c:v>
                </c:pt>
                <c:pt idx="63">
                  <c:v>48956.567531529581</c:v>
                </c:pt>
                <c:pt idx="64">
                  <c:v>52849.639706480084</c:v>
                </c:pt>
                <c:pt idx="65">
                  <c:v>56938.010312726256</c:v>
                </c:pt>
                <c:pt idx="66">
                  <c:v>61223.359204399749</c:v>
                </c:pt>
                <c:pt idx="67">
                  <c:v>65706.897890217369</c:v>
                </c:pt>
                <c:pt idx="68">
                  <c:v>70389.358651047223</c:v>
                </c:pt>
                <c:pt idx="69">
                  <c:v>75270.985706876963</c:v>
                </c:pt>
                <c:pt idx="70">
                  <c:v>80351.528445943259</c:v>
                </c:pt>
                <c:pt idx="71">
                  <c:v>85630.23671643401</c:v>
                </c:pt>
                <c:pt idx="72">
                  <c:v>91105.858169411658</c:v>
                </c:pt>
                <c:pt idx="73">
                  <c:v>96776.637630395126</c:v>
                </c:pt>
                <c:pt idx="74">
                  <c:v>102640.31846647675</c:v>
                </c:pt>
                <c:pt idx="75">
                  <c:v>108694.14590597386</c:v>
                </c:pt>
                <c:pt idx="76">
                  <c:v>114934.87225841614</c:v>
                </c:pt>
                <c:pt idx="77">
                  <c:v>121358.76397421991</c:v>
                </c:pt>
                <c:pt idx="78">
                  <c:v>127961.61047567904</c:v>
                </c:pt>
                <c:pt idx="79">
                  <c:v>134738.73468395264</c:v>
                </c:pt>
                <c:pt idx="80">
                  <c:v>141685.00516049156</c:v>
                </c:pt>
                <c:pt idx="81">
                  <c:v>148794.8497759155</c:v>
                </c:pt>
                <c:pt idx="82">
                  <c:v>156062.27081462508</c:v>
                </c:pt>
                <c:pt idx="83">
                  <c:v>163480.86141944514</c:v>
                </c:pt>
                <c:pt idx="84">
                  <c:v>171043.82327734085</c:v>
                </c:pt>
                <c:pt idx="85">
                  <c:v>178743.98544465948</c:v>
                </c:pt>
                <c:pt idx="86">
                  <c:v>186573.82420845679</c:v>
                </c:pt>
                <c:pt idx="87">
                  <c:v>194525.48387920018</c:v>
                </c:pt>
                <c:pt idx="88">
                  <c:v>202590.79840949387</c:v>
                </c:pt>
                <c:pt idx="89">
                  <c:v>210761.31373341777</c:v>
                </c:pt>
                <c:pt idx="90">
                  <c:v>219028.31072153756</c:v>
                </c:pt>
                <c:pt idx="91">
                  <c:v>227382.82864766894</c:v>
                </c:pt>
                <c:pt idx="92">
                  <c:v>235815.68906494416</c:v>
                </c:pt>
                <c:pt idx="93">
                  <c:v>244317.51999067958</c:v>
                </c:pt>
                <c:pt idx="94">
                  <c:v>252878.78030183609</c:v>
                </c:pt>
                <c:pt idx="95">
                  <c:v>261489.78424563655</c:v>
                </c:pt>
                <c:pt idx="96">
                  <c:v>270140.72597288643</c:v>
                </c:pt>
                <c:pt idx="97">
                  <c:v>278821.70400494244</c:v>
                </c:pt>
                <c:pt idx="98">
                  <c:v>287522.74554884993</c:v>
                </c:pt>
                <c:pt idx="99">
                  <c:v>296233.83057903382</c:v>
                </c:pt>
                <c:pt idx="100">
                  <c:v>304944.91560795577</c:v>
                </c:pt>
                <c:pt idx="101">
                  <c:v>313645.95707237488</c:v>
                </c:pt>
                <c:pt idx="102">
                  <c:v>322326.93426617654</c:v>
                </c:pt>
                <c:pt idx="103">
                  <c:v>330977.87175518461</c:v>
                </c:pt>
                <c:pt idx="104">
                  <c:v>339588.86121388874</c:v>
                </c:pt>
                <c:pt idx="105">
                  <c:v>348150.08262862219</c:v>
                </c:pt>
                <c:pt idx="106">
                  <c:v>356651.8248162698</c:v>
                </c:pt>
                <c:pt idx="107">
                  <c:v>365084.50521223946</c:v>
                </c:pt>
                <c:pt idx="108">
                  <c:v>373438.6888859584</c:v>
                </c:pt>
                <c:pt idx="109">
                  <c:v>381705.1067467127</c:v>
                </c:pt>
                <c:pt idx="110">
                  <c:v>389874.67290713452</c:v>
                </c:pt>
                <c:pt idx="111">
                  <c:v>397938.50117597496</c:v>
                </c:pt>
                <c:pt idx="112">
                  <c:v>405887.92065616464</c:v>
                </c:pt>
                <c:pt idx="113">
                  <c:v>413714.49042831082</c:v>
                </c:pt>
                <c:pt idx="114">
                  <c:v>421410.01330383355</c:v>
                </c:pt>
                <c:pt idx="115">
                  <c:v>428966.54863592237</c:v>
                </c:pt>
                <c:pt idx="116">
                  <c:v>436376.42418019706</c:v>
                </c:pt>
                <c:pt idx="117">
                  <c:v>443632.24700069521</c:v>
                </c:pt>
                <c:pt idx="118">
                  <c:v>450726.91342015518</c:v>
                </c:pt>
                <c:pt idx="119">
                  <c:v>457653.61801700667</c:v>
                </c:pt>
                <c:pt idx="120">
                  <c:v>464405.86167445872</c:v>
                </c:pt>
                <c:pt idx="121">
                  <c:v>470977.4586901837</c:v>
                </c:pt>
                <c:pt idx="122">
                  <c:v>477362.54295777064</c:v>
                </c:pt>
                <c:pt idx="123">
                  <c:v>483555.57323376415</c:v>
                </c:pt>
                <c:pt idx="124">
                  <c:v>489551.33750653593</c:v>
                </c:pt>
                <c:pt idx="125">
                  <c:v>495344.95648543118</c:v>
                </c:pt>
                <c:pt idx="126">
                  <c:v>500931.88623074675</c:v>
                </c:pt>
                <c:pt idx="127">
                  <c:v>506307.91994696716</c:v>
                </c:pt>
                <c:pt idx="128">
                  <c:v>511469.18896335177</c:v>
                </c:pt>
                <c:pt idx="129">
                  <c:v>516412.16292757308</c:v>
                </c:pt>
                <c:pt idx="130">
                  <c:v>521133.649239433</c:v>
                </c:pt>
                <c:pt idx="131">
                  <c:v>525630.79175287858</c:v>
                </c:pt>
                <c:pt idx="132">
                  <c:v>529901.06877563521</c:v>
                </c:pt>
                <c:pt idx="133">
                  <c:v>533942.29039662983</c:v>
                </c:pt>
                <c:pt idx="134">
                  <c:v>537752.59517212864</c:v>
                </c:pt>
                <c:pt idx="135">
                  <c:v>541330.4462020658</c:v>
                </c:pt>
                <c:pt idx="136">
                  <c:v>544674.62662864942</c:v>
                </c:pt>
                <c:pt idx="137">
                  <c:v>547784.23458948731</c:v>
                </c:pt>
                <c:pt idx="138">
                  <c:v>550658.67765773088</c:v>
                </c:pt>
                <c:pt idx="139">
                  <c:v>553297.66680194996</c:v>
                </c:pt>
                <c:pt idx="140">
                  <c:v>555701.20989822317</c:v>
                </c:pt>
                <c:pt idx="141">
                  <c:v>557869.60482692812</c:v>
                </c:pt>
                <c:pt idx="142">
                  <c:v>559803.43218649738</c:v>
                </c:pt>
                <c:pt idx="143">
                  <c:v>561503.54765596334</c:v>
                </c:pt>
                <c:pt idx="144">
                  <c:v>562971.07403784059</c:v>
                </c:pt>
                <c:pt idx="145">
                  <c:v>564207.39301231224</c:v>
                </c:pt>
                <c:pt idx="146">
                  <c:v>565214.13663319312</c:v>
                </c:pt>
                <c:pt idx="147">
                  <c:v>565993.1785954209</c:v>
                </c:pt>
                <c:pt idx="148">
                  <c:v>566546.62530323956</c:v>
                </c:pt>
                <c:pt idx="149">
                  <c:v>566876.80676743388</c:v>
                </c:pt>
                <c:pt idx="150">
                  <c:v>566986.2673591543</c:v>
                </c:pt>
                <c:pt idx="151">
                  <c:v>566877.75644710287</c:v>
                </c:pt>
                <c:pt idx="152">
                  <c:v>566554.21894388739</c:v>
                </c:pt>
                <c:pt idx="153">
                  <c:v>566018.78578652162</c:v>
                </c:pt>
                <c:pt idx="154">
                  <c:v>565274.76437504403</c:v>
                </c:pt>
                <c:pt idx="155">
                  <c:v>564325.6289922772</c:v>
                </c:pt>
                <c:pt idx="156">
                  <c:v>563175.01122680493</c:v>
                </c:pt>
                <c:pt idx="157">
                  <c:v>561826.6904201638</c:v>
                </c:pt>
                <c:pt idx="158">
                  <c:v>560284.58415833768</c:v>
                </c:pt>
                <c:pt idx="159">
                  <c:v>558552.73882654496</c:v>
                </c:pt>
                <c:pt idx="160">
                  <c:v>556635.32024532091</c:v>
                </c:pt>
                <c:pt idx="161">
                  <c:v>554536.60440487321</c:v>
                </c:pt>
                <c:pt idx="162">
                  <c:v>552260.96831371542</c:v>
                </c:pt>
                <c:pt idx="163">
                  <c:v>549812.88097646087</c:v>
                </c:pt>
                <c:pt idx="164">
                  <c:v>547196.89451483078</c:v>
                </c:pt>
                <c:pt idx="165">
                  <c:v>544417.63544474728</c:v>
                </c:pt>
                <c:pt idx="166">
                  <c:v>541479.79612158146</c:v>
                </c:pt>
                <c:pt idx="167">
                  <c:v>538388.12636460178</c:v>
                </c:pt>
                <c:pt idx="168">
                  <c:v>535147.42527067661</c:v>
                </c:pt>
                <c:pt idx="169">
                  <c:v>531762.53322646022</c:v>
                </c:pt>
                <c:pt idx="170">
                  <c:v>528238.32412734628</c:v>
                </c:pt>
                <c:pt idx="171">
                  <c:v>524579.69781066291</c:v>
                </c:pt>
                <c:pt idx="172">
                  <c:v>520791.57270957716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237.9999999954598</c:v>
                </c:pt>
                <c:pt idx="2">
                  <c:v>396.99999983047019</c:v>
                </c:pt>
                <c:pt idx="3">
                  <c:v>586.99999775865581</c:v>
                </c:pt>
                <c:pt idx="4">
                  <c:v>970.99998320417944</c:v>
                </c:pt>
                <c:pt idx="5">
                  <c:v>1371.9999123964226</c:v>
                </c:pt>
                <c:pt idx="6">
                  <c:v>1923.9996450617909</c:v>
                </c:pt>
                <c:pt idx="7">
                  <c:v>2270.9988066912629</c:v>
                </c:pt>
                <c:pt idx="8">
                  <c:v>2733.9965249732195</c:v>
                </c:pt>
                <c:pt idx="9">
                  <c:v>2992.9909719094867</c:v>
                </c:pt>
                <c:pt idx="10">
                  <c:v>3404.9786260852416</c:v>
                </c:pt>
                <c:pt idx="11">
                  <c:v>3880.9531536537106</c:v>
                </c:pt>
                <c:pt idx="12">
                  <c:v>4402.9037928041653</c:v>
                </c:pt>
                <c:pt idx="13">
                  <c:v>4976.8131156165327</c:v>
                </c:pt>
                <c:pt idx="14">
                  <c:v>5605.654033881845</c:v>
                </c:pt>
                <c:pt idx="15">
                  <c:v>6082.3859121004061</c:v>
                </c:pt>
                <c:pt idx="16">
                  <c:v>6401.9496516830404</c:v>
                </c:pt>
                <c:pt idx="17">
                  <c:v>6802.2616154177522</c:v>
                </c:pt>
                <c:pt idx="18">
                  <c:v>7443.206270414521</c:v>
                </c:pt>
                <c:pt idx="19">
                  <c:v>8281.6274407548772</c:v>
                </c:pt>
                <c:pt idx="20">
                  <c:v>9226.3180775932269</c:v>
                </c:pt>
                <c:pt idx="21">
                  <c:v>10294.008474038506</c:v>
                </c:pt>
                <c:pt idx="22">
                  <c:v>11498.352874281205</c:v>
                </c:pt>
                <c:pt idx="23">
                  <c:v>12444.914450573211</c:v>
                </c:pt>
                <c:pt idx="24">
                  <c:v>13312.148647248599</c:v>
                </c:pt>
                <c:pt idx="25">
                  <c:v>14666.384917419142</c:v>
                </c:pt>
                <c:pt idx="26">
                  <c:v>16059.806904731027</c:v>
                </c:pt>
                <c:pt idx="27">
                  <c:v>17499.431149090058</c:v>
                </c:pt>
                <c:pt idx="28">
                  <c:v>18917.084421055857</c:v>
                </c:pt>
                <c:pt idx="29">
                  <c:v>20248.379814210028</c:v>
                </c:pt>
                <c:pt idx="30">
                  <c:v>21201.691747814184</c:v>
                </c:pt>
                <c:pt idx="31">
                  <c:v>22123.130053134868</c:v>
                </c:pt>
                <c:pt idx="32">
                  <c:v>23382.513335627242</c:v>
                </c:pt>
                <c:pt idx="33">
                  <c:v>24697.341821493988</c:v>
                </c:pt>
                <c:pt idx="34">
                  <c:v>26328.769910786417</c:v>
                </c:pt>
                <c:pt idx="35">
                  <c:v>27899.578670060582</c:v>
                </c:pt>
                <c:pt idx="36">
                  <c:v>29049.148505563033</c:v>
                </c:pt>
                <c:pt idx="37">
                  <c:v>30022.432262971299</c:v>
                </c:pt>
                <c:pt idx="38">
                  <c:v>31180.929001869285</c:v>
                </c:pt>
                <c:pt idx="39">
                  <c:v>32361.658692456404</c:v>
                </c:pt>
                <c:pt idx="40">
                  <c:v>33665.138078566059</c:v>
                </c:pt>
                <c:pt idx="41">
                  <c:v>34937.357945034426</c:v>
                </c:pt>
                <c:pt idx="42">
                  <c:v>36037.762018967507</c:v>
                </c:pt>
                <c:pt idx="43">
                  <c:v>37029.227723685879</c:v>
                </c:pt>
                <c:pt idx="44">
                  <c:v>37501.048991279386</c:v>
                </c:pt>
                <c:pt idx="45">
                  <c:v>38113.92132499229</c:v>
                </c:pt>
                <c:pt idx="46">
                  <c:v>38860.929286307306</c:v>
                </c:pt>
                <c:pt idx="47">
                  <c:v>39640.536563835776</c:v>
                </c:pt>
                <c:pt idx="48">
                  <c:v>40635.57876218445</c:v>
                </c:pt>
                <c:pt idx="49">
                  <c:v>41241.259029092646</c:v>
                </c:pt>
                <c:pt idx="50">
                  <c:v>41666.146618547238</c:v>
                </c:pt>
                <c:pt idx="51">
                  <c:v>41711.178466514248</c:v>
                </c:pt>
                <c:pt idx="52">
                  <c:v>41641.663834592182</c:v>
                </c:pt>
                <c:pt idx="53">
                  <c:v>41652.292055503436</c:v>
                </c:pt>
                <c:pt idx="54">
                  <c:v>41626.143393092556</c:v>
                </c:pt>
                <c:pt idx="55">
                  <c:v>41528.703008579731</c:v>
                </c:pt>
                <c:pt idx="56">
                  <c:v>41175.878004394646</c:v>
                </c:pt>
                <c:pt idx="57">
                  <c:v>40492.017497146153</c:v>
                </c:pt>
                <c:pt idx="58">
                  <c:v>39291.935652310785</c:v>
                </c:pt>
                <c:pt idx="59">
                  <c:v>37983.937595168478</c:v>
                </c:pt>
                <c:pt idx="60">
                  <c:v>36600.848095494788</c:v>
                </c:pt>
                <c:pt idx="61">
                  <c:v>35620.042907621479</c:v>
                </c:pt>
                <c:pt idx="62">
                  <c:v>34276.482632789353</c:v>
                </c:pt>
                <c:pt idx="63">
                  <c:v>32944.748957294622</c:v>
                </c:pt>
                <c:pt idx="64">
                  <c:v>30997.083107830433</c:v>
                </c:pt>
                <c:pt idx="65">
                  <c:v>28358.426354677475</c:v>
                </c:pt>
                <c:pt idx="66">
                  <c:v>25750.462384029466</c:v>
                </c:pt>
                <c:pt idx="67">
                  <c:v>23733.661352756841</c:v>
                </c:pt>
                <c:pt idx="68">
                  <c:v>22069.325432316866</c:v>
                </c:pt>
                <c:pt idx="69">
                  <c:v>20870.635643295129</c:v>
                </c:pt>
                <c:pt idx="70">
                  <c:v>19555.699778190407</c:v>
                </c:pt>
                <c:pt idx="71">
                  <c:v>17484.60120750271</c:v>
                </c:pt>
                <c:pt idx="72">
                  <c:v>14068.448362908384</c:v>
                </c:pt>
                <c:pt idx="73">
                  <c:v>11403.424691264983</c:v>
                </c:pt>
                <c:pt idx="74">
                  <c:v>9624.8388743238174</c:v>
                </c:pt>
                <c:pt idx="75">
                  <c:v>8750.1751112843049</c:v>
                </c:pt>
                <c:pt idx="76">
                  <c:v>8495.1432646366302</c:v>
                </c:pt>
                <c:pt idx="77">
                  <c:v>8550.7286740392447</c:v>
                </c:pt>
                <c:pt idx="78">
                  <c:v>8762.2414481976302</c:v>
                </c:pt>
                <c:pt idx="79">
                  <c:v>5963.3650507756392</c:v>
                </c:pt>
                <c:pt idx="80">
                  <c:v>4038.2040032077348</c:v>
                </c:pt>
                <c:pt idx="81">
                  <c:v>5763.3305348124704</c:v>
                </c:pt>
                <c:pt idx="82">
                  <c:v>7672.830018763314</c:v>
                </c:pt>
                <c:pt idx="83">
                  <c:v>11936.345041171764</c:v>
                </c:pt>
                <c:pt idx="84">
                  <c:v>15970.117959709256</c:v>
                </c:pt>
                <c:pt idx="85">
                  <c:v>20895.031817764742</c:v>
                </c:pt>
                <c:pt idx="86">
                  <c:v>20797.649490030657</c:v>
                </c:pt>
                <c:pt idx="87">
                  <c:v>24912.250945564709</c:v>
                </c:pt>
                <c:pt idx="88">
                  <c:v>31242.86852471903</c:v>
                </c:pt>
                <c:pt idx="89">
                  <c:v>38619.320136799011</c:v>
                </c:pt>
                <c:pt idx="90">
                  <c:v>49439.240295849624</c:v>
                </c:pt>
                <c:pt idx="91">
                  <c:v>60119.108922507847</c:v>
                </c:pt>
                <c:pt idx="92">
                  <c:v>68121.27785035409</c:v>
                </c:pt>
                <c:pt idx="93">
                  <c:v>67635.994985587196</c:v>
                </c:pt>
                <c:pt idx="94">
                  <c:v>72295.42607909278</c:v>
                </c:pt>
                <c:pt idx="95">
                  <c:v>78394.674080024823</c:v>
                </c:pt>
                <c:pt idx="96">
                  <c:v>87625.796049841214</c:v>
                </c:pt>
                <c:pt idx="97">
                  <c:v>99278.817625277559</c:v>
                </c:pt>
                <c:pt idx="98">
                  <c:v>112073.74502798892</c:v>
                </c:pt>
                <c:pt idx="99">
                  <c:v>116805.57462749467</c:v>
                </c:pt>
                <c:pt idx="100">
                  <c:v>113322.30007260968</c:v>
                </c:pt>
                <c:pt idx="101">
                  <c:v>118788.9170147063</c:v>
                </c:pt>
                <c:pt idx="102">
                  <c:v>121255.42545391072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4.5517299988622114E-9</c:v>
                </c:pt>
                <c:pt idx="2">
                  <c:v>1.6498751820381907E-7</c:v>
                </c:pt>
                <c:pt idx="3">
                  <c:v>2.0718245982542186E-6</c:v>
                </c:pt>
                <c:pt idx="4">
                  <c:v>1.4554469082294541E-5</c:v>
                </c:pt>
                <c:pt idx="5">
                  <c:v>7.0807758753667794E-5</c:v>
                </c:pt>
                <c:pt idx="6">
                  <c:v>2.6733463028993286E-4</c:v>
                </c:pt>
                <c:pt idx="7">
                  <c:v>8.3837054022094812E-4</c:v>
                </c:pt>
                <c:pt idx="8">
                  <c:v>2.2817180442074986E-3</c:v>
                </c:pt>
                <c:pt idx="9">
                  <c:v>5.5530637300195054E-3</c:v>
                </c:pt>
                <c:pt idx="10">
                  <c:v>1.2345824240284546E-2</c:v>
                </c:pt>
                <c:pt idx="11">
                  <c:v>2.5472431538472881E-2</c:v>
                </c:pt>
                <c:pt idx="12">
                  <c:v>4.936084955467962E-2</c:v>
                </c:pt>
                <c:pt idx="13">
                  <c:v>9.0677187619819494E-2</c:v>
                </c:pt>
                <c:pt idx="14">
                  <c:v>0.15908173468961279</c:v>
                </c:pt>
                <c:pt idx="15">
                  <c:v>0.26812178142942983</c:v>
                </c:pt>
                <c:pt idx="16">
                  <c:v>0.43626041735424381</c:v>
                </c:pt>
                <c:pt idx="17">
                  <c:v>0.68803626527614847</c:v>
                </c:pt>
                <c:pt idx="18">
                  <c:v>1.0553450032202674</c:v>
                </c:pt>
                <c:pt idx="19">
                  <c:v>1.5788296596304969</c:v>
                </c:pt>
                <c:pt idx="20">
                  <c:v>2.3093631616540589</c:v>
                </c:pt>
                <c:pt idx="21">
                  <c:v>3.3096035547322376</c:v>
                </c:pt>
                <c:pt idx="22">
                  <c:v>4.6555997573108971</c:v>
                </c:pt>
                <c:pt idx="23">
                  <c:v>6.4384237079803555</c:v>
                </c:pt>
                <c:pt idx="24">
                  <c:v>8.7658033246237501</c:v>
                </c:pt>
                <c:pt idx="25">
                  <c:v>11.763729829445616</c:v>
                </c:pt>
                <c:pt idx="26">
                  <c:v>15.578012688115672</c:v>
                </c:pt>
                <c:pt idx="27">
                  <c:v>20.375755640976397</c:v>
                </c:pt>
                <c:pt idx="28">
                  <c:v>26.346728034213111</c:v>
                </c:pt>
                <c:pt idx="29">
                  <c:v>33.704606845822653</c:v>
                </c:pt>
                <c:pt idx="30">
                  <c:v>42.688066395854776</c:v>
                </c:pt>
                <c:pt idx="31">
                  <c:v>53.561694679328006</c:v>
                </c:pt>
                <c:pt idx="32">
                  <c:v>66.616717507617523</c:v>
                </c:pt>
                <c:pt idx="33">
                  <c:v>82.171514133247697</c:v>
                </c:pt>
                <c:pt idx="34">
                  <c:v>100.57191070756021</c:v>
                </c:pt>
                <c:pt idx="35">
                  <c:v>122.19124072582299</c:v>
                </c:pt>
                <c:pt idx="36">
                  <c:v>147.43016449754614</c:v>
                </c:pt>
                <c:pt idx="37">
                  <c:v>176.71624259174575</c:v>
                </c:pt>
                <c:pt idx="38">
                  <c:v>210.50326110200774</c:v>
                </c:pt>
                <c:pt idx="39">
                  <c:v>249.27030941289507</c:v>
                </c:pt>
                <c:pt idx="40">
                  <c:v>293.52061389035117</c:v>
                </c:pt>
                <c:pt idx="41">
                  <c:v>343.78013353163232</c:v>
                </c:pt>
                <c:pt idx="42">
                  <c:v>400.59592606692087</c:v>
                </c:pt>
                <c:pt idx="43">
                  <c:v>464.53429528162786</c:v>
                </c:pt>
                <c:pt idx="44">
                  <c:v>536.17873240648669</c:v>
                </c:pt>
                <c:pt idx="45">
                  <c:v>616.12766628709733</c:v>
                </c:pt>
                <c:pt idx="46">
                  <c:v>704.99203868497705</c:v>
                </c:pt>
                <c:pt idx="47">
                  <c:v>803.39272247152246</c:v>
                </c:pt>
                <c:pt idx="48">
                  <c:v>911.95780165131691</c:v>
                </c:pt>
                <c:pt idx="49">
                  <c:v>1031.3197330918069</c:v>
                </c:pt>
                <c:pt idx="50">
                  <c:v>1162.1124105454126</c:v>
                </c:pt>
                <c:pt idx="51">
                  <c:v>1304.9681520329943</c:v>
                </c:pt>
                <c:pt idx="52">
                  <c:v>1460.514631922058</c:v>
                </c:pt>
                <c:pt idx="53">
                  <c:v>1629.3717790887488</c:v>
                </c:pt>
                <c:pt idx="54">
                  <c:v>1812.1486624108891</c:v>
                </c:pt>
                <c:pt idx="55">
                  <c:v>2009.4403845128118</c:v>
                </c:pt>
                <c:pt idx="56">
                  <c:v>2221.825004185112</c:v>
                </c:pt>
                <c:pt idx="57">
                  <c:v>2449.8605072484752</c:v>
                </c:pt>
                <c:pt idx="58">
                  <c:v>2694.0818448353721</c:v>
                </c:pt>
                <c:pt idx="59">
                  <c:v>2954.9980571422821</c:v>
                </c:pt>
                <c:pt idx="60">
                  <c:v>3233.0894996737061</c:v>
                </c:pt>
                <c:pt idx="61">
                  <c:v>3528.8051878732963</c:v>
                </c:pt>
                <c:pt idx="62">
                  <c:v>3842.560274832128</c:v>
                </c:pt>
                <c:pt idx="63">
                  <c:v>4174.7336754947237</c:v>
                </c:pt>
                <c:pt idx="64">
                  <c:v>4525.6658494641861</c:v>
                </c:pt>
                <c:pt idx="65">
                  <c:v>4895.6567531529354</c:v>
                </c:pt>
                <c:pt idx="66">
                  <c:v>5284.9639706480157</c:v>
                </c:pt>
                <c:pt idx="67">
                  <c:v>5693.8010312726519</c:v>
                </c:pt>
                <c:pt idx="68">
                  <c:v>6122.335920439963</c:v>
                </c:pt>
                <c:pt idx="69">
                  <c:v>6570.6897890217451</c:v>
                </c:pt>
                <c:pt idx="70">
                  <c:v>7038.9358651047141</c:v>
                </c:pt>
                <c:pt idx="71">
                  <c:v>7527.0985706877154</c:v>
                </c:pt>
                <c:pt idx="72">
                  <c:v>8035.1528445943341</c:v>
                </c:pt>
                <c:pt idx="73">
                  <c:v>8563.0236716433974</c:v>
                </c:pt>
                <c:pt idx="74">
                  <c:v>9110.5858169411804</c:v>
                </c:pt>
                <c:pt idx="75">
                  <c:v>9677.6637630395089</c:v>
                </c:pt>
                <c:pt idx="76">
                  <c:v>10264.031846647669</c:v>
                </c:pt>
                <c:pt idx="77">
                  <c:v>10869.4145905974</c:v>
                </c:pt>
                <c:pt idx="78">
                  <c:v>11493.487225841642</c:v>
                </c:pt>
                <c:pt idx="79">
                  <c:v>12135.876397421964</c:v>
                </c:pt>
                <c:pt idx="80">
                  <c:v>12796.161047567903</c:v>
                </c:pt>
                <c:pt idx="81">
                  <c:v>13473.873468395273</c:v>
                </c:pt>
                <c:pt idx="82">
                  <c:v>14168.500516049133</c:v>
                </c:pt>
                <c:pt idx="83">
                  <c:v>14879.484977591535</c:v>
                </c:pt>
                <c:pt idx="84">
                  <c:v>15606.227081462483</c:v>
                </c:pt>
                <c:pt idx="85">
                  <c:v>16348.086141944499</c:v>
                </c:pt>
                <c:pt idx="86">
                  <c:v>17104.382327734082</c:v>
                </c:pt>
                <c:pt idx="87">
                  <c:v>17874.398544465941</c:v>
                </c:pt>
                <c:pt idx="88">
                  <c:v>18657.38242084569</c:v>
                </c:pt>
                <c:pt idx="89">
                  <c:v>19452.548387920004</c:v>
                </c:pt>
                <c:pt idx="90">
                  <c:v>20259.079840949424</c:v>
                </c:pt>
                <c:pt idx="91">
                  <c:v>21076.131373341832</c:v>
                </c:pt>
                <c:pt idx="92">
                  <c:v>21902.831072153796</c:v>
                </c:pt>
                <c:pt idx="93">
                  <c:v>22738.282864766836</c:v>
                </c:pt>
                <c:pt idx="94">
                  <c:v>23581.568906494438</c:v>
                </c:pt>
                <c:pt idx="95">
                  <c:v>24431.751999067943</c:v>
                </c:pt>
                <c:pt idx="96">
                  <c:v>25287.878030183641</c:v>
                </c:pt>
                <c:pt idx="97">
                  <c:v>26148.978424563637</c:v>
                </c:pt>
                <c:pt idx="98">
                  <c:v>27014.072597288603</c:v>
                </c:pt>
                <c:pt idx="99">
                  <c:v>27882.170400494211</c:v>
                </c:pt>
                <c:pt idx="100">
                  <c:v>28752.274554885043</c:v>
                </c:pt>
                <c:pt idx="101">
                  <c:v>29623.383057903422</c:v>
                </c:pt>
                <c:pt idx="102">
                  <c:v>30494.491560795559</c:v>
                </c:pt>
                <c:pt idx="103">
                  <c:v>31364.595707237491</c:v>
                </c:pt>
                <c:pt idx="104">
                  <c:v>32232.693426617709</c:v>
                </c:pt>
                <c:pt idx="105">
                  <c:v>33097.787175518453</c:v>
                </c:pt>
                <c:pt idx="106">
                  <c:v>33958.886121388874</c:v>
                </c:pt>
                <c:pt idx="107">
                  <c:v>34815.008262862168</c:v>
                </c:pt>
                <c:pt idx="108">
                  <c:v>35665.182481626944</c:v>
                </c:pt>
                <c:pt idx="109">
                  <c:v>36508.45052122396</c:v>
                </c:pt>
                <c:pt idx="110">
                  <c:v>37343.868888595745</c:v>
                </c:pt>
                <c:pt idx="111">
                  <c:v>38170.510674671263</c:v>
                </c:pt>
                <c:pt idx="112">
                  <c:v>38987.467290713408</c:v>
                </c:pt>
                <c:pt idx="113">
                  <c:v>39793.850117597402</c:v>
                </c:pt>
                <c:pt idx="114">
                  <c:v>40588.792065616428</c:v>
                </c:pt>
                <c:pt idx="115">
                  <c:v>41371.449042831038</c:v>
                </c:pt>
                <c:pt idx="116">
                  <c:v>42141.001330383464</c:v>
                </c:pt>
                <c:pt idx="117">
                  <c:v>42896.654863592281</c:v>
                </c:pt>
                <c:pt idx="118">
                  <c:v>43637.642418019816</c:v>
                </c:pt>
                <c:pt idx="119">
                  <c:v>44363.224700069426</c:v>
                </c:pt>
                <c:pt idx="120">
                  <c:v>45072.691342015598</c:v>
                </c:pt>
                <c:pt idx="121">
                  <c:v>45765.36180170071</c:v>
                </c:pt>
                <c:pt idx="122">
                  <c:v>46440.586167445901</c:v>
                </c:pt>
                <c:pt idx="123">
                  <c:v>47097.74586901837</c:v>
                </c:pt>
                <c:pt idx="124">
                  <c:v>47736.254295777006</c:v>
                </c:pt>
                <c:pt idx="125">
                  <c:v>48355.557323376459</c:v>
                </c:pt>
                <c:pt idx="126">
                  <c:v>48955.133750653673</c:v>
                </c:pt>
                <c:pt idx="127">
                  <c:v>49534.495648543045</c:v>
                </c:pt>
                <c:pt idx="128">
                  <c:v>50093.188623074653</c:v>
                </c:pt>
                <c:pt idx="129">
                  <c:v>50630.791994696643</c:v>
                </c:pt>
                <c:pt idx="130">
                  <c:v>51146.918896335133</c:v>
                </c:pt>
                <c:pt idx="131">
                  <c:v>51641.216292757468</c:v>
                </c:pt>
                <c:pt idx="132">
                  <c:v>52113.364923943402</c:v>
                </c:pt>
                <c:pt idx="133">
                  <c:v>52563.07917528769</c:v>
                </c:pt>
                <c:pt idx="134">
                  <c:v>52990.106877563332</c:v>
                </c:pt>
                <c:pt idx="135">
                  <c:v>53394.229039663194</c:v>
                </c:pt>
                <c:pt idx="136">
                  <c:v>53775.259517212777</c:v>
                </c:pt>
                <c:pt idx="137">
                  <c:v>54133.044620206383</c:v>
                </c:pt>
                <c:pt idx="138">
                  <c:v>54467.462662865124</c:v>
                </c:pt>
                <c:pt idx="139">
                  <c:v>54778.423458948739</c:v>
                </c:pt>
                <c:pt idx="140">
                  <c:v>55065.867765773059</c:v>
                </c:pt>
                <c:pt idx="141">
                  <c:v>55329.766680195084</c:v>
                </c:pt>
                <c:pt idx="142">
                  <c:v>55570.12098982212</c:v>
                </c:pt>
                <c:pt idx="143">
                  <c:v>55786.960482692695</c:v>
                </c:pt>
                <c:pt idx="144">
                  <c:v>55980.343218649701</c:v>
                </c:pt>
                <c:pt idx="145">
                  <c:v>56150.354765596378</c:v>
                </c:pt>
                <c:pt idx="146">
                  <c:v>56297.107403784052</c:v>
                </c:pt>
                <c:pt idx="147">
                  <c:v>56420.73930123145</c:v>
                </c:pt>
                <c:pt idx="148">
                  <c:v>56521.413663319407</c:v>
                </c:pt>
                <c:pt idx="149">
                  <c:v>56599.317859541916</c:v>
                </c:pt>
                <c:pt idx="150">
                  <c:v>56654.66253032376</c:v>
                </c:pt>
                <c:pt idx="151">
                  <c:v>56687.68067674325</c:v>
                </c:pt>
                <c:pt idx="152">
                  <c:v>56698.626735915575</c:v>
                </c:pt>
                <c:pt idx="153">
                  <c:v>56687.775644710477</c:v>
                </c:pt>
                <c:pt idx="154">
                  <c:v>56655.421894388877</c:v>
                </c:pt>
                <c:pt idx="155">
                  <c:v>56601.878578652322</c:v>
                </c:pt>
                <c:pt idx="156">
                  <c:v>56527.476437504483</c:v>
                </c:pt>
                <c:pt idx="157">
                  <c:v>56432.562899227865</c:v>
                </c:pt>
                <c:pt idx="158">
                  <c:v>56317.501122680573</c:v>
                </c:pt>
                <c:pt idx="159">
                  <c:v>56182.669042016416</c:v>
                </c:pt>
                <c:pt idx="160">
                  <c:v>56028.458415833891</c:v>
                </c:pt>
                <c:pt idx="161">
                  <c:v>55855.273882654692</c:v>
                </c:pt>
                <c:pt idx="162">
                  <c:v>55663.532024532025</c:v>
                </c:pt>
                <c:pt idx="163">
                  <c:v>55453.660440487314</c:v>
                </c:pt>
                <c:pt idx="164">
                  <c:v>55226.096831371397</c:v>
                </c:pt>
                <c:pt idx="165">
                  <c:v>54981.28809764624</c:v>
                </c:pt>
                <c:pt idx="166">
                  <c:v>54719.689451483297</c:v>
                </c:pt>
                <c:pt idx="167">
                  <c:v>54441.76354447459</c:v>
                </c:pt>
                <c:pt idx="168">
                  <c:v>54147.979612158073</c:v>
                </c:pt>
                <c:pt idx="169">
                  <c:v>53838.812636460287</c:v>
                </c:pt>
                <c:pt idx="170">
                  <c:v>53514.742527067727</c:v>
                </c:pt>
                <c:pt idx="171">
                  <c:v>53176.253322645804</c:v>
                </c:pt>
                <c:pt idx="172">
                  <c:v>52823.832412734911</c:v>
                </c:pt>
                <c:pt idx="173">
                  <c:v>52457.969781066582</c:v>
                </c:pt>
                <c:pt idx="174">
                  <c:v>52079.157270957367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237.9999999954598</c:v>
                </c:pt>
                <c:pt idx="2">
                  <c:v>158.99999983501039</c:v>
                </c:pt>
                <c:pt idx="3">
                  <c:v>189.99999792818562</c:v>
                </c:pt>
                <c:pt idx="4">
                  <c:v>383.99998544552363</c:v>
                </c:pt>
                <c:pt idx="5">
                  <c:v>400.99992919224314</c:v>
                </c:pt>
                <c:pt idx="6">
                  <c:v>551.99973266536836</c:v>
                </c:pt>
                <c:pt idx="7">
                  <c:v>346.99916162947193</c:v>
                </c:pt>
                <c:pt idx="8">
                  <c:v>462.99771828195662</c:v>
                </c:pt>
                <c:pt idx="9">
                  <c:v>258.9944469362672</c:v>
                </c:pt>
                <c:pt idx="10">
                  <c:v>411.98765417575487</c:v>
                </c:pt>
                <c:pt idx="11">
                  <c:v>475.97452756846906</c:v>
                </c:pt>
                <c:pt idx="12">
                  <c:v>521.95063915045466</c:v>
                </c:pt>
                <c:pt idx="13">
                  <c:v>573.90932281236746</c:v>
                </c:pt>
                <c:pt idx="14">
                  <c:v>628.84091826531221</c:v>
                </c:pt>
                <c:pt idx="15">
                  <c:v>476.73187821856118</c:v>
                </c:pt>
                <c:pt idx="16">
                  <c:v>319.5637395826343</c:v>
                </c:pt>
                <c:pt idx="17">
                  <c:v>400.31196373471175</c:v>
                </c:pt>
                <c:pt idx="18">
                  <c:v>640.9446549967688</c:v>
                </c:pt>
                <c:pt idx="19">
                  <c:v>838.42117034035618</c:v>
                </c:pt>
                <c:pt idx="20">
                  <c:v>944.69063683834975</c:v>
                </c:pt>
                <c:pt idx="21">
                  <c:v>1067.6903964452795</c:v>
                </c:pt>
                <c:pt idx="22">
                  <c:v>1204.3444002426986</c:v>
                </c:pt>
                <c:pt idx="23">
                  <c:v>946.56157629200607</c:v>
                </c:pt>
                <c:pt idx="24">
                  <c:v>867.23419667538838</c:v>
                </c:pt>
                <c:pt idx="25">
                  <c:v>1354.2362701705424</c:v>
                </c:pt>
                <c:pt idx="26">
                  <c:v>1393.4219873118855</c:v>
                </c:pt>
                <c:pt idx="27">
                  <c:v>1439.6242443590309</c:v>
                </c:pt>
                <c:pt idx="28">
                  <c:v>1417.6532719657989</c:v>
                </c:pt>
                <c:pt idx="29">
                  <c:v>1331.2953931541706</c:v>
                </c:pt>
                <c:pt idx="30">
                  <c:v>953.31193360415637</c:v>
                </c:pt>
                <c:pt idx="31">
                  <c:v>921.43830532068387</c:v>
                </c:pt>
                <c:pt idx="32">
                  <c:v>1259.3832824923738</c:v>
                </c:pt>
                <c:pt idx="33">
                  <c:v>1314.8284858667466</c:v>
                </c:pt>
                <c:pt idx="34">
                  <c:v>1631.4280892924289</c:v>
                </c:pt>
                <c:pt idx="35">
                  <c:v>1570.8087592741649</c:v>
                </c:pt>
                <c:pt idx="36">
                  <c:v>1149.5698355024506</c:v>
                </c:pt>
                <c:pt idx="37">
                  <c:v>973.28375740826596</c:v>
                </c:pt>
                <c:pt idx="38">
                  <c:v>1158.4967388979858</c:v>
                </c:pt>
                <c:pt idx="39">
                  <c:v>1180.729690587119</c:v>
                </c:pt>
                <c:pt idx="40">
                  <c:v>1303.479386109655</c:v>
                </c:pt>
                <c:pt idx="41">
                  <c:v>1272.2198664683674</c:v>
                </c:pt>
                <c:pt idx="42">
                  <c:v>1100.4040739330812</c:v>
                </c:pt>
                <c:pt idx="43">
                  <c:v>991.46570471837185</c:v>
                </c:pt>
                <c:pt idx="44">
                  <c:v>471.82126759350649</c:v>
                </c:pt>
                <c:pt idx="45">
                  <c:v>612.87233371290495</c:v>
                </c:pt>
                <c:pt idx="46">
                  <c:v>747.00796131501556</c:v>
                </c:pt>
                <c:pt idx="47">
                  <c:v>779.60727752847015</c:v>
                </c:pt>
                <c:pt idx="48">
                  <c:v>995.04219834867399</c:v>
                </c:pt>
                <c:pt idx="49">
                  <c:v>605.68026690819534</c:v>
                </c:pt>
                <c:pt idx="50">
                  <c:v>424.88758945459267</c:v>
                </c:pt>
                <c:pt idx="51">
                  <c:v>45.031847967009526</c:v>
                </c:pt>
                <c:pt idx="52">
                  <c:v>-69.514631922065746</c:v>
                </c:pt>
                <c:pt idx="53">
                  <c:v>10.628220911254175</c:v>
                </c:pt>
                <c:pt idx="54">
                  <c:v>-26.148662410880206</c:v>
                </c:pt>
                <c:pt idx="55">
                  <c:v>-97.440384512825403</c:v>
                </c:pt>
                <c:pt idx="56">
                  <c:v>-352.82500418508425</c:v>
                </c:pt>
                <c:pt idx="57">
                  <c:v>-683.86050724849338</c:v>
                </c:pt>
                <c:pt idx="58">
                  <c:v>-1200.0818448353675</c:v>
                </c:pt>
                <c:pt idx="59">
                  <c:v>-1307.9980571423075</c:v>
                </c:pt>
                <c:pt idx="60">
                  <c:v>-1383.0894996736897</c:v>
                </c:pt>
                <c:pt idx="61">
                  <c:v>-980.80518787330948</c:v>
                </c:pt>
                <c:pt idx="62">
                  <c:v>-1343.5602748321253</c:v>
                </c:pt>
                <c:pt idx="63">
                  <c:v>-1331.7336754947319</c:v>
                </c:pt>
                <c:pt idx="64">
                  <c:v>-1947.6658494641888</c:v>
                </c:pt>
                <c:pt idx="65">
                  <c:v>-2638.6567531529581</c:v>
                </c:pt>
                <c:pt idx="66">
                  <c:v>-2607.9639706480084</c:v>
                </c:pt>
                <c:pt idx="67">
                  <c:v>-2016.8010312726256</c:v>
                </c:pt>
                <c:pt idx="68">
                  <c:v>-1664.3359204399749</c:v>
                </c:pt>
                <c:pt idx="69">
                  <c:v>-1198.6897890217369</c:v>
                </c:pt>
                <c:pt idx="70">
                  <c:v>-1314.9358651047223</c:v>
                </c:pt>
                <c:pt idx="71">
                  <c:v>-2071.0985706876963</c:v>
                </c:pt>
                <c:pt idx="72">
                  <c:v>-3416.1528445943259</c:v>
                </c:pt>
                <c:pt idx="73">
                  <c:v>-2665.023671643401</c:v>
                </c:pt>
                <c:pt idx="74">
                  <c:v>-1778.5858169411658</c:v>
                </c:pt>
                <c:pt idx="75">
                  <c:v>-874.66376303951256</c:v>
                </c:pt>
                <c:pt idx="76">
                  <c:v>-255.03184664767468</c:v>
                </c:pt>
                <c:pt idx="77">
                  <c:v>55.585409402614459</c:v>
                </c:pt>
                <c:pt idx="78">
                  <c:v>211.51277415838558</c:v>
                </c:pt>
                <c:pt idx="79">
                  <c:v>-2798.876397421991</c:v>
                </c:pt>
                <c:pt idx="80">
                  <c:v>-1925.1610475679045</c:v>
                </c:pt>
                <c:pt idx="81">
                  <c:v>1725.1265316047356</c:v>
                </c:pt>
                <c:pt idx="82">
                  <c:v>1909.4994839508436</c:v>
                </c:pt>
                <c:pt idx="83">
                  <c:v>4263.51502240845</c:v>
                </c:pt>
                <c:pt idx="84">
                  <c:v>4033.7729185374919</c:v>
                </c:pt>
                <c:pt idx="85">
                  <c:v>4924.9138580554863</c:v>
                </c:pt>
                <c:pt idx="86">
                  <c:v>-97.382327734085266</c:v>
                </c:pt>
                <c:pt idx="87">
                  <c:v>4114.6014555340516</c:v>
                </c:pt>
                <c:pt idx="88">
                  <c:v>6330.617579154321</c:v>
                </c:pt>
                <c:pt idx="89">
                  <c:v>7376.4516120799817</c:v>
                </c:pt>
                <c:pt idx="90">
                  <c:v>10819.920159050613</c:v>
                </c:pt>
                <c:pt idx="91">
                  <c:v>10679.868626658223</c:v>
                </c:pt>
                <c:pt idx="92">
                  <c:v>8002.1689278462436</c:v>
                </c:pt>
                <c:pt idx="93">
                  <c:v>-485.28286476689391</c:v>
                </c:pt>
                <c:pt idx="94">
                  <c:v>4659.4310935055837</c:v>
                </c:pt>
                <c:pt idx="95">
                  <c:v>6099.2480009320425</c:v>
                </c:pt>
                <c:pt idx="96">
                  <c:v>9231.1219698163914</c:v>
                </c:pt>
                <c:pt idx="97">
                  <c:v>11653.021575436345</c:v>
                </c:pt>
                <c:pt idx="98">
                  <c:v>12794.927402711357</c:v>
                </c:pt>
                <c:pt idx="99">
                  <c:v>4731.8295995057561</c:v>
                </c:pt>
                <c:pt idx="100">
                  <c:v>-3483.2745548849925</c:v>
                </c:pt>
                <c:pt idx="101">
                  <c:v>5466.616942096618</c:v>
                </c:pt>
                <c:pt idx="102">
                  <c:v>2466.5084392044228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3.7250748492162035E-8</c:v>
                </c:pt>
                <c:pt idx="1">
                  <c:v>1.681707862182185E-7</c:v>
                </c:pt>
                <c:pt idx="2">
                  <c:v>0.21992800301356596</c:v>
                </c:pt>
                <c:pt idx="3">
                  <c:v>0.77596735926739124</c:v>
                </c:pt>
                <c:pt idx="4">
                  <c:v>1.9928451545598758</c:v>
                </c:pt>
                <c:pt idx="5">
                  <c:v>4.3779772108676607</c:v>
                </c:pt>
                <c:pt idx="6">
                  <c:v>8.6635874313226058</c:v>
                </c:pt>
                <c:pt idx="7">
                  <c:v>15.84085721325873</c:v>
                </c:pt>
                <c:pt idx="8">
                  <c:v>27.182527113164468</c:v>
                </c:pt>
                <c:pt idx="9">
                  <c:v>44.251585051644383</c:v>
                </c:pt>
                <c:pt idx="10">
                  <c:v>68.894957563107639</c:v>
                </c:pt>
                <c:pt idx="11">
                  <c:v>103.22232599929612</c:v>
                </c:pt>
                <c:pt idx="12">
                  <c:v>149.57122075202227</c:v>
                </c:pt>
                <c:pt idx="13">
                  <c:v>210.46034939963499</c:v>
                </c:pt>
                <c:pt idx="14">
                  <c:v>288.53366998093372</c:v>
                </c:pt>
                <c:pt idx="15">
                  <c:v>386.49803497051687</c:v>
                </c:pt>
                <c:pt idx="16">
                  <c:v>507.05732907787529</c:v>
                </c:pt>
                <c:pt idx="17">
                  <c:v>652.84593923058742</c:v>
                </c:pt>
                <c:pt idx="18">
                  <c:v>826.36416729983557</c:v>
                </c:pt>
                <c:pt idx="19">
                  <c:v>1029.917865087443</c:v>
                </c:pt>
                <c:pt idx="20">
                  <c:v>1265.5641742043033</c:v>
                </c:pt>
                <c:pt idx="21">
                  <c:v>1535.0648238243114</c:v>
                </c:pt>
                <c:pt idx="22">
                  <c:v>1839.8480046792395</c:v>
                </c:pt>
                <c:pt idx="23">
                  <c:v>2180.9794201764998</c:v>
                </c:pt>
                <c:pt idx="24">
                  <c:v>2559.1427317111134</c:v>
                </c:pt>
                <c:pt idx="25">
                  <c:v>2974.6292764940681</c:v>
                </c:pt>
                <c:pt idx="26">
                  <c:v>3427.3366493847561</c:v>
                </c:pt>
                <c:pt idx="27">
                  <c:v>3916.7755083228567</c:v>
                </c:pt>
                <c:pt idx="28">
                  <c:v>4442.0837859418734</c:v>
                </c:pt>
                <c:pt idx="29">
                  <c:v>5002.0473653688896</c:v>
                </c:pt>
                <c:pt idx="30">
                  <c:v>5595.1262019009955</c:v>
                </c:pt>
                <c:pt idx="31">
                  <c:v>6219.4848388726323</c:v>
                </c:pt>
                <c:pt idx="32">
                  <c:v>6873.0262695989468</c:v>
                </c:pt>
                <c:pt idx="33">
                  <c:v>7553.428131542385</c:v>
                </c:pt>
                <c:pt idx="34">
                  <c:v>8258.1802775982724</c:v>
                </c:pt>
                <c:pt idx="35">
                  <c:v>8984.6228467143192</c:v>
                </c:pt>
                <c:pt idx="36">
                  <c:v>9729.9840464919889</c:v>
                </c:pt>
                <c:pt idx="37">
                  <c:v>10491.41695907764</c:v>
                </c:pt>
                <c:pt idx="38">
                  <c:v>11266.034784283391</c:v>
                </c:pt>
                <c:pt idx="39">
                  <c:v>12050.944036882005</c:v>
                </c:pt>
                <c:pt idx="40">
                  <c:v>12843.275315444485</c:v>
                </c:pt>
                <c:pt idx="41">
                  <c:v>13640.211355598211</c:v>
                </c:pt>
                <c:pt idx="42">
                  <c:v>14439.012169413203</c:v>
                </c:pt>
                <c:pt idx="43">
                  <c:v>15237.03715352435</c:v>
                </c:pt>
                <c:pt idx="44">
                  <c:v>16031.764120770005</c:v>
                </c:pt>
                <c:pt idx="45">
                  <c:v>16820.805273161877</c:v>
                </c:pt>
                <c:pt idx="46">
                  <c:v>17601.920187810894</c:v>
                </c:pt>
                <c:pt idx="47">
                  <c:v>18373.025932195731</c:v>
                </c:pt>
                <c:pt idx="48">
                  <c:v>19132.204461258778</c:v>
                </c:pt>
                <c:pt idx="49">
                  <c:v>19877.707476788826</c:v>
                </c:pt>
                <c:pt idx="50">
                  <c:v>20607.958950051627</c:v>
                </c:pt>
                <c:pt idx="51">
                  <c:v>21321.555522381837</c:v>
                </c:pt>
                <c:pt idx="52">
                  <c:v>22017.265006214511</c:v>
                </c:pt>
                <c:pt idx="53">
                  <c:v>22694.023211584044</c:v>
                </c:pt>
                <c:pt idx="54">
                  <c:v>23350.929321215419</c:v>
                </c:pt>
                <c:pt idx="55">
                  <c:v>23987.240031709967</c:v>
                </c:pt>
                <c:pt idx="56">
                  <c:v>24602.362669678085</c:v>
                </c:pt>
                <c:pt idx="57">
                  <c:v>25195.847480635028</c:v>
                </c:pt>
                <c:pt idx="58">
                  <c:v>25767.379275637646</c:v>
                </c:pt>
                <c:pt idx="59">
                  <c:v>26316.768606523114</c:v>
                </c:pt>
                <c:pt idx="60">
                  <c:v>26843.942625677671</c:v>
                </c:pt>
                <c:pt idx="61">
                  <c:v>27348.935770915112</c:v>
                </c:pt>
                <c:pt idx="62">
                  <c:v>27831.88040062358</c:v>
                </c:pt>
                <c:pt idx="63">
                  <c:v>28292.997489131161</c:v>
                </c:pt>
                <c:pt idx="64">
                  <c:v>28732.58747748017</c:v>
                </c:pt>
                <c:pt idx="65">
                  <c:v>29151.021360673214</c:v>
                </c:pt>
                <c:pt idx="66">
                  <c:v>29548.732079104135</c:v>
                </c:pt>
                <c:pt idx="67">
                  <c:v>29926.206269418977</c:v>
                </c:pt>
                <c:pt idx="68">
                  <c:v>30283.9764185366</c:v>
                </c:pt>
                <c:pt idx="69">
                  <c:v>30622.613454037917</c:v>
                </c:pt>
                <c:pt idx="70">
                  <c:v>30942.719794623441</c:v>
                </c:pt>
                <c:pt idx="71">
                  <c:v>31244.922875837274</c:v>
                </c:pt>
                <c:pt idx="72">
                  <c:v>31529.869158740963</c:v>
                </c:pt>
                <c:pt idx="73">
                  <c:v>31798.218622658078</c:v>
                </c:pt>
                <c:pt idx="74">
                  <c:v>32050.639737454847</c:v>
                </c:pt>
                <c:pt idx="75">
                  <c:v>32287.804906020723</c:v>
                </c:pt>
                <c:pt idx="76">
                  <c:v>32510.386363606463</c:v>
                </c:pt>
                <c:pt idx="77">
                  <c:v>32719.05251740431</c:v>
                </c:pt>
                <c:pt idx="78">
                  <c:v>32914.464707151121</c:v>
                </c:pt>
                <c:pt idx="79">
                  <c:v>33097.274365536403</c:v>
                </c:pt>
                <c:pt idx="80">
                  <c:v>33268.120555740155</c:v>
                </c:pt>
                <c:pt idx="81">
                  <c:v>33427.627862447924</c:v>
                </c:pt>
                <c:pt idx="82">
                  <c:v>33576.404612134334</c:v>
                </c:pt>
                <c:pt idx="83">
                  <c:v>33715.041398214664</c:v>
                </c:pt>
                <c:pt idx="84">
                  <c:v>33844.109886785212</c:v>
                </c:pt>
                <c:pt idx="85">
                  <c:v>33964.161879057981</c:v>
                </c:pt>
                <c:pt idx="86">
                  <c:v>34075.72860719906</c:v>
                </c:pt>
                <c:pt idx="87">
                  <c:v>34179.320241062487</c:v>
                </c:pt>
                <c:pt idx="88">
                  <c:v>34275.425584234988</c:v>
                </c:pt>
                <c:pt idx="89">
                  <c:v>34364.511938839649</c:v>
                </c:pt>
                <c:pt idx="90">
                  <c:v>34447.025119658232</c:v>
                </c:pt>
                <c:pt idx="91">
                  <c:v>34523.389599297698</c:v>
                </c:pt>
                <c:pt idx="92">
                  <c:v>34594.008767323539</c:v>
                </c:pt>
                <c:pt idx="93">
                  <c:v>34659.26528749209</c:v>
                </c:pt>
                <c:pt idx="94">
                  <c:v>34719.521538419431</c:v>
                </c:pt>
                <c:pt idx="95">
                  <c:v>34775.120124212328</c:v>
                </c:pt>
                <c:pt idx="96">
                  <c:v>34826.384442745613</c:v>
                </c:pt>
                <c:pt idx="97">
                  <c:v>34873.619300391292</c:v>
                </c:pt>
                <c:pt idx="98">
                  <c:v>34917.111563080303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(2)'!$G$7:$G$105</c:f>
              <c:numCache>
                <c:formatCode>0</c:formatCode>
                <c:ptCount val="99"/>
                <c:pt idx="0">
                  <c:v>3.1947599024913294E-7</c:v>
                </c:pt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23.851320563077849</c:v>
                </c:pt>
                <c:pt idx="6">
                  <c:v>42.856102204549451</c:v>
                </c:pt>
                <c:pt idx="7">
                  <c:v>71.772697819361241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2035.5369778760746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3411.3141549726038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7047.5214605588735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7890.4115239187195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  <c:pt idx="90">
                  <c:v>825.13180818583351</c:v>
                </c:pt>
                <c:pt idx="91">
                  <c:v>763.64479639465571</c:v>
                </c:pt>
                <c:pt idx="92">
                  <c:v>706.19168025841645</c:v>
                </c:pt>
                <c:pt idx="93">
                  <c:v>652.56520168550196</c:v>
                </c:pt>
                <c:pt idx="94">
                  <c:v>602.56250927341171</c:v>
                </c:pt>
                <c:pt idx="95">
                  <c:v>555.98585792897211</c:v>
                </c:pt>
                <c:pt idx="96">
                  <c:v>512.64318533285405</c:v>
                </c:pt>
                <c:pt idx="97">
                  <c:v>472.34857645678858</c:v>
                </c:pt>
                <c:pt idx="98">
                  <c:v>434.92262689011113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Casi_totali!$B$3:$B$116</c:f>
              <c:numCache>
                <c:formatCode>General</c:formatCode>
                <c:ptCount val="114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35180.999999962747</c:v>
                </c:pt>
                <c:pt idx="1">
                  <c:v>35186.999999831831</c:v>
                </c:pt>
                <c:pt idx="2">
                  <c:v>35189.780071996989</c:v>
                </c:pt>
                <c:pt idx="3">
                  <c:v>35202.224032640734</c:v>
                </c:pt>
                <c:pt idx="4">
                  <c:v>35203.007154845443</c:v>
                </c:pt>
                <c:pt idx="5">
                  <c:v>35204.622022789132</c:v>
                </c:pt>
                <c:pt idx="6">
                  <c:v>35206.336412568678</c:v>
                </c:pt>
                <c:pt idx="7">
                  <c:v>35209.159142786739</c:v>
                </c:pt>
                <c:pt idx="8">
                  <c:v>35203.817472886833</c:v>
                </c:pt>
                <c:pt idx="9">
                  <c:v>35189.748414948357</c:v>
                </c:pt>
                <c:pt idx="10">
                  <c:v>35323.105042436895</c:v>
                </c:pt>
                <c:pt idx="11">
                  <c:v>35292.777674000703</c:v>
                </c:pt>
                <c:pt idx="12">
                  <c:v>35250.428779247981</c:v>
                </c:pt>
                <c:pt idx="13">
                  <c:v>35194.539650600367</c:v>
                </c:pt>
                <c:pt idx="14">
                  <c:v>35123.466330019066</c:v>
                </c:pt>
                <c:pt idx="15">
                  <c:v>35031.501965029485</c:v>
                </c:pt>
                <c:pt idx="16">
                  <c:v>34919.942670922122</c:v>
                </c:pt>
                <c:pt idx="17">
                  <c:v>34777.154060769411</c:v>
                </c:pt>
                <c:pt idx="18">
                  <c:v>34610.635832700165</c:v>
                </c:pt>
                <c:pt idx="19">
                  <c:v>34411.082134912554</c:v>
                </c:pt>
                <c:pt idx="20">
                  <c:v>34179.435825795699</c:v>
                </c:pt>
                <c:pt idx="21">
                  <c:v>33922.935176175692</c:v>
                </c:pt>
                <c:pt idx="22">
                  <c:v>33623.151995320761</c:v>
                </c:pt>
                <c:pt idx="23">
                  <c:v>33291.020579823497</c:v>
                </c:pt>
                <c:pt idx="24">
                  <c:v>32913.857268288884</c:v>
                </c:pt>
                <c:pt idx="25">
                  <c:v>32502.370723505934</c:v>
                </c:pt>
                <c:pt idx="26">
                  <c:v>32055.663350615243</c:v>
                </c:pt>
                <c:pt idx="27">
                  <c:v>31574.224491677145</c:v>
                </c:pt>
                <c:pt idx="28">
                  <c:v>31054.916214058125</c:v>
                </c:pt>
                <c:pt idx="29">
                  <c:v>30504.95263463111</c:v>
                </c:pt>
                <c:pt idx="30">
                  <c:v>29922.873798099004</c:v>
                </c:pt>
                <c:pt idx="31">
                  <c:v>29313.515161127369</c:v>
                </c:pt>
                <c:pt idx="32">
                  <c:v>28667.973730401052</c:v>
                </c:pt>
                <c:pt idx="33">
                  <c:v>27999.571868457613</c:v>
                </c:pt>
                <c:pt idx="34">
                  <c:v>27304.819722401728</c:v>
                </c:pt>
                <c:pt idx="35">
                  <c:v>26592.377153285681</c:v>
                </c:pt>
                <c:pt idx="36">
                  <c:v>25857.015953508009</c:v>
                </c:pt>
                <c:pt idx="37">
                  <c:v>25105.58304092236</c:v>
                </c:pt>
                <c:pt idx="38">
                  <c:v>24336.965215716609</c:v>
                </c:pt>
                <c:pt idx="39">
                  <c:v>23559.055963117993</c:v>
                </c:pt>
                <c:pt idx="40">
                  <c:v>22780.724684555513</c:v>
                </c:pt>
                <c:pt idx="41">
                  <c:v>21992.788644401789</c:v>
                </c:pt>
                <c:pt idx="42">
                  <c:v>21205.987830586797</c:v>
                </c:pt>
                <c:pt idx="43">
                  <c:v>20420.96284647565</c:v>
                </c:pt>
                <c:pt idx="44">
                  <c:v>19636.235879229993</c:v>
                </c:pt>
                <c:pt idx="45">
                  <c:v>18871.194726838123</c:v>
                </c:pt>
                <c:pt idx="46">
                  <c:v>18105.079812189106</c:v>
                </c:pt>
                <c:pt idx="47">
                  <c:v>17350.974067804269</c:v>
                </c:pt>
                <c:pt idx="48">
                  <c:v>16605.795538741222</c:v>
                </c:pt>
                <c:pt idx="49">
                  <c:v>15880.292523211174</c:v>
                </c:pt>
                <c:pt idx="50">
                  <c:v>15173.041049948373</c:v>
                </c:pt>
                <c:pt idx="51">
                  <c:v>14479.444477618163</c:v>
                </c:pt>
                <c:pt idx="52">
                  <c:v>13800.734993785489</c:v>
                </c:pt>
                <c:pt idx="53">
                  <c:v>13140.976788415956</c:v>
                </c:pt>
                <c:pt idx="54">
                  <c:v>12500.070678784581</c:v>
                </c:pt>
                <c:pt idx="55">
                  <c:v>11887.759968290033</c:v>
                </c:pt>
                <c:pt idx="56">
                  <c:v>11291.637330321915</c:v>
                </c:pt>
                <c:pt idx="57">
                  <c:v>10722.152519364972</c:v>
                </c:pt>
                <c:pt idx="58">
                  <c:v>10173.620724362354</c:v>
                </c:pt>
                <c:pt idx="59">
                  <c:v>9651.2313934768863</c:v>
                </c:pt>
                <c:pt idx="60">
                  <c:v>9142.0573743223285</c:v>
                </c:pt>
                <c:pt idx="61">
                  <c:v>8653.0642290848882</c:v>
                </c:pt>
                <c:pt idx="62">
                  <c:v>8198.1195993764195</c:v>
                </c:pt>
                <c:pt idx="63">
                  <c:v>7768.0025108688387</c:v>
                </c:pt>
                <c:pt idx="64">
                  <c:v>7350.4125225198295</c:v>
                </c:pt>
                <c:pt idx="65">
                  <c:v>6959.9786393267859</c:v>
                </c:pt>
                <c:pt idx="66">
                  <c:v>6591.2679208958652</c:v>
                </c:pt>
                <c:pt idx="67">
                  <c:v>6239.7937305810228</c:v>
                </c:pt>
                <c:pt idx="68">
                  <c:v>5921.0235814633998</c:v>
                </c:pt>
                <c:pt idx="69">
                  <c:v>5623.3865459620829</c:v>
                </c:pt>
                <c:pt idx="70">
                  <c:v>5346.280205376559</c:v>
                </c:pt>
                <c:pt idx="71">
                  <c:v>5127.0771241627262</c:v>
                </c:pt>
                <c:pt idx="72">
                  <c:v>4897.130841259037</c:v>
                </c:pt>
                <c:pt idx="73">
                  <c:v>4675.7813773419221</c:v>
                </c:pt>
                <c:pt idx="74">
                  <c:v>4492.3602625451531</c:v>
                </c:pt>
                <c:pt idx="75">
                  <c:v>4328.1950939792769</c:v>
                </c:pt>
                <c:pt idx="76">
                  <c:v>4194.6136363935366</c:v>
                </c:pt>
                <c:pt idx="77">
                  <c:v>4112.9474825956895</c:v>
                </c:pt>
                <c:pt idx="78">
                  <c:v>4053.5352928488792</c:v>
                </c:pt>
                <c:pt idx="79">
                  <c:v>3961.7256344635971</c:v>
                </c:pt>
                <c:pt idx="80">
                  <c:v>3941.8794442598446</c:v>
                </c:pt>
                <c:pt idx="81">
                  <c:v>3910.3721375520763</c:v>
                </c:pt>
                <c:pt idx="82">
                  <c:v>3902.5953878656655</c:v>
                </c:pt>
                <c:pt idx="83">
                  <c:v>3984.9586017853362</c:v>
                </c:pt>
                <c:pt idx="84">
                  <c:v>4060.8901132147876</c:v>
                </c:pt>
                <c:pt idx="85">
                  <c:v>4157.8381209420186</c:v>
                </c:pt>
                <c:pt idx="86">
                  <c:v>4245.2713928009398</c:v>
                </c:pt>
                <c:pt idx="87">
                  <c:v>4438.6797589375128</c:v>
                </c:pt>
                <c:pt idx="88">
                  <c:v>4550.5744157650115</c:v>
                </c:pt>
                <c:pt idx="89">
                  <c:v>4694.4880611603512</c:v>
                </c:pt>
                <c:pt idx="90">
                  <c:v>4964.9748803417679</c:v>
                </c:pt>
                <c:pt idx="91">
                  <c:v>5223.6104007023023</c:v>
                </c:pt>
                <c:pt idx="92">
                  <c:v>5597.9912326764606</c:v>
                </c:pt>
                <c:pt idx="93">
                  <c:v>5978.7347125079104</c:v>
                </c:pt>
                <c:pt idx="94">
                  <c:v>6343.4784615805693</c:v>
                </c:pt>
                <c:pt idx="95">
                  <c:v>6618.8798757876721</c:v>
                </c:pt>
                <c:pt idx="96">
                  <c:v>6923.6155572543867</c:v>
                </c:pt>
                <c:pt idx="97">
                  <c:v>7456.3806996087078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(2)'!$B$8:$B$104</c:f>
              <c:numCache>
                <c:formatCode>0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</c:numCache>
            </c:numRef>
          </c:xVal>
          <c:yVal>
            <c:numRef>
              <c:f>'Analisi-dead (2)'!$H$8:$H$104</c:f>
              <c:numCache>
                <c:formatCode>0</c:formatCode>
                <c:ptCount val="97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  <c:pt idx="89">
                  <c:v>82.513180818584743</c:v>
                </c:pt>
                <c:pt idx="90">
                  <c:v>76.364479639465031</c:v>
                </c:pt>
                <c:pt idx="91">
                  <c:v>70.619168025839627</c:v>
                </c:pt>
                <c:pt idx="92">
                  <c:v>65.256520168552441</c:v>
                </c:pt>
                <c:pt idx="93">
                  <c:v>60.256250927342599</c:v>
                </c:pt>
                <c:pt idx="94">
                  <c:v>55.598585792897509</c:v>
                </c:pt>
                <c:pt idx="95">
                  <c:v>51.264318533287003</c:v>
                </c:pt>
                <c:pt idx="96">
                  <c:v>47.234857645676357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5.9999998690799625</c:v>
                </c:pt>
                <c:pt idx="1">
                  <c:v>2.7800721651572204</c:v>
                </c:pt>
                <c:pt idx="2">
                  <c:v>12.443960643746175</c:v>
                </c:pt>
                <c:pt idx="3">
                  <c:v>0.78312220470751548</c:v>
                </c:pt>
                <c:pt idx="4">
                  <c:v>1.6148679436922149</c:v>
                </c:pt>
                <c:pt idx="5">
                  <c:v>1.7143897795450549</c:v>
                </c:pt>
                <c:pt idx="6">
                  <c:v>2.8227302180638771</c:v>
                </c:pt>
                <c:pt idx="7">
                  <c:v>-5.3416698999057406</c:v>
                </c:pt>
                <c:pt idx="8">
                  <c:v>-14.069057938479915</c:v>
                </c:pt>
                <c:pt idx="9">
                  <c:v>133.35662748853676</c:v>
                </c:pt>
                <c:pt idx="10">
                  <c:v>-30.327368436188479</c:v>
                </c:pt>
                <c:pt idx="11">
                  <c:v>-42.348894752726167</c:v>
                </c:pt>
                <c:pt idx="12">
                  <c:v>-55.889128647612722</c:v>
                </c:pt>
                <c:pt idx="13">
                  <c:v>-71.073320581298702</c:v>
                </c:pt>
                <c:pt idx="14">
                  <c:v>-91.964364989583117</c:v>
                </c:pt>
                <c:pt idx="15">
                  <c:v>-111.55929410735841</c:v>
                </c:pt>
                <c:pt idx="16">
                  <c:v>-142.78861015271212</c:v>
                </c:pt>
                <c:pt idx="17">
                  <c:v>-166.51822806924815</c:v>
                </c:pt>
                <c:pt idx="18">
                  <c:v>-199.55369778760755</c:v>
                </c:pt>
                <c:pt idx="19">
                  <c:v>-231.64630911686018</c:v>
                </c:pt>
                <c:pt idx="20">
                  <c:v>-256.50064962000806</c:v>
                </c:pt>
                <c:pt idx="21">
                  <c:v>-299.7831808549281</c:v>
                </c:pt>
                <c:pt idx="22">
                  <c:v>-332.13141549726021</c:v>
                </c:pt>
                <c:pt idx="23">
                  <c:v>-377.16331153461334</c:v>
                </c:pt>
                <c:pt idx="24">
                  <c:v>-411.48654478295498</c:v>
                </c:pt>
                <c:pt idx="25">
                  <c:v>-446.70737289068819</c:v>
                </c:pt>
                <c:pt idx="26">
                  <c:v>-481.43885893810051</c:v>
                </c:pt>
                <c:pt idx="27">
                  <c:v>-519.30827761901651</c:v>
                </c:pt>
                <c:pt idx="28">
                  <c:v>-549.96357942701582</c:v>
                </c:pt>
                <c:pt idx="29">
                  <c:v>-582.07883653210581</c:v>
                </c:pt>
                <c:pt idx="30">
                  <c:v>-609.35863697163666</c:v>
                </c:pt>
                <c:pt idx="31">
                  <c:v>-645.54143072631462</c:v>
                </c:pt>
                <c:pt idx="32">
                  <c:v>-668.40186194343789</c:v>
                </c:pt>
                <c:pt idx="33">
                  <c:v>-694.75214605588792</c:v>
                </c:pt>
                <c:pt idx="34">
                  <c:v>-712.4425691160468</c:v>
                </c:pt>
                <c:pt idx="35">
                  <c:v>-735.36119977766896</c:v>
                </c:pt>
                <c:pt idx="36">
                  <c:v>-751.43291258565046</c:v>
                </c:pt>
                <c:pt idx="37">
                  <c:v>-768.61782520574991</c:v>
                </c:pt>
                <c:pt idx="38">
                  <c:v>-777.90925259861467</c:v>
                </c:pt>
                <c:pt idx="39">
                  <c:v>-778.33127856248075</c:v>
                </c:pt>
                <c:pt idx="40">
                  <c:v>-787.93604015372432</c:v>
                </c:pt>
                <c:pt idx="41">
                  <c:v>-786.80081381499213</c:v>
                </c:pt>
                <c:pt idx="42">
                  <c:v>-785.02498411114698</c:v>
                </c:pt>
                <c:pt idx="43">
                  <c:v>-784.72696724565571</c:v>
                </c:pt>
                <c:pt idx="44">
                  <c:v>-765.04115239187161</c:v>
                </c:pt>
                <c:pt idx="45">
                  <c:v>-766.11491464901883</c:v>
                </c:pt>
                <c:pt idx="46">
                  <c:v>-754.10574438483843</c:v>
                </c:pt>
                <c:pt idx="47">
                  <c:v>-745.17852906304688</c:v>
                </c:pt>
                <c:pt idx="48">
                  <c:v>-725.50301553004851</c:v>
                </c:pt>
                <c:pt idx="49">
                  <c:v>-707.25147326280205</c:v>
                </c:pt>
                <c:pt idx="50">
                  <c:v>-693.59657233021096</c:v>
                </c:pt>
                <c:pt idx="51">
                  <c:v>-678.7094838326725</c:v>
                </c:pt>
                <c:pt idx="52">
                  <c:v>-659.75820536953495</c:v>
                </c:pt>
                <c:pt idx="53">
                  <c:v>-640.90610963137487</c:v>
                </c:pt>
                <c:pt idx="54">
                  <c:v>-612.31071049454988</c:v>
                </c:pt>
                <c:pt idx="55">
                  <c:v>-596.12263796811794</c:v>
                </c:pt>
                <c:pt idx="56">
                  <c:v>-569.48481095694297</c:v>
                </c:pt>
                <c:pt idx="57">
                  <c:v>-548.53179500261717</c:v>
                </c:pt>
                <c:pt idx="58">
                  <c:v>-522.38933088546878</c:v>
                </c:pt>
                <c:pt idx="59">
                  <c:v>-509.1740191545581</c:v>
                </c:pt>
                <c:pt idx="60">
                  <c:v>-488.99314523744204</c:v>
                </c:pt>
                <c:pt idx="61">
                  <c:v>-454.94462970846951</c:v>
                </c:pt>
                <c:pt idx="62">
                  <c:v>-430.11708850757975</c:v>
                </c:pt>
                <c:pt idx="63">
                  <c:v>-417.58998834901104</c:v>
                </c:pt>
                <c:pt idx="64">
                  <c:v>-390.43388319304182</c:v>
                </c:pt>
                <c:pt idx="65">
                  <c:v>-368.71071843092062</c:v>
                </c:pt>
                <c:pt idx="66">
                  <c:v>-351.47419031484111</c:v>
                </c:pt>
                <c:pt idx="67">
                  <c:v>-318.77014911762143</c:v>
                </c:pt>
                <c:pt idx="68">
                  <c:v>-297.63703550131794</c:v>
                </c:pt>
                <c:pt idx="69">
                  <c:v>-277.10634058552375</c:v>
                </c:pt>
                <c:pt idx="70">
                  <c:v>-219.20308121383209</c:v>
                </c:pt>
                <c:pt idx="71">
                  <c:v>-229.94628290369013</c:v>
                </c:pt>
                <c:pt idx="72">
                  <c:v>-221.34946391711321</c:v>
                </c:pt>
                <c:pt idx="73">
                  <c:v>-183.42111479676831</c:v>
                </c:pt>
                <c:pt idx="74">
                  <c:v>-164.16516856587651</c:v>
                </c:pt>
                <c:pt idx="75">
                  <c:v>-133.58145758573966</c:v>
                </c:pt>
                <c:pt idx="76">
                  <c:v>-81.66615379784804</c:v>
                </c:pt>
                <c:pt idx="77">
                  <c:v>-59.41218974680686</c:v>
                </c:pt>
                <c:pt idx="78">
                  <c:v>-91.809658385282518</c:v>
                </c:pt>
                <c:pt idx="79">
                  <c:v>-19.846190203749586</c:v>
                </c:pt>
                <c:pt idx="80">
                  <c:v>-31.507306707770852</c:v>
                </c:pt>
                <c:pt idx="81">
                  <c:v>-7.7767496864107102</c:v>
                </c:pt>
                <c:pt idx="82">
                  <c:v>82.363213919672745</c:v>
                </c:pt>
                <c:pt idx="83">
                  <c:v>75.931511429452769</c:v>
                </c:pt>
                <c:pt idx="84">
                  <c:v>96.948007727234497</c:v>
                </c:pt>
                <c:pt idx="85">
                  <c:v>87.433271858919539</c:v>
                </c:pt>
                <c:pt idx="86">
                  <c:v>193.40836613657484</c:v>
                </c:pt>
                <c:pt idx="87">
                  <c:v>111.8946568274967</c:v>
                </c:pt>
                <c:pt idx="88">
                  <c:v>143.91364539533771</c:v>
                </c:pt>
                <c:pt idx="89">
                  <c:v>270.48681918141529</c:v>
                </c:pt>
                <c:pt idx="90">
                  <c:v>258.635520360535</c:v>
                </c:pt>
                <c:pt idx="91">
                  <c:v>374.3808319741604</c:v>
                </c:pt>
                <c:pt idx="92">
                  <c:v>380.74347983144753</c:v>
                </c:pt>
                <c:pt idx="93">
                  <c:v>364.74374907265741</c:v>
                </c:pt>
                <c:pt idx="94">
                  <c:v>275.4014142071025</c:v>
                </c:pt>
                <c:pt idx="95">
                  <c:v>304.735681466713</c:v>
                </c:pt>
                <c:pt idx="96">
                  <c:v>532.76514235432364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0</c:v>
                </c:pt>
                <c:pt idx="3">
                  <c:v>1.0528661284983065</c:v>
                </c:pt>
                <c:pt idx="4">
                  <c:v>0</c:v>
                </c:pt>
                <c:pt idx="5">
                  <c:v>1.0529108608513076</c:v>
                </c:pt>
                <c:pt idx="6">
                  <c:v>0</c:v>
                </c:pt>
                <c:pt idx="7">
                  <c:v>1.0529039531739406</c:v>
                </c:pt>
                <c:pt idx="8">
                  <c:v>0</c:v>
                </c:pt>
                <c:pt idx="9">
                  <c:v>1.05354912198241</c:v>
                </c:pt>
                <c:pt idx="10">
                  <c:v>0</c:v>
                </c:pt>
                <c:pt idx="11">
                  <c:v>1.0536721491691683</c:v>
                </c:pt>
                <c:pt idx="12">
                  <c:v>0</c:v>
                </c:pt>
                <c:pt idx="13">
                  <c:v>1.0545703283340089</c:v>
                </c:pt>
                <c:pt idx="14">
                  <c:v>0</c:v>
                </c:pt>
                <c:pt idx="15">
                  <c:v>1.0546194391735189</c:v>
                </c:pt>
                <c:pt idx="16">
                  <c:v>0</c:v>
                </c:pt>
                <c:pt idx="17">
                  <c:v>1.0558905702835615</c:v>
                </c:pt>
                <c:pt idx="18">
                  <c:v>0</c:v>
                </c:pt>
                <c:pt idx="19">
                  <c:v>1.0562965084204718</c:v>
                </c:pt>
                <c:pt idx="20">
                  <c:v>0</c:v>
                </c:pt>
                <c:pt idx="21">
                  <c:v>1.0570566653763949</c:v>
                </c:pt>
                <c:pt idx="22">
                  <c:v>0</c:v>
                </c:pt>
                <c:pt idx="23">
                  <c:v>1.0579643748791621</c:v>
                </c:pt>
                <c:pt idx="24">
                  <c:v>0</c:v>
                </c:pt>
                <c:pt idx="25">
                  <c:v>1.0591256077999949</c:v>
                </c:pt>
                <c:pt idx="26">
                  <c:v>0</c:v>
                </c:pt>
                <c:pt idx="27">
                  <c:v>1.0597292085848424</c:v>
                </c:pt>
                <c:pt idx="28">
                  <c:v>0</c:v>
                </c:pt>
                <c:pt idx="29">
                  <c:v>1.0602680812610863</c:v>
                </c:pt>
                <c:pt idx="30">
                  <c:v>0</c:v>
                </c:pt>
                <c:pt idx="31">
                  <c:v>1.0615974446237593</c:v>
                </c:pt>
                <c:pt idx="32">
                  <c:v>0</c:v>
                </c:pt>
                <c:pt idx="33">
                  <c:v>1.0621093880552122</c:v>
                </c:pt>
                <c:pt idx="34">
                  <c:v>0</c:v>
                </c:pt>
                <c:pt idx="35">
                  <c:v>1.0629897264419925</c:v>
                </c:pt>
                <c:pt idx="36">
                  <c:v>0</c:v>
                </c:pt>
                <c:pt idx="37">
                  <c:v>1.0640218741403313</c:v>
                </c:pt>
                <c:pt idx="38">
                  <c:v>0</c:v>
                </c:pt>
                <c:pt idx="39">
                  <c:v>1.0666960983573786</c:v>
                </c:pt>
                <c:pt idx="40">
                  <c:v>0</c:v>
                </c:pt>
                <c:pt idx="41">
                  <c:v>1.0693797917524659</c:v>
                </c:pt>
                <c:pt idx="42">
                  <c:v>0</c:v>
                </c:pt>
                <c:pt idx="43">
                  <c:v>1.0727373219799445</c:v>
                </c:pt>
                <c:pt idx="44">
                  <c:v>0</c:v>
                </c:pt>
                <c:pt idx="45">
                  <c:v>1.0765357586122446</c:v>
                </c:pt>
                <c:pt idx="46">
                  <c:v>0</c:v>
                </c:pt>
                <c:pt idx="47">
                  <c:v>1.0796132773130156</c:v>
                </c:pt>
                <c:pt idx="48">
                  <c:v>0</c:v>
                </c:pt>
                <c:pt idx="49">
                  <c:v>1.0816449929594965</c:v>
                </c:pt>
                <c:pt idx="50">
                  <c:v>0</c:v>
                </c:pt>
                <c:pt idx="51">
                  <c:v>1.0858317444693055</c:v>
                </c:pt>
                <c:pt idx="52">
                  <c:v>0</c:v>
                </c:pt>
                <c:pt idx="53">
                  <c:v>1.0906217331840324</c:v>
                </c:pt>
                <c:pt idx="54">
                  <c:v>0</c:v>
                </c:pt>
                <c:pt idx="55">
                  <c:v>1.0950390718476404</c:v>
                </c:pt>
                <c:pt idx="56">
                  <c:v>0</c:v>
                </c:pt>
                <c:pt idx="57">
                  <c:v>1.0995315146046305</c:v>
                </c:pt>
                <c:pt idx="58">
                  <c:v>0</c:v>
                </c:pt>
                <c:pt idx="59">
                  <c:v>1.1037187310966903</c:v>
                </c:pt>
                <c:pt idx="60">
                  <c:v>0</c:v>
                </c:pt>
                <c:pt idx="61">
                  <c:v>1.1072568439062911</c:v>
                </c:pt>
                <c:pt idx="62">
                  <c:v>0</c:v>
                </c:pt>
                <c:pt idx="63">
                  <c:v>1.1099020272351963</c:v>
                </c:pt>
                <c:pt idx="64">
                  <c:v>0</c:v>
                </c:pt>
                <c:pt idx="65">
                  <c:v>1.114145376654712</c:v>
                </c:pt>
                <c:pt idx="66">
                  <c:v>0</c:v>
                </c:pt>
                <c:pt idx="67">
                  <c:v>1.1185055553961729</c:v>
                </c:pt>
                <c:pt idx="68">
                  <c:v>0</c:v>
                </c:pt>
                <c:pt idx="69">
                  <c:v>1.1230816414156903</c:v>
                </c:pt>
                <c:pt idx="70">
                  <c:v>0</c:v>
                </c:pt>
                <c:pt idx="71">
                  <c:v>1.1272481775943022</c:v>
                </c:pt>
                <c:pt idx="72">
                  <c:v>0</c:v>
                </c:pt>
                <c:pt idx="73">
                  <c:v>1.1306341526983661</c:v>
                </c:pt>
                <c:pt idx="74">
                  <c:v>0</c:v>
                </c:pt>
                <c:pt idx="75">
                  <c:v>1.1342319287524767</c:v>
                </c:pt>
                <c:pt idx="76">
                  <c:v>0</c:v>
                </c:pt>
                <c:pt idx="77">
                  <c:v>1.137150720072738</c:v>
                </c:pt>
                <c:pt idx="78">
                  <c:v>0</c:v>
                </c:pt>
                <c:pt idx="79">
                  <c:v>1.1407095025703973</c:v>
                </c:pt>
                <c:pt idx="80">
                  <c:v>0</c:v>
                </c:pt>
                <c:pt idx="81">
                  <c:v>1.1442910713131182</c:v>
                </c:pt>
                <c:pt idx="82">
                  <c:v>0</c:v>
                </c:pt>
                <c:pt idx="83">
                  <c:v>1.1482366981280414</c:v>
                </c:pt>
                <c:pt idx="84">
                  <c:v>0</c:v>
                </c:pt>
                <c:pt idx="85">
                  <c:v>1.1507391657355082</c:v>
                </c:pt>
                <c:pt idx="86">
                  <c:v>0</c:v>
                </c:pt>
                <c:pt idx="87">
                  <c:v>1.1545032177304169</c:v>
                </c:pt>
                <c:pt idx="88">
                  <c:v>0</c:v>
                </c:pt>
                <c:pt idx="89">
                  <c:v>1.1570155545048764</c:v>
                </c:pt>
                <c:pt idx="90">
                  <c:v>0</c:v>
                </c:pt>
                <c:pt idx="91">
                  <c:v>1.1586715572283621</c:v>
                </c:pt>
                <c:pt idx="92">
                  <c:v>0</c:v>
                </c:pt>
                <c:pt idx="93">
                  <c:v>1.16153999442031</c:v>
                </c:pt>
                <c:pt idx="94">
                  <c:v>0</c:v>
                </c:pt>
                <c:pt idx="95">
                  <c:v>1.1645907190436069</c:v>
                </c:pt>
                <c:pt idx="96">
                  <c:v>0</c:v>
                </c:pt>
                <c:pt idx="97">
                  <c:v>1.1681631844737104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Terapia_inten!$B$3:$B$114</c:f>
              <c:numCache>
                <c:formatCode>General</c:formatCode>
                <c:ptCount val="112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Terapia_inten!$A$3:$A$103</c:f>
              <c:numCache>
                <c:formatCode>d/m;@</c:formatCode>
                <c:ptCount val="10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</c:numCache>
            </c:numRef>
          </c:xVal>
          <c:yVal>
            <c:numRef>
              <c:f>Terapia_inten!$C$3:$C$103</c:f>
              <c:numCache>
                <c:formatCode>General</c:formatCode>
                <c:ptCount val="101"/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  <c:pt idx="20">
                  <c:v>1</c:v>
                </c:pt>
                <c:pt idx="21">
                  <c:v>-5</c:v>
                </c:pt>
                <c:pt idx="22">
                  <c:v>5</c:v>
                </c:pt>
                <c:pt idx="23">
                  <c:v>-4</c:v>
                </c:pt>
                <c:pt idx="24">
                  <c:v>1</c:v>
                </c:pt>
                <c:pt idx="25">
                  <c:v>3</c:v>
                </c:pt>
                <c:pt idx="26">
                  <c:v>-2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13</c:v>
                </c:pt>
                <c:pt idx="32">
                  <c:v>2</c:v>
                </c:pt>
                <c:pt idx="33">
                  <c:v>11</c:v>
                </c:pt>
                <c:pt idx="34">
                  <c:v>1</c:v>
                </c:pt>
                <c:pt idx="35">
                  <c:v>0</c:v>
                </c:pt>
                <c:pt idx="36">
                  <c:v>12</c:v>
                </c:pt>
                <c:pt idx="37">
                  <c:v>9</c:v>
                </c:pt>
                <c:pt idx="38">
                  <c:v>1</c:v>
                </c:pt>
                <c:pt idx="39">
                  <c:v>7</c:v>
                </c:pt>
                <c:pt idx="40">
                  <c:v>14</c:v>
                </c:pt>
                <c:pt idx="41">
                  <c:v>11</c:v>
                </c:pt>
                <c:pt idx="42">
                  <c:v>7</c:v>
                </c:pt>
                <c:pt idx="43">
                  <c:v>5</c:v>
                </c:pt>
                <c:pt idx="44">
                  <c:v>10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-4</c:v>
                </c:pt>
                <c:pt idx="49">
                  <c:v>7</c:v>
                </c:pt>
                <c:pt idx="50">
                  <c:v>7</c:v>
                </c:pt>
                <c:pt idx="51">
                  <c:v>10</c:v>
                </c:pt>
                <c:pt idx="52">
                  <c:v>7</c:v>
                </c:pt>
                <c:pt idx="53">
                  <c:v>5</c:v>
                </c:pt>
                <c:pt idx="54">
                  <c:v>2</c:v>
                </c:pt>
                <c:pt idx="55">
                  <c:v>-2</c:v>
                </c:pt>
                <c:pt idx="56">
                  <c:v>3</c:v>
                </c:pt>
                <c:pt idx="57">
                  <c:v>7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11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20</c:v>
                </c:pt>
                <c:pt idx="66">
                  <c:v>-4</c:v>
                </c:pt>
                <c:pt idx="67">
                  <c:v>18</c:v>
                </c:pt>
                <c:pt idx="68">
                  <c:v>21</c:v>
                </c:pt>
                <c:pt idx="69">
                  <c:v>29</c:v>
                </c:pt>
                <c:pt idx="70">
                  <c:v>3</c:v>
                </c:pt>
                <c:pt idx="71">
                  <c:v>30</c:v>
                </c:pt>
                <c:pt idx="72">
                  <c:v>32</c:v>
                </c:pt>
                <c:pt idx="73">
                  <c:v>62</c:v>
                </c:pt>
                <c:pt idx="74">
                  <c:v>25</c:v>
                </c:pt>
                <c:pt idx="75">
                  <c:v>47</c:v>
                </c:pt>
                <c:pt idx="76">
                  <c:v>52</c:v>
                </c:pt>
                <c:pt idx="77">
                  <c:v>67</c:v>
                </c:pt>
                <c:pt idx="78">
                  <c:v>45</c:v>
                </c:pt>
                <c:pt idx="79">
                  <c:v>47</c:v>
                </c:pt>
                <c:pt idx="80">
                  <c:v>73</c:v>
                </c:pt>
                <c:pt idx="81">
                  <c:v>56</c:v>
                </c:pt>
                <c:pt idx="82">
                  <c:v>66</c:v>
                </c:pt>
                <c:pt idx="83">
                  <c:v>57</c:v>
                </c:pt>
                <c:pt idx="84">
                  <c:v>79</c:v>
                </c:pt>
                <c:pt idx="85">
                  <c:v>80</c:v>
                </c:pt>
                <c:pt idx="86">
                  <c:v>76</c:v>
                </c:pt>
                <c:pt idx="87">
                  <c:v>127</c:v>
                </c:pt>
                <c:pt idx="88">
                  <c:v>125</c:v>
                </c:pt>
                <c:pt idx="89">
                  <c:v>115</c:v>
                </c:pt>
                <c:pt idx="90">
                  <c:v>95</c:v>
                </c:pt>
                <c:pt idx="91">
                  <c:v>97</c:v>
                </c:pt>
                <c:pt idx="92">
                  <c:v>96</c:v>
                </c:pt>
                <c:pt idx="93">
                  <c:v>83</c:v>
                </c:pt>
                <c:pt idx="94">
                  <c:v>203</c:v>
                </c:pt>
                <c:pt idx="95">
                  <c:v>67</c:v>
                </c:pt>
                <c:pt idx="96">
                  <c:v>99</c:v>
                </c:pt>
                <c:pt idx="97">
                  <c:v>124</c:v>
                </c:pt>
                <c:pt idx="98">
                  <c:v>119</c:v>
                </c:pt>
                <c:pt idx="99">
                  <c:v>115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Guariti!$C$3:$C$116</c:f>
              <c:numCache>
                <c:formatCode>General</c:formatCode>
                <c:ptCount val="114"/>
                <c:pt idx="1">
                  <c:v>231</c:v>
                </c:pt>
                <c:pt idx="2">
                  <c:v>129</c:v>
                </c:pt>
                <c:pt idx="3">
                  <c:v>177</c:v>
                </c:pt>
                <c:pt idx="4">
                  <c:v>210</c:v>
                </c:pt>
                <c:pt idx="5">
                  <c:v>347</c:v>
                </c:pt>
                <c:pt idx="6">
                  <c:v>319</c:v>
                </c:pt>
                <c:pt idx="7">
                  <c:v>305</c:v>
                </c:pt>
                <c:pt idx="8">
                  <c:v>151</c:v>
                </c:pt>
                <c:pt idx="9">
                  <c:v>150</c:v>
                </c:pt>
                <c:pt idx="10">
                  <c:v>213</c:v>
                </c:pt>
                <c:pt idx="11">
                  <c:v>236</c:v>
                </c:pt>
                <c:pt idx="12">
                  <c:v>226</c:v>
                </c:pt>
                <c:pt idx="13">
                  <c:v>403</c:v>
                </c:pt>
                <c:pt idx="14">
                  <c:v>314</c:v>
                </c:pt>
                <c:pt idx="15">
                  <c:v>146</c:v>
                </c:pt>
                <c:pt idx="16">
                  <c:v>182</c:v>
                </c:pt>
                <c:pt idx="17">
                  <c:v>174</c:v>
                </c:pt>
                <c:pt idx="18">
                  <c:v>364</c:v>
                </c:pt>
                <c:pt idx="19">
                  <c:v>180</c:v>
                </c:pt>
                <c:pt idx="20">
                  <c:v>274</c:v>
                </c:pt>
                <c:pt idx="21">
                  <c:v>243</c:v>
                </c:pt>
                <c:pt idx="22">
                  <c:v>267</c:v>
                </c:pt>
                <c:pt idx="23">
                  <c:v>192</c:v>
                </c:pt>
                <c:pt idx="24">
                  <c:v>353</c:v>
                </c:pt>
                <c:pt idx="25">
                  <c:v>314</c:v>
                </c:pt>
                <c:pt idx="26">
                  <c:v>225</c:v>
                </c:pt>
                <c:pt idx="27">
                  <c:v>348</c:v>
                </c:pt>
                <c:pt idx="28">
                  <c:v>322</c:v>
                </c:pt>
                <c:pt idx="29">
                  <c:v>312</c:v>
                </c:pt>
                <c:pt idx="30">
                  <c:v>117</c:v>
                </c:pt>
                <c:pt idx="31">
                  <c:v>291</c:v>
                </c:pt>
                <c:pt idx="32">
                  <c:v>257</c:v>
                </c:pt>
                <c:pt idx="33">
                  <c:v>289</c:v>
                </c:pt>
                <c:pt idx="34">
                  <c:v>537</c:v>
                </c:pt>
                <c:pt idx="35">
                  <c:v>583</c:v>
                </c:pt>
                <c:pt idx="36">
                  <c:v>405</c:v>
                </c:pt>
                <c:pt idx="37">
                  <c:v>223</c:v>
                </c:pt>
                <c:pt idx="38">
                  <c:v>563</c:v>
                </c:pt>
                <c:pt idx="39">
                  <c:v>471</c:v>
                </c:pt>
                <c:pt idx="40">
                  <c:v>613</c:v>
                </c:pt>
                <c:pt idx="41">
                  <c:v>547</c:v>
                </c:pt>
                <c:pt idx="42">
                  <c:v>759</c:v>
                </c:pt>
                <c:pt idx="43">
                  <c:v>443</c:v>
                </c:pt>
                <c:pt idx="44">
                  <c:v>316</c:v>
                </c:pt>
                <c:pt idx="45">
                  <c:v>695</c:v>
                </c:pt>
                <c:pt idx="46">
                  <c:v>620</c:v>
                </c:pt>
                <c:pt idx="47">
                  <c:v>689</c:v>
                </c:pt>
                <c:pt idx="48">
                  <c:v>853</c:v>
                </c:pt>
                <c:pt idx="49">
                  <c:v>909</c:v>
                </c:pt>
                <c:pt idx="50">
                  <c:v>635</c:v>
                </c:pt>
                <c:pt idx="51">
                  <c:v>352</c:v>
                </c:pt>
                <c:pt idx="52">
                  <c:v>967</c:v>
                </c:pt>
                <c:pt idx="53">
                  <c:v>995</c:v>
                </c:pt>
                <c:pt idx="54">
                  <c:v>1097</c:v>
                </c:pt>
                <c:pt idx="55">
                  <c:v>954</c:v>
                </c:pt>
                <c:pt idx="56">
                  <c:v>977</c:v>
                </c:pt>
                <c:pt idx="57">
                  <c:v>724</c:v>
                </c:pt>
                <c:pt idx="58">
                  <c:v>773</c:v>
                </c:pt>
                <c:pt idx="59">
                  <c:v>1316</c:v>
                </c:pt>
                <c:pt idx="60">
                  <c:v>1198</c:v>
                </c:pt>
                <c:pt idx="61">
                  <c:v>1140</c:v>
                </c:pt>
                <c:pt idx="62">
                  <c:v>1126</c:v>
                </c:pt>
                <c:pt idx="63">
                  <c:v>1247</c:v>
                </c:pt>
                <c:pt idx="64">
                  <c:v>697</c:v>
                </c:pt>
                <c:pt idx="65">
                  <c:v>767</c:v>
                </c:pt>
                <c:pt idx="66">
                  <c:v>1418</c:v>
                </c:pt>
                <c:pt idx="67">
                  <c:v>1204</c:v>
                </c:pt>
                <c:pt idx="68">
                  <c:v>1060</c:v>
                </c:pt>
                <c:pt idx="69">
                  <c:v>1186</c:v>
                </c:pt>
                <c:pt idx="70">
                  <c:v>976</c:v>
                </c:pt>
                <c:pt idx="71">
                  <c:v>1184</c:v>
                </c:pt>
                <c:pt idx="72">
                  <c:v>891</c:v>
                </c:pt>
                <c:pt idx="73">
                  <c:v>1428</c:v>
                </c:pt>
                <c:pt idx="74">
                  <c:v>2037</c:v>
                </c:pt>
                <c:pt idx="75">
                  <c:v>1899</c:v>
                </c:pt>
                <c:pt idx="76">
                  <c:v>1908</c:v>
                </c:pt>
                <c:pt idx="77">
                  <c:v>1255</c:v>
                </c:pt>
                <c:pt idx="78">
                  <c:v>2334</c:v>
                </c:pt>
                <c:pt idx="79">
                  <c:v>1498</c:v>
                </c:pt>
                <c:pt idx="80">
                  <c:v>2046</c:v>
                </c:pt>
                <c:pt idx="81">
                  <c:v>2369</c:v>
                </c:pt>
                <c:pt idx="82">
                  <c:v>2082</c:v>
                </c:pt>
                <c:pt idx="83">
                  <c:v>2352</c:v>
                </c:pt>
                <c:pt idx="84">
                  <c:v>2309</c:v>
                </c:pt>
                <c:pt idx="85">
                  <c:v>2086</c:v>
                </c:pt>
                <c:pt idx="86">
                  <c:v>2423</c:v>
                </c:pt>
                <c:pt idx="87">
                  <c:v>3362</c:v>
                </c:pt>
                <c:pt idx="88">
                  <c:v>3416</c:v>
                </c:pt>
                <c:pt idx="89">
                  <c:v>3878</c:v>
                </c:pt>
                <c:pt idx="90">
                  <c:v>4285</c:v>
                </c:pt>
                <c:pt idx="91">
                  <c:v>5859</c:v>
                </c:pt>
                <c:pt idx="92">
                  <c:v>2954</c:v>
                </c:pt>
                <c:pt idx="93">
                  <c:v>3637</c:v>
                </c:pt>
                <c:pt idx="94">
                  <c:v>6258</c:v>
                </c:pt>
                <c:pt idx="95">
                  <c:v>5103</c:v>
                </c:pt>
                <c:pt idx="96">
                  <c:v>4961</c:v>
                </c:pt>
                <c:pt idx="97">
                  <c:v>10586</c:v>
                </c:pt>
                <c:pt idx="98">
                  <c:v>5966</c:v>
                </c:pt>
                <c:pt idx="99">
                  <c:v>6183</c:v>
                </c:pt>
                <c:pt idx="100">
                  <c:v>10215</c:v>
                </c:pt>
                <c:pt idx="101">
                  <c:v>17734</c:v>
                </c:pt>
                <c:pt idx="102">
                  <c:v>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Guariti!$T$117:$AB$117</c:f>
              <c:numCache>
                <c:formatCode>General</c:formatCode>
                <c:ptCount val="9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Deceduti!$A$3:$A$106</c:f>
              <c:numCache>
                <c:formatCode>d/m;@</c:formatCode>
                <c:ptCount val="10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cat>
          <c:val>
            <c:numRef>
              <c:f>Deceduti!$C$3:$C$106</c:f>
              <c:numCache>
                <c:formatCode>General</c:formatCode>
                <c:ptCount val="104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50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Deceduti!$B$3:$B$110</c:f>
              <c:numCache>
                <c:formatCode>General</c:formatCode>
                <c:ptCount val="108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485860" y="189035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38938" y="1403423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197160" y="105639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197160" y="141114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33476" y="822960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5279" y="114613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7</xdr:col>
      <xdr:colOff>3806</xdr:colOff>
      <xdr:row>84</xdr:row>
      <xdr:rowOff>72393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300179" y="1108788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1322" y="1431552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49</xdr:row>
      <xdr:rowOff>156210</xdr:rowOff>
    </xdr:from>
    <xdr:to>
      <xdr:col>12</xdr:col>
      <xdr:colOff>506730</xdr:colOff>
      <xdr:row>65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67</xdr:row>
      <xdr:rowOff>11430</xdr:rowOff>
    </xdr:from>
    <xdr:to>
      <xdr:col>12</xdr:col>
      <xdr:colOff>506730</xdr:colOff>
      <xdr:row>82</xdr:row>
      <xdr:rowOff>125730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651510</xdr:colOff>
      <xdr:row>84</xdr:row>
      <xdr:rowOff>95250</xdr:rowOff>
    </xdr:from>
    <xdr:to>
      <xdr:col>14</xdr:col>
      <xdr:colOff>144780</xdr:colOff>
      <xdr:row>100</xdr:row>
      <xdr:rowOff>34290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tabSelected="1" workbookViewId="0">
      <pane ySplit="1" topLeftCell="A79" activePane="bottomLeft" state="frozen"/>
      <selection pane="bottomLeft" activeCell="A106" sqref="A106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79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zoomScaleNormal="100" workbookViewId="0">
      <pane ySplit="1" topLeftCell="A2" activePane="bottomLeft" state="frozen"/>
      <selection pane="bottomLeft" activeCell="A3" sqref="A3:A105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32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2" activePane="bottomLeft" state="frozen"/>
      <selection pane="bottomLeft" activeCell="A3" sqref="A3:A10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f>Dati!A3</f>
        <v>44044</v>
      </c>
      <c r="B3" s="10">
        <v>1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2</v>
      </c>
      <c r="C4" s="10">
        <f>'Nuovi positivi'!B4</f>
        <v>248070</v>
      </c>
      <c r="D4">
        <f>C4-C3</f>
        <v>238</v>
      </c>
      <c r="E4" s="11">
        <f>E3+G4+$L$7</f>
        <v>247832.00000000454</v>
      </c>
      <c r="F4" s="11">
        <v>0</v>
      </c>
      <c r="G4" s="11">
        <f t="shared" ref="G4:G35" si="0">$L$4*B4^$L$5*EXP(-B4/$L$6)</f>
        <v>4.5517299988622114E-9</v>
      </c>
      <c r="H4" s="11">
        <f t="shared" ref="H4:H52" si="1">C4-E4</f>
        <v>237.9999999954598</v>
      </c>
      <c r="I4" s="11">
        <f>H4-H3</f>
        <v>237.9999999954598</v>
      </c>
      <c r="K4" s="4" t="s">
        <v>23</v>
      </c>
      <c r="L4" s="17">
        <f>0.00000000001</f>
        <v>9.9999999999999994E-12</v>
      </c>
    </row>
    <row r="5" spans="1:12">
      <c r="A5" s="2">
        <f>Dati!A5</f>
        <v>44046</v>
      </c>
      <c r="B5" s="10">
        <v>3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247832.00000016953</v>
      </c>
      <c r="F5" s="11">
        <f t="shared" ref="F5:F60" si="4">(E5-E4)*10</f>
        <v>1.6498961485922337E-6</v>
      </c>
      <c r="G5" s="11">
        <f t="shared" si="0"/>
        <v>1.6498751820381907E-7</v>
      </c>
      <c r="H5" s="11">
        <f t="shared" si="1"/>
        <v>396.99999983047019</v>
      </c>
      <c r="I5" s="11">
        <f t="shared" ref="I5:I52" si="5">H5-H4</f>
        <v>158.99999983501039</v>
      </c>
      <c r="K5" s="4" t="s">
        <v>39</v>
      </c>
      <c r="L5" s="9">
        <v>9</v>
      </c>
    </row>
    <row r="6" spans="1:12">
      <c r="A6" s="2">
        <f>Dati!A6</f>
        <v>44047</v>
      </c>
      <c r="B6" s="10">
        <v>4</v>
      </c>
      <c r="C6" s="10">
        <f>'Nuovi positivi'!B6</f>
        <v>248419</v>
      </c>
      <c r="D6">
        <f t="shared" si="2"/>
        <v>190</v>
      </c>
      <c r="E6" s="11">
        <f t="shared" si="3"/>
        <v>247832.00000224134</v>
      </c>
      <c r="F6" s="11">
        <f t="shared" si="4"/>
        <v>2.0718143787235022E-5</v>
      </c>
      <c r="G6" s="11">
        <f t="shared" si="0"/>
        <v>2.0718245982542186E-6</v>
      </c>
      <c r="H6" s="11">
        <f t="shared" si="1"/>
        <v>586.99999775865581</v>
      </c>
      <c r="I6" s="11">
        <f t="shared" si="5"/>
        <v>189.99999792818562</v>
      </c>
      <c r="K6" s="4" t="s">
        <v>40</v>
      </c>
      <c r="L6" s="9">
        <v>17</v>
      </c>
    </row>
    <row r="7" spans="1:12">
      <c r="A7" s="2">
        <f>Dati!A7</f>
        <v>44048</v>
      </c>
      <c r="B7" s="10">
        <v>5</v>
      </c>
      <c r="C7" s="10">
        <f>'Nuovi positivi'!B7</f>
        <v>248803</v>
      </c>
      <c r="D7">
        <f t="shared" si="2"/>
        <v>384</v>
      </c>
      <c r="E7" s="11">
        <f t="shared" si="3"/>
        <v>247832.00001679582</v>
      </c>
      <c r="F7" s="11">
        <f t="shared" si="4"/>
        <v>1.4554476365447044E-4</v>
      </c>
      <c r="G7" s="11">
        <f t="shared" si="0"/>
        <v>1.4554469082294541E-5</v>
      </c>
      <c r="H7" s="11">
        <f t="shared" si="1"/>
        <v>970.99998320417944</v>
      </c>
      <c r="I7" s="11">
        <f t="shared" si="5"/>
        <v>383.99998544552363</v>
      </c>
      <c r="K7" s="12" t="s">
        <v>60</v>
      </c>
      <c r="L7" s="11">
        <f>C3</f>
        <v>247832</v>
      </c>
    </row>
    <row r="8" spans="1:12">
      <c r="A8" s="2">
        <f>Dati!A8</f>
        <v>44049</v>
      </c>
      <c r="B8" s="10">
        <v>6</v>
      </c>
      <c r="C8" s="10">
        <f>'Nuovi positivi'!B8</f>
        <v>249204</v>
      </c>
      <c r="D8">
        <f t="shared" si="2"/>
        <v>401</v>
      </c>
      <c r="E8" s="11">
        <f t="shared" si="3"/>
        <v>247832.00008760358</v>
      </c>
      <c r="F8" s="11">
        <f t="shared" si="4"/>
        <v>7.080775685608387E-4</v>
      </c>
      <c r="G8" s="11">
        <f t="shared" si="0"/>
        <v>7.0807758753667794E-5</v>
      </c>
      <c r="H8" s="11">
        <f t="shared" si="1"/>
        <v>1371.9999123964226</v>
      </c>
      <c r="I8" s="11">
        <f t="shared" si="5"/>
        <v>400.99992919224314</v>
      </c>
    </row>
    <row r="9" spans="1:12">
      <c r="A9" s="2">
        <f>Dati!A9</f>
        <v>44050</v>
      </c>
      <c r="B9" s="10">
        <v>7</v>
      </c>
      <c r="C9" s="10">
        <f>'Nuovi positivi'!B9</f>
        <v>249756</v>
      </c>
      <c r="D9">
        <f t="shared" si="2"/>
        <v>552</v>
      </c>
      <c r="E9" s="11">
        <f t="shared" si="3"/>
        <v>247832.00035493821</v>
      </c>
      <c r="F9" s="11">
        <f t="shared" si="4"/>
        <v>2.6733463164418936E-3</v>
      </c>
      <c r="G9" s="11">
        <f t="shared" si="0"/>
        <v>2.6733463028993286E-4</v>
      </c>
      <c r="H9" s="11">
        <f t="shared" si="1"/>
        <v>1923.9996450617909</v>
      </c>
      <c r="I9" s="11">
        <f t="shared" si="5"/>
        <v>551.99973266536836</v>
      </c>
      <c r="K9" s="12" t="s">
        <v>30</v>
      </c>
      <c r="L9" s="11">
        <f>AVERAGE(H3:H36)</f>
        <v>9283.0674588649745</v>
      </c>
    </row>
    <row r="10" spans="1:12">
      <c r="A10" s="2">
        <f>Dati!A10</f>
        <v>44051</v>
      </c>
      <c r="B10" s="10">
        <v>8</v>
      </c>
      <c r="C10" s="10">
        <f>'Nuovi positivi'!B10</f>
        <v>250103</v>
      </c>
      <c r="D10">
        <f t="shared" si="2"/>
        <v>347</v>
      </c>
      <c r="E10" s="11">
        <f t="shared" si="3"/>
        <v>247832.00119330874</v>
      </c>
      <c r="F10" s="11">
        <f t="shared" si="4"/>
        <v>8.3837052807211876E-3</v>
      </c>
      <c r="G10" s="11">
        <f t="shared" si="0"/>
        <v>8.3837054022094812E-4</v>
      </c>
      <c r="H10" s="11">
        <f t="shared" si="1"/>
        <v>2270.9988066912629</v>
      </c>
      <c r="I10" s="11">
        <f t="shared" si="5"/>
        <v>346.99916162947193</v>
      </c>
      <c r="K10" s="12" t="s">
        <v>31</v>
      </c>
      <c r="L10" s="6">
        <f>STDEVP(H3:H36)</f>
        <v>7453.903214465995</v>
      </c>
    </row>
    <row r="11" spans="1:12">
      <c r="A11" s="2">
        <f>Dati!A11</f>
        <v>44052</v>
      </c>
      <c r="B11" s="10">
        <v>9</v>
      </c>
      <c r="C11" s="10">
        <f>'Nuovi positivi'!B11</f>
        <v>250566</v>
      </c>
      <c r="D11">
        <f t="shared" si="2"/>
        <v>463</v>
      </c>
      <c r="E11" s="11">
        <f t="shared" si="3"/>
        <v>247832.00347502678</v>
      </c>
      <c r="F11" s="11">
        <f t="shared" si="4"/>
        <v>2.281718043377623E-2</v>
      </c>
      <c r="G11" s="11">
        <f t="shared" si="0"/>
        <v>2.2817180442074986E-3</v>
      </c>
      <c r="H11" s="11">
        <f t="shared" si="1"/>
        <v>2733.9965249732195</v>
      </c>
      <c r="I11" s="11">
        <f t="shared" si="5"/>
        <v>462.99771828195662</v>
      </c>
    </row>
    <row r="12" spans="1:12">
      <c r="A12" s="2">
        <f>Dati!A12</f>
        <v>44053</v>
      </c>
      <c r="B12" s="10">
        <v>10</v>
      </c>
      <c r="C12" s="10">
        <f>'Nuovi positivi'!B12</f>
        <v>250825</v>
      </c>
      <c r="D12">
        <f t="shared" si="2"/>
        <v>259</v>
      </c>
      <c r="E12" s="11">
        <f t="shared" si="3"/>
        <v>247832.00902809051</v>
      </c>
      <c r="F12" s="11">
        <f t="shared" si="4"/>
        <v>5.5530637328047305E-2</v>
      </c>
      <c r="G12" s="11">
        <f t="shared" si="0"/>
        <v>5.5530637300195054E-3</v>
      </c>
      <c r="H12" s="11">
        <f t="shared" si="1"/>
        <v>2992.9909719094867</v>
      </c>
      <c r="I12" s="11">
        <f t="shared" si="5"/>
        <v>258.9944469362672</v>
      </c>
      <c r="K12" s="12" t="s">
        <v>41</v>
      </c>
      <c r="L12" s="11">
        <f>AVERAGE(I4:I39)</f>
        <v>806.92079182119539</v>
      </c>
    </row>
    <row r="13" spans="1:12">
      <c r="A13" s="2">
        <f>Dati!A13</f>
        <v>44054</v>
      </c>
      <c r="B13" s="10">
        <v>11</v>
      </c>
      <c r="C13" s="10">
        <f>'Nuovi positivi'!B13</f>
        <v>251237</v>
      </c>
      <c r="D13">
        <f t="shared" si="2"/>
        <v>412</v>
      </c>
      <c r="E13" s="11">
        <f t="shared" si="3"/>
        <v>247832.02137391476</v>
      </c>
      <c r="F13" s="11">
        <f t="shared" si="4"/>
        <v>0.12345824245130643</v>
      </c>
      <c r="G13" s="11">
        <f t="shared" si="0"/>
        <v>1.2345824240284546E-2</v>
      </c>
      <c r="H13" s="11">
        <f t="shared" si="1"/>
        <v>3404.9786260852416</v>
      </c>
      <c r="I13" s="11">
        <f t="shared" si="5"/>
        <v>411.98765417575487</v>
      </c>
      <c r="K13" s="12" t="s">
        <v>31</v>
      </c>
      <c r="L13" s="6">
        <f>STDEVP(I4:I39)</f>
        <v>440.12947931065708</v>
      </c>
    </row>
    <row r="14" spans="1:12">
      <c r="A14" s="2">
        <f>Dati!A14</f>
        <v>44055</v>
      </c>
      <c r="B14" s="10">
        <v>12</v>
      </c>
      <c r="C14" s="10">
        <f>'Nuovi positivi'!B14</f>
        <v>251713</v>
      </c>
      <c r="D14">
        <f t="shared" si="2"/>
        <v>476</v>
      </c>
      <c r="E14" s="11">
        <f t="shared" si="3"/>
        <v>247832.04684634629</v>
      </c>
      <c r="F14" s="11">
        <f t="shared" si="4"/>
        <v>0.2547243153094314</v>
      </c>
      <c r="G14" s="11">
        <f t="shared" si="0"/>
        <v>2.5472431538472881E-2</v>
      </c>
      <c r="H14" s="11">
        <f t="shared" si="1"/>
        <v>3880.9531536537106</v>
      </c>
      <c r="I14" s="11">
        <f t="shared" si="5"/>
        <v>475.97452756846906</v>
      </c>
    </row>
    <row r="15" spans="1:12">
      <c r="A15" s="2">
        <f>Dati!A15</f>
        <v>44056</v>
      </c>
      <c r="B15" s="10">
        <v>13</v>
      </c>
      <c r="C15" s="10">
        <f>'Nuovi positivi'!B15</f>
        <v>252235</v>
      </c>
      <c r="D15">
        <f t="shared" si="2"/>
        <v>522</v>
      </c>
      <c r="E15" s="11">
        <f t="shared" si="3"/>
        <v>247832.09620719583</v>
      </c>
      <c r="F15" s="11">
        <f t="shared" si="4"/>
        <v>0.4936084954533726</v>
      </c>
      <c r="G15" s="11">
        <f t="shared" si="0"/>
        <v>4.936084955467962E-2</v>
      </c>
      <c r="H15" s="11">
        <f t="shared" si="1"/>
        <v>4402.9037928041653</v>
      </c>
      <c r="I15" s="11">
        <f t="shared" si="5"/>
        <v>521.95063915045466</v>
      </c>
      <c r="K15" t="s">
        <v>32</v>
      </c>
      <c r="L15" s="14">
        <f>MATCH(MAX(G3:G67),G3:G67,0)</f>
        <v>65</v>
      </c>
    </row>
    <row r="16" spans="1:12">
      <c r="A16" s="2">
        <f>Dati!A16</f>
        <v>44057</v>
      </c>
      <c r="B16" s="10">
        <v>14</v>
      </c>
      <c r="C16" s="10">
        <f>'Nuovi positivi'!B16</f>
        <v>252809</v>
      </c>
      <c r="D16">
        <f t="shared" si="2"/>
        <v>574</v>
      </c>
      <c r="E16" s="11">
        <f t="shared" si="3"/>
        <v>247832.18688438347</v>
      </c>
      <c r="F16" s="11">
        <f t="shared" si="4"/>
        <v>0.90677187632536516</v>
      </c>
      <c r="G16" s="11">
        <f t="shared" si="0"/>
        <v>9.0677187619819494E-2</v>
      </c>
      <c r="H16" s="11">
        <f t="shared" si="1"/>
        <v>4976.8131156165327</v>
      </c>
      <c r="I16" s="11">
        <f t="shared" si="5"/>
        <v>573.90932281236746</v>
      </c>
    </row>
    <row r="17" spans="1:12">
      <c r="A17" s="2">
        <f>Dati!A17</f>
        <v>44058</v>
      </c>
      <c r="B17" s="10">
        <v>15</v>
      </c>
      <c r="C17" s="10">
        <f>'Nuovi positivi'!B17</f>
        <v>253438</v>
      </c>
      <c r="D17">
        <f t="shared" si="2"/>
        <v>629</v>
      </c>
      <c r="E17" s="11">
        <f t="shared" si="3"/>
        <v>247832.34596611816</v>
      </c>
      <c r="F17" s="11">
        <f t="shared" si="4"/>
        <v>1.5908173468778841</v>
      </c>
      <c r="G17" s="11">
        <f t="shared" si="0"/>
        <v>0.15908173468961279</v>
      </c>
      <c r="H17" s="11">
        <f t="shared" si="1"/>
        <v>5605.654033881845</v>
      </c>
      <c r="I17" s="11">
        <f t="shared" si="5"/>
        <v>628.84091826531221</v>
      </c>
    </row>
    <row r="18" spans="1:12">
      <c r="A18" s="2">
        <f>Dati!A18</f>
        <v>44059</v>
      </c>
      <c r="B18" s="10">
        <v>16</v>
      </c>
      <c r="C18" s="10">
        <f>'Nuovi positivi'!B18</f>
        <v>253915</v>
      </c>
      <c r="D18">
        <f t="shared" si="2"/>
        <v>477</v>
      </c>
      <c r="E18" s="11">
        <f t="shared" si="3"/>
        <v>247832.61408789959</v>
      </c>
      <c r="F18" s="11">
        <f t="shared" si="4"/>
        <v>2.6812178143882193</v>
      </c>
      <c r="G18" s="11">
        <f t="shared" si="0"/>
        <v>0.26812178142942983</v>
      </c>
      <c r="H18" s="11">
        <f t="shared" si="1"/>
        <v>6082.3859121004061</v>
      </c>
      <c r="I18" s="11">
        <f t="shared" si="5"/>
        <v>476.73187821856118</v>
      </c>
      <c r="K18" t="s">
        <v>42</v>
      </c>
      <c r="L18" s="11">
        <f>MAX(E3:E200)</f>
        <v>4504367.3098600833</v>
      </c>
    </row>
    <row r="19" spans="1:12">
      <c r="A19" s="2">
        <f>Dati!A19</f>
        <v>44060</v>
      </c>
      <c r="B19" s="10">
        <v>17</v>
      </c>
      <c r="C19" s="10">
        <f>'Nuovi positivi'!B19</f>
        <v>254235</v>
      </c>
      <c r="D19">
        <f t="shared" si="2"/>
        <v>320</v>
      </c>
      <c r="E19" s="11">
        <f t="shared" si="3"/>
        <v>247833.05034831696</v>
      </c>
      <c r="F19" s="11">
        <f t="shared" si="4"/>
        <v>4.3626041736570187</v>
      </c>
      <c r="G19" s="11">
        <f t="shared" si="0"/>
        <v>0.43626041735424381</v>
      </c>
      <c r="H19" s="11">
        <f t="shared" si="1"/>
        <v>6401.9496516830404</v>
      </c>
      <c r="I19" s="11">
        <f t="shared" si="5"/>
        <v>319.5637395826343</v>
      </c>
    </row>
    <row r="20" spans="1:12">
      <c r="A20" s="2">
        <f>Dati!A20</f>
        <v>44061</v>
      </c>
      <c r="B20" s="10">
        <v>18</v>
      </c>
      <c r="C20" s="10">
        <f>'Nuovi positivi'!B20</f>
        <v>254636</v>
      </c>
      <c r="D20">
        <f t="shared" si="2"/>
        <v>401</v>
      </c>
      <c r="E20" s="11">
        <f t="shared" si="3"/>
        <v>247833.73838458225</v>
      </c>
      <c r="F20" s="11">
        <f t="shared" si="4"/>
        <v>6.880362652882468</v>
      </c>
      <c r="G20" s="11">
        <f t="shared" si="0"/>
        <v>0.68803626527614847</v>
      </c>
      <c r="H20" s="11">
        <f t="shared" si="1"/>
        <v>6802.2616154177522</v>
      </c>
      <c r="I20" s="11">
        <f t="shared" si="5"/>
        <v>400.31196373471175</v>
      </c>
    </row>
    <row r="21" spans="1:12">
      <c r="A21" s="2">
        <f>Dati!A21</f>
        <v>44062</v>
      </c>
      <c r="B21" s="10">
        <v>19</v>
      </c>
      <c r="C21" s="10">
        <f>'Nuovi positivi'!B21</f>
        <v>255278</v>
      </c>
      <c r="D21">
        <f t="shared" si="2"/>
        <v>642</v>
      </c>
      <c r="E21" s="11">
        <f t="shared" si="3"/>
        <v>247834.79372958548</v>
      </c>
      <c r="F21" s="11">
        <f t="shared" si="4"/>
        <v>10.553450032311957</v>
      </c>
      <c r="G21" s="11">
        <f t="shared" si="0"/>
        <v>1.0553450032202674</v>
      </c>
      <c r="H21" s="11">
        <f t="shared" si="1"/>
        <v>7443.206270414521</v>
      </c>
      <c r="I21" s="11">
        <f t="shared" si="5"/>
        <v>640.9446549967688</v>
      </c>
    </row>
    <row r="22" spans="1:12">
      <c r="A22" s="2">
        <f>Dati!A22</f>
        <v>44063</v>
      </c>
      <c r="B22" s="10">
        <v>20</v>
      </c>
      <c r="C22" s="10">
        <f>'Nuovi positivi'!B22</f>
        <v>256118</v>
      </c>
      <c r="D22">
        <f t="shared" si="2"/>
        <v>840</v>
      </c>
      <c r="E22" s="11">
        <f t="shared" si="3"/>
        <v>247836.37255924512</v>
      </c>
      <c r="F22" s="11">
        <f t="shared" si="4"/>
        <v>15.788296596438158</v>
      </c>
      <c r="G22" s="11">
        <f t="shared" si="0"/>
        <v>1.5788296596304969</v>
      </c>
      <c r="H22" s="11">
        <f t="shared" si="1"/>
        <v>8281.6274407548772</v>
      </c>
      <c r="I22" s="11">
        <f t="shared" si="5"/>
        <v>838.42117034035618</v>
      </c>
    </row>
    <row r="23" spans="1:12">
      <c r="A23" s="2">
        <f>Dati!A23</f>
        <v>44064</v>
      </c>
      <c r="B23" s="10">
        <v>21</v>
      </c>
      <c r="C23" s="10">
        <f>'Nuovi positivi'!B23</f>
        <v>257065</v>
      </c>
      <c r="D23">
        <f t="shared" si="2"/>
        <v>947</v>
      </c>
      <c r="E23" s="11">
        <f t="shared" si="3"/>
        <v>247838.68192240677</v>
      </c>
      <c r="F23" s="11">
        <f t="shared" si="4"/>
        <v>23.093631616502535</v>
      </c>
      <c r="G23" s="11">
        <f t="shared" si="0"/>
        <v>2.3093631616540589</v>
      </c>
      <c r="H23" s="11">
        <f t="shared" si="1"/>
        <v>9226.3180775932269</v>
      </c>
      <c r="I23" s="11">
        <f t="shared" si="5"/>
        <v>944.69063683834975</v>
      </c>
    </row>
    <row r="24" spans="1:12">
      <c r="A24" s="2">
        <f>Dati!A24</f>
        <v>44065</v>
      </c>
      <c r="B24" s="10">
        <v>22</v>
      </c>
      <c r="C24" s="10">
        <f>'Nuovi positivi'!B24</f>
        <v>258136</v>
      </c>
      <c r="D24">
        <f t="shared" si="2"/>
        <v>1071</v>
      </c>
      <c r="E24" s="11">
        <f t="shared" si="3"/>
        <v>247841.99152596149</v>
      </c>
      <c r="F24" s="11">
        <f t="shared" si="4"/>
        <v>33.096035547205247</v>
      </c>
      <c r="G24" s="11">
        <f t="shared" si="0"/>
        <v>3.3096035547322376</v>
      </c>
      <c r="H24" s="11">
        <f t="shared" si="1"/>
        <v>10294.008474038506</v>
      </c>
      <c r="I24" s="11">
        <f t="shared" si="5"/>
        <v>1067.6903964452795</v>
      </c>
    </row>
    <row r="25" spans="1:12">
      <c r="A25" s="2">
        <f>Dati!A25</f>
        <v>44066</v>
      </c>
      <c r="B25" s="10">
        <v>23</v>
      </c>
      <c r="C25" s="10">
        <f>'Nuovi positivi'!B25</f>
        <v>259345</v>
      </c>
      <c r="D25">
        <f t="shared" si="2"/>
        <v>1209</v>
      </c>
      <c r="E25" s="11">
        <f t="shared" si="3"/>
        <v>247846.64712571879</v>
      </c>
      <c r="F25" s="11">
        <f t="shared" si="4"/>
        <v>46.555997573013883</v>
      </c>
      <c r="G25" s="11">
        <f t="shared" si="0"/>
        <v>4.6555997573108971</v>
      </c>
      <c r="H25" s="11">
        <f t="shared" si="1"/>
        <v>11498.352874281205</v>
      </c>
      <c r="I25" s="11">
        <f t="shared" si="5"/>
        <v>1204.3444002426986</v>
      </c>
    </row>
    <row r="26" spans="1:12">
      <c r="A26" s="2">
        <f>Dati!A26</f>
        <v>44067</v>
      </c>
      <c r="B26" s="10">
        <v>24</v>
      </c>
      <c r="C26" s="10">
        <f>'Nuovi positivi'!B26</f>
        <v>260298</v>
      </c>
      <c r="D26">
        <f t="shared" si="2"/>
        <v>953</v>
      </c>
      <c r="E26" s="11">
        <f t="shared" si="3"/>
        <v>247853.08554942679</v>
      </c>
      <c r="F26" s="11">
        <f t="shared" si="4"/>
        <v>64.384237079939339</v>
      </c>
      <c r="G26" s="11">
        <f t="shared" si="0"/>
        <v>6.4384237079803555</v>
      </c>
      <c r="H26" s="11">
        <f t="shared" si="1"/>
        <v>12444.914450573211</v>
      </c>
      <c r="I26" s="11">
        <f t="shared" si="5"/>
        <v>946.56157629200607</v>
      </c>
    </row>
    <row r="27" spans="1:12">
      <c r="A27" s="2">
        <f>Dati!A27</f>
        <v>44068</v>
      </c>
      <c r="B27" s="10">
        <v>25</v>
      </c>
      <c r="C27" s="10">
        <f>'Nuovi positivi'!B27</f>
        <v>261174</v>
      </c>
      <c r="D27">
        <f t="shared" si="2"/>
        <v>876</v>
      </c>
      <c r="E27" s="11">
        <f t="shared" si="3"/>
        <v>247861.8513527514</v>
      </c>
      <c r="F27" s="11">
        <f t="shared" si="4"/>
        <v>87.658033246116247</v>
      </c>
      <c r="G27" s="11">
        <f t="shared" si="0"/>
        <v>8.7658033246237501</v>
      </c>
      <c r="H27" s="11">
        <f t="shared" si="1"/>
        <v>13312.148647248599</v>
      </c>
      <c r="I27" s="11">
        <f t="shared" si="5"/>
        <v>867.23419667538838</v>
      </c>
    </row>
    <row r="28" spans="1:12">
      <c r="A28" s="2">
        <f>Dati!A28</f>
        <v>44069</v>
      </c>
      <c r="B28" s="10">
        <v>26</v>
      </c>
      <c r="C28" s="10">
        <f>'Nuovi positivi'!B28</f>
        <v>262540</v>
      </c>
      <c r="D28">
        <f t="shared" si="2"/>
        <v>1366</v>
      </c>
      <c r="E28" s="11">
        <f t="shared" si="3"/>
        <v>247873.61508258086</v>
      </c>
      <c r="F28" s="11">
        <f t="shared" si="4"/>
        <v>117.63729829457588</v>
      </c>
      <c r="G28" s="11">
        <f t="shared" si="0"/>
        <v>11.763729829445616</v>
      </c>
      <c r="H28" s="11">
        <f t="shared" si="1"/>
        <v>14666.384917419142</v>
      </c>
      <c r="I28" s="11">
        <f t="shared" si="5"/>
        <v>1354.2362701705424</v>
      </c>
    </row>
    <row r="29" spans="1:12">
      <c r="A29" s="2">
        <f>Dati!A29</f>
        <v>44070</v>
      </c>
      <c r="B29" s="10">
        <v>27</v>
      </c>
      <c r="C29" s="10">
        <f>'Nuovi positivi'!B29</f>
        <v>263949</v>
      </c>
      <c r="D29">
        <f t="shared" si="2"/>
        <v>1409</v>
      </c>
      <c r="E29" s="11">
        <f t="shared" si="3"/>
        <v>247889.19309526897</v>
      </c>
      <c r="F29" s="11">
        <f t="shared" si="4"/>
        <v>155.78012688114541</v>
      </c>
      <c r="G29" s="11">
        <f t="shared" si="0"/>
        <v>15.578012688115672</v>
      </c>
      <c r="H29" s="11">
        <f t="shared" si="1"/>
        <v>16059.806904731027</v>
      </c>
      <c r="I29" s="11">
        <f t="shared" si="5"/>
        <v>1393.4219873118855</v>
      </c>
    </row>
    <row r="30" spans="1:12">
      <c r="A30" s="2">
        <f>Dati!A30</f>
        <v>44071</v>
      </c>
      <c r="B30" s="10">
        <v>28</v>
      </c>
      <c r="C30" s="10">
        <f>'Nuovi positivi'!B30</f>
        <v>265409</v>
      </c>
      <c r="D30">
        <f t="shared" si="2"/>
        <v>1460</v>
      </c>
      <c r="E30" s="11">
        <f t="shared" si="3"/>
        <v>247909.56885090994</v>
      </c>
      <c r="F30" s="11">
        <f t="shared" si="4"/>
        <v>203.75755640969146</v>
      </c>
      <c r="G30" s="11">
        <f t="shared" si="0"/>
        <v>20.375755640976397</v>
      </c>
      <c r="H30" s="11">
        <f t="shared" si="1"/>
        <v>17499.431149090058</v>
      </c>
      <c r="I30" s="11">
        <f t="shared" si="5"/>
        <v>1439.6242443590309</v>
      </c>
    </row>
    <row r="31" spans="1:12">
      <c r="A31" s="2">
        <f>Dati!A31</f>
        <v>44072</v>
      </c>
      <c r="B31" s="10">
        <v>29</v>
      </c>
      <c r="C31" s="10">
        <f>'Nuovi positivi'!B31</f>
        <v>266853</v>
      </c>
      <c r="D31">
        <f t="shared" si="2"/>
        <v>1444</v>
      </c>
      <c r="E31" s="11">
        <f t="shared" si="3"/>
        <v>247935.91557894414</v>
      </c>
      <c r="F31" s="11">
        <f t="shared" si="4"/>
        <v>263.46728034201078</v>
      </c>
      <c r="G31" s="11">
        <f t="shared" si="0"/>
        <v>26.346728034213111</v>
      </c>
      <c r="H31" s="11">
        <f t="shared" si="1"/>
        <v>18917.084421055857</v>
      </c>
      <c r="I31" s="11">
        <f t="shared" si="5"/>
        <v>1417.6532719657989</v>
      </c>
    </row>
    <row r="32" spans="1:12">
      <c r="A32" s="2">
        <f>Dati!A32</f>
        <v>44073</v>
      </c>
      <c r="B32" s="10">
        <v>30</v>
      </c>
      <c r="C32" s="10">
        <f>'Nuovi positivi'!B32</f>
        <v>268218</v>
      </c>
      <c r="D32">
        <f t="shared" si="2"/>
        <v>1365</v>
      </c>
      <c r="E32" s="11">
        <f t="shared" si="3"/>
        <v>247969.62018578997</v>
      </c>
      <c r="F32" s="11">
        <f t="shared" si="4"/>
        <v>337.04606845829403</v>
      </c>
      <c r="G32" s="11">
        <f t="shared" si="0"/>
        <v>33.704606845822653</v>
      </c>
      <c r="H32" s="11">
        <f t="shared" si="1"/>
        <v>20248.379814210028</v>
      </c>
      <c r="I32" s="11">
        <f t="shared" si="5"/>
        <v>1331.2953931541706</v>
      </c>
    </row>
    <row r="33" spans="1:9">
      <c r="A33" s="2">
        <f>Dati!A33</f>
        <v>44074</v>
      </c>
      <c r="B33" s="10">
        <v>31</v>
      </c>
      <c r="C33" s="10">
        <f>'Nuovi positivi'!B33</f>
        <v>269214</v>
      </c>
      <c r="D33">
        <f t="shared" si="2"/>
        <v>996</v>
      </c>
      <c r="E33" s="11">
        <f t="shared" si="3"/>
        <v>248012.30825218582</v>
      </c>
      <c r="F33" s="11">
        <f t="shared" si="4"/>
        <v>426.88066395843634</v>
      </c>
      <c r="G33" s="11">
        <f t="shared" si="0"/>
        <v>42.688066395854776</v>
      </c>
      <c r="H33" s="11">
        <f t="shared" si="1"/>
        <v>21201.691747814184</v>
      </c>
      <c r="I33" s="11">
        <f t="shared" si="5"/>
        <v>953.31193360415637</v>
      </c>
    </row>
    <row r="34" spans="1:9">
      <c r="A34" s="2">
        <f>Dati!A34</f>
        <v>44075</v>
      </c>
      <c r="B34" s="10">
        <v>32</v>
      </c>
      <c r="C34" s="10">
        <f>'Nuovi positivi'!B34</f>
        <v>270189</v>
      </c>
      <c r="D34">
        <f t="shared" si="2"/>
        <v>975</v>
      </c>
      <c r="E34" s="11">
        <f t="shared" si="3"/>
        <v>248065.86994686513</v>
      </c>
      <c r="F34" s="11">
        <f t="shared" si="4"/>
        <v>535.61694679316133</v>
      </c>
      <c r="G34" s="11">
        <f t="shared" si="0"/>
        <v>53.561694679328006</v>
      </c>
      <c r="H34" s="11">
        <f t="shared" si="1"/>
        <v>22123.130053134868</v>
      </c>
      <c r="I34" s="11">
        <f t="shared" si="5"/>
        <v>921.43830532068387</v>
      </c>
    </row>
    <row r="35" spans="1:9">
      <c r="A35" s="2">
        <f>Dati!A35</f>
        <v>44076</v>
      </c>
      <c r="B35" s="10">
        <v>33</v>
      </c>
      <c r="C35" s="10">
        <f>'Nuovi positivi'!B35</f>
        <v>271515</v>
      </c>
      <c r="D35">
        <f t="shared" si="2"/>
        <v>1326</v>
      </c>
      <c r="E35" s="11">
        <f t="shared" si="3"/>
        <v>248132.48666437276</v>
      </c>
      <c r="F35" s="11">
        <f t="shared" si="4"/>
        <v>666.16717507626163</v>
      </c>
      <c r="G35" s="11">
        <f t="shared" si="0"/>
        <v>66.616717507617523</v>
      </c>
      <c r="H35" s="11">
        <f t="shared" si="1"/>
        <v>23382.513335627242</v>
      </c>
      <c r="I35" s="11">
        <f t="shared" si="5"/>
        <v>1259.3832824923738</v>
      </c>
    </row>
    <row r="36" spans="1:9">
      <c r="A36" s="2">
        <f>Dati!A36</f>
        <v>44077</v>
      </c>
      <c r="B36" s="10">
        <v>34</v>
      </c>
      <c r="C36" s="10">
        <f>'Nuovi positivi'!B36</f>
        <v>272912</v>
      </c>
      <c r="D36">
        <f t="shared" si="2"/>
        <v>1397</v>
      </c>
      <c r="E36" s="11">
        <f t="shared" si="3"/>
        <v>248214.65817850601</v>
      </c>
      <c r="F36" s="11">
        <f t="shared" si="4"/>
        <v>821.71514133253368</v>
      </c>
      <c r="G36" s="11">
        <f t="shared" ref="G36:G60" si="6">$L$4*B36^$L$5*EXP(-B36/$L$6)</f>
        <v>82.171514133247697</v>
      </c>
      <c r="H36" s="11">
        <f t="shared" si="1"/>
        <v>24697.341821493988</v>
      </c>
      <c r="I36" s="11">
        <f t="shared" si="5"/>
        <v>1314.8284858667466</v>
      </c>
    </row>
    <row r="37" spans="1:9">
      <c r="A37" s="2">
        <f>Dati!A37</f>
        <v>44078</v>
      </c>
      <c r="B37" s="10">
        <v>35</v>
      </c>
      <c r="C37" s="10">
        <f>'Nuovi positivi'!B37</f>
        <v>274644</v>
      </c>
      <c r="D37">
        <f t="shared" si="2"/>
        <v>1732</v>
      </c>
      <c r="E37" s="11">
        <f t="shared" si="3"/>
        <v>248315.23008921358</v>
      </c>
      <c r="F37" s="11">
        <f t="shared" si="4"/>
        <v>1005.7191070757108</v>
      </c>
      <c r="G37" s="11">
        <f t="shared" si="6"/>
        <v>100.57191070756021</v>
      </c>
      <c r="H37" s="11">
        <f t="shared" si="1"/>
        <v>26328.769910786417</v>
      </c>
      <c r="I37" s="11">
        <f t="shared" si="5"/>
        <v>1631.4280892924289</v>
      </c>
    </row>
    <row r="38" spans="1:9">
      <c r="A38" s="2">
        <f>Dati!A38</f>
        <v>44079</v>
      </c>
      <c r="B38" s="10">
        <v>36</v>
      </c>
      <c r="C38" s="10">
        <f>'Nuovi positivi'!B38</f>
        <v>276337</v>
      </c>
      <c r="D38">
        <f t="shared" si="2"/>
        <v>1693</v>
      </c>
      <c r="E38" s="11">
        <f t="shared" si="3"/>
        <v>248437.42132993942</v>
      </c>
      <c r="F38" s="11">
        <f t="shared" si="4"/>
        <v>1221.9124072583509</v>
      </c>
      <c r="G38" s="11">
        <f t="shared" si="6"/>
        <v>122.19124072582299</v>
      </c>
      <c r="H38" s="11">
        <f t="shared" si="1"/>
        <v>27899.578670060582</v>
      </c>
      <c r="I38" s="11">
        <f t="shared" si="5"/>
        <v>1570.8087592741649</v>
      </c>
    </row>
    <row r="39" spans="1:9">
      <c r="A39" s="2">
        <f>Dati!A39</f>
        <v>44080</v>
      </c>
      <c r="B39" s="10">
        <v>37</v>
      </c>
      <c r="C39" s="10">
        <f>'Nuovi positivi'!B39</f>
        <v>277634</v>
      </c>
      <c r="D39">
        <f t="shared" si="2"/>
        <v>1297</v>
      </c>
      <c r="E39" s="11">
        <f t="shared" si="3"/>
        <v>248584.85149443697</v>
      </c>
      <c r="F39" s="11">
        <f t="shared" si="4"/>
        <v>1474.3016449754941</v>
      </c>
      <c r="G39" s="11">
        <f t="shared" si="6"/>
        <v>147.43016449754614</v>
      </c>
      <c r="H39" s="11">
        <f t="shared" si="1"/>
        <v>29049.148505563033</v>
      </c>
      <c r="I39" s="11">
        <f t="shared" si="5"/>
        <v>1149.5698355024506</v>
      </c>
    </row>
    <row r="40" spans="1:9">
      <c r="A40" s="2">
        <f>Dati!A40</f>
        <v>44081</v>
      </c>
      <c r="B40" s="10">
        <v>38</v>
      </c>
      <c r="C40" s="10">
        <f>'Nuovi positivi'!B40</f>
        <v>278784</v>
      </c>
      <c r="D40">
        <f t="shared" si="2"/>
        <v>1150</v>
      </c>
      <c r="E40" s="11">
        <f t="shared" si="3"/>
        <v>248761.5677370287</v>
      </c>
      <c r="F40" s="11">
        <f t="shared" si="4"/>
        <v>1767.1624259173404</v>
      </c>
      <c r="G40" s="11">
        <f t="shared" si="6"/>
        <v>176.71624259174575</v>
      </c>
      <c r="H40" s="11">
        <f t="shared" si="1"/>
        <v>30022.432262971299</v>
      </c>
      <c r="I40" s="11">
        <f t="shared" si="5"/>
        <v>973.28375740826596</v>
      </c>
    </row>
    <row r="41" spans="1:9">
      <c r="A41" s="2">
        <f>Dati!A41</f>
        <v>44082</v>
      </c>
      <c r="B41" s="10">
        <v>39</v>
      </c>
      <c r="C41" s="10">
        <f>'Nuovi positivi'!B41</f>
        <v>280153</v>
      </c>
      <c r="D41">
        <f t="shared" si="2"/>
        <v>1369</v>
      </c>
      <c r="E41" s="11">
        <f t="shared" si="3"/>
        <v>248972.07099813072</v>
      </c>
      <c r="F41" s="11">
        <f t="shared" si="4"/>
        <v>2105.0326110201422</v>
      </c>
      <c r="G41" s="11">
        <f t="shared" si="6"/>
        <v>210.50326110200774</v>
      </c>
      <c r="H41" s="11">
        <f t="shared" si="1"/>
        <v>31180.929001869285</v>
      </c>
      <c r="I41" s="11">
        <f t="shared" si="5"/>
        <v>1158.4967388979858</v>
      </c>
    </row>
    <row r="42" spans="1:9">
      <c r="A42" s="2">
        <f>Dati!A42</f>
        <v>44083</v>
      </c>
      <c r="B42" s="10">
        <v>40</v>
      </c>
      <c r="C42" s="10">
        <f>'Nuovi positivi'!B42</f>
        <v>281583</v>
      </c>
      <c r="D42">
        <f t="shared" si="2"/>
        <v>1430</v>
      </c>
      <c r="E42" s="11">
        <f t="shared" si="3"/>
        <v>249221.3413075436</v>
      </c>
      <c r="F42" s="11">
        <f t="shared" si="4"/>
        <v>2492.7030941288103</v>
      </c>
      <c r="G42" s="11">
        <f t="shared" si="6"/>
        <v>249.27030941289507</v>
      </c>
      <c r="H42" s="11">
        <f t="shared" si="1"/>
        <v>32361.658692456404</v>
      </c>
      <c r="I42" s="11">
        <f t="shared" si="5"/>
        <v>1180.729690587119</v>
      </c>
    </row>
    <row r="43" spans="1:9">
      <c r="A43" s="2">
        <f>Dati!A43</f>
        <v>44084</v>
      </c>
      <c r="B43" s="10">
        <v>41</v>
      </c>
      <c r="C43" s="10">
        <f>'Nuovi positivi'!B43</f>
        <v>283180</v>
      </c>
      <c r="D43">
        <f t="shared" si="2"/>
        <v>1597</v>
      </c>
      <c r="E43" s="11">
        <f t="shared" si="3"/>
        <v>249514.86192143394</v>
      </c>
      <c r="F43" s="11">
        <f t="shared" si="4"/>
        <v>2935.2061389034498</v>
      </c>
      <c r="G43" s="11">
        <f t="shared" si="6"/>
        <v>293.52061389035117</v>
      </c>
      <c r="H43" s="11">
        <f t="shared" si="1"/>
        <v>33665.138078566059</v>
      </c>
      <c r="I43" s="11">
        <f t="shared" si="5"/>
        <v>1303.479386109655</v>
      </c>
    </row>
    <row r="44" spans="1:9">
      <c r="A44" s="2">
        <f>Dati!A44</f>
        <v>44085</v>
      </c>
      <c r="B44" s="10">
        <v>42</v>
      </c>
      <c r="C44" s="10">
        <f>'Nuovi positivi'!B44</f>
        <v>284796</v>
      </c>
      <c r="D44">
        <f t="shared" si="2"/>
        <v>1616</v>
      </c>
      <c r="E44" s="11">
        <f t="shared" si="3"/>
        <v>249858.64205496557</v>
      </c>
      <c r="F44" s="11">
        <f t="shared" si="4"/>
        <v>3437.801335316326</v>
      </c>
      <c r="G44" s="11">
        <f t="shared" si="6"/>
        <v>343.78013353163232</v>
      </c>
      <c r="H44" s="11">
        <f t="shared" si="1"/>
        <v>34937.357945034426</v>
      </c>
      <c r="I44" s="11">
        <f t="shared" si="5"/>
        <v>1272.2198664683674</v>
      </c>
    </row>
    <row r="45" spans="1:9">
      <c r="A45" s="2">
        <f>Dati!A45</f>
        <v>44086</v>
      </c>
      <c r="B45" s="10">
        <v>43</v>
      </c>
      <c r="C45" s="10">
        <f>'Nuovi positivi'!B45</f>
        <v>286297</v>
      </c>
      <c r="D45">
        <f t="shared" si="2"/>
        <v>1501</v>
      </c>
      <c r="E45" s="11">
        <f t="shared" si="3"/>
        <v>250259.23798103249</v>
      </c>
      <c r="F45" s="11">
        <f t="shared" si="4"/>
        <v>4005.9592606691876</v>
      </c>
      <c r="G45" s="11">
        <f t="shared" si="6"/>
        <v>400.59592606692087</v>
      </c>
      <c r="H45" s="11">
        <f t="shared" si="1"/>
        <v>36037.762018967507</v>
      </c>
      <c r="I45" s="11">
        <f t="shared" si="5"/>
        <v>1100.4040739330812</v>
      </c>
    </row>
    <row r="46" spans="1:9">
      <c r="A46" s="2">
        <f>Dati!A46</f>
        <v>44087</v>
      </c>
      <c r="B46" s="10">
        <v>44</v>
      </c>
      <c r="C46" s="10">
        <f>'Nuovi positivi'!B46</f>
        <v>287753</v>
      </c>
      <c r="D46">
        <f t="shared" si="2"/>
        <v>1456</v>
      </c>
      <c r="E46" s="11">
        <f t="shared" si="3"/>
        <v>250723.77227631412</v>
      </c>
      <c r="F46" s="11">
        <f t="shared" si="4"/>
        <v>4645.3429528162815</v>
      </c>
      <c r="G46" s="11">
        <f t="shared" si="6"/>
        <v>464.53429528162786</v>
      </c>
      <c r="H46" s="11">
        <f t="shared" si="1"/>
        <v>37029.227723685879</v>
      </c>
      <c r="I46" s="11">
        <f t="shared" si="5"/>
        <v>991.46570471837185</v>
      </c>
    </row>
    <row r="47" spans="1:9">
      <c r="A47" s="2">
        <f>Dati!A47</f>
        <v>44088</v>
      </c>
      <c r="B47" s="10">
        <v>45</v>
      </c>
      <c r="C47" s="10">
        <f>'Nuovi positivi'!B47</f>
        <v>288761</v>
      </c>
      <c r="D47">
        <f t="shared" si="2"/>
        <v>1008</v>
      </c>
      <c r="E47" s="11">
        <f t="shared" si="3"/>
        <v>251259.95100872061</v>
      </c>
      <c r="F47" s="11">
        <f t="shared" si="4"/>
        <v>5361.7873240649351</v>
      </c>
      <c r="G47" s="11">
        <f t="shared" si="6"/>
        <v>536.17873240648669</v>
      </c>
      <c r="H47" s="11">
        <f t="shared" si="1"/>
        <v>37501.048991279386</v>
      </c>
      <c r="I47" s="11">
        <f t="shared" si="5"/>
        <v>471.82126759350649</v>
      </c>
    </row>
    <row r="48" spans="1:9">
      <c r="A48" s="2">
        <f>Dati!A48</f>
        <v>44089</v>
      </c>
      <c r="B48" s="10">
        <v>46</v>
      </c>
      <c r="C48" s="10">
        <f>'Nuovi positivi'!B48</f>
        <v>289990</v>
      </c>
      <c r="D48">
        <f t="shared" si="2"/>
        <v>1229</v>
      </c>
      <c r="E48" s="11">
        <f t="shared" si="3"/>
        <v>251876.07867500771</v>
      </c>
      <c r="F48" s="11">
        <f t="shared" si="4"/>
        <v>6161.2766628709505</v>
      </c>
      <c r="G48" s="11">
        <f t="shared" si="6"/>
        <v>616.12766628709733</v>
      </c>
      <c r="H48" s="11">
        <f t="shared" si="1"/>
        <v>38113.92132499229</v>
      </c>
      <c r="I48" s="11">
        <f t="shared" si="5"/>
        <v>612.87233371290495</v>
      </c>
    </row>
    <row r="49" spans="1:9">
      <c r="A49" s="2">
        <f>Dati!A49</f>
        <v>44090</v>
      </c>
      <c r="B49" s="10">
        <v>47</v>
      </c>
      <c r="C49" s="10">
        <f>'Nuovi positivi'!B49</f>
        <v>291442</v>
      </c>
      <c r="D49">
        <f t="shared" si="2"/>
        <v>1452</v>
      </c>
      <c r="E49" s="11">
        <f t="shared" si="3"/>
        <v>252581.07071369269</v>
      </c>
      <c r="F49" s="11">
        <f t="shared" si="4"/>
        <v>7049.9203868498444</v>
      </c>
      <c r="G49" s="11">
        <f t="shared" si="6"/>
        <v>704.99203868497705</v>
      </c>
      <c r="H49" s="11">
        <f t="shared" si="1"/>
        <v>38860.929286307306</v>
      </c>
      <c r="I49" s="11">
        <f t="shared" si="5"/>
        <v>747.00796131501556</v>
      </c>
    </row>
    <row r="50" spans="1:9">
      <c r="A50" s="2">
        <f>Dati!A50</f>
        <v>44091</v>
      </c>
      <c r="B50" s="10">
        <v>48</v>
      </c>
      <c r="C50" s="10">
        <f>'Nuovi positivi'!B50</f>
        <v>293025</v>
      </c>
      <c r="D50">
        <f t="shared" si="2"/>
        <v>1583</v>
      </c>
      <c r="E50" s="11">
        <f t="shared" si="3"/>
        <v>253384.46343616422</v>
      </c>
      <c r="F50" s="11">
        <f t="shared" si="4"/>
        <v>8033.9272247152985</v>
      </c>
      <c r="G50" s="11">
        <f t="shared" si="6"/>
        <v>803.39272247152246</v>
      </c>
      <c r="H50" s="11">
        <f t="shared" si="1"/>
        <v>39640.536563835776</v>
      </c>
      <c r="I50" s="11">
        <f t="shared" si="5"/>
        <v>779.60727752847015</v>
      </c>
    </row>
    <row r="51" spans="1:9">
      <c r="A51" s="2">
        <f>Dati!A51</f>
        <v>44092</v>
      </c>
      <c r="B51" s="10">
        <v>49</v>
      </c>
      <c r="C51" s="10">
        <f>'Nuovi positivi'!B51</f>
        <v>294932</v>
      </c>
      <c r="D51">
        <f t="shared" si="2"/>
        <v>1907</v>
      </c>
      <c r="E51" s="11">
        <f t="shared" si="3"/>
        <v>254296.42123781555</v>
      </c>
      <c r="F51" s="11">
        <f t="shared" si="4"/>
        <v>9119.5780165132601</v>
      </c>
      <c r="G51" s="11">
        <f t="shared" si="6"/>
        <v>911.95780165131691</v>
      </c>
      <c r="H51" s="11">
        <f t="shared" si="1"/>
        <v>40635.57876218445</v>
      </c>
      <c r="I51" s="11">
        <f t="shared" si="5"/>
        <v>995.04219834867399</v>
      </c>
    </row>
    <row r="52" spans="1:9">
      <c r="A52" s="2">
        <f>Dati!A52</f>
        <v>44093</v>
      </c>
      <c r="B52" s="10">
        <v>50</v>
      </c>
      <c r="C52" s="10">
        <f>'Nuovi positivi'!B52</f>
        <v>296569</v>
      </c>
      <c r="D52">
        <f t="shared" si="2"/>
        <v>1637</v>
      </c>
      <c r="E52" s="11">
        <f t="shared" si="3"/>
        <v>255327.74097090735</v>
      </c>
      <c r="F52" s="11">
        <f t="shared" si="4"/>
        <v>10313.197330918047</v>
      </c>
      <c r="G52" s="11">
        <f t="shared" si="6"/>
        <v>1031.3197330918069</v>
      </c>
      <c r="H52" s="11">
        <f t="shared" si="1"/>
        <v>41241.259029092646</v>
      </c>
      <c r="I52" s="11">
        <f t="shared" si="5"/>
        <v>605.68026690819534</v>
      </c>
    </row>
    <row r="53" spans="1:9">
      <c r="A53" s="2">
        <f>Dati!A53</f>
        <v>44094</v>
      </c>
      <c r="B53" s="10">
        <v>51</v>
      </c>
      <c r="C53" s="10">
        <f>'Nuovi positivi'!B53</f>
        <v>298156</v>
      </c>
      <c r="D53">
        <f t="shared" ref="D53" si="7">C53-C52</f>
        <v>1587</v>
      </c>
      <c r="E53" s="11">
        <f t="shared" si="3"/>
        <v>256489.85338145276</v>
      </c>
      <c r="F53" s="11">
        <f t="shared" si="4"/>
        <v>11621.124105454073</v>
      </c>
      <c r="G53" s="11">
        <f t="shared" si="6"/>
        <v>1162.1124105454126</v>
      </c>
      <c r="H53" s="11">
        <f t="shared" ref="H53" si="8">C53-E53</f>
        <v>41666.146618547238</v>
      </c>
      <c r="I53" s="11">
        <f t="shared" ref="I53" si="9">H53-H52</f>
        <v>424.88758945459267</v>
      </c>
    </row>
    <row r="54" spans="1:9">
      <c r="A54" s="2">
        <f>Dati!A54</f>
        <v>44095</v>
      </c>
      <c r="B54" s="10">
        <v>52</v>
      </c>
      <c r="C54" s="10">
        <f>'Nuovi positivi'!B54</f>
        <v>299506</v>
      </c>
      <c r="D54">
        <f t="shared" ref="D54" si="10">C54-C53</f>
        <v>1350</v>
      </c>
      <c r="E54" s="11">
        <f t="shared" si="3"/>
        <v>257794.82153348575</v>
      </c>
      <c r="F54" s="11">
        <f t="shared" si="4"/>
        <v>13049.681520329905</v>
      </c>
      <c r="G54" s="11">
        <f t="shared" si="6"/>
        <v>1304.9681520329943</v>
      </c>
      <c r="H54" s="11">
        <f t="shared" ref="H54" si="11">C54-E54</f>
        <v>41711.178466514248</v>
      </c>
      <c r="I54" s="11">
        <f t="shared" ref="I54" si="12">H54-H53</f>
        <v>45.031847967009526</v>
      </c>
    </row>
    <row r="55" spans="1:9">
      <c r="A55" s="2">
        <f>Dati!A55</f>
        <v>44096</v>
      </c>
      <c r="B55" s="10">
        <v>53</v>
      </c>
      <c r="C55" s="10">
        <f>'Nuovi positivi'!B55</f>
        <v>300897</v>
      </c>
      <c r="D55">
        <f t="shared" ref="D55" si="13">C55-C54</f>
        <v>1391</v>
      </c>
      <c r="E55" s="11">
        <f t="shared" si="3"/>
        <v>259255.33616540782</v>
      </c>
      <c r="F55" s="11">
        <f t="shared" si="4"/>
        <v>14605.146319220657</v>
      </c>
      <c r="G55" s="11">
        <f t="shared" si="6"/>
        <v>1460.514631922058</v>
      </c>
      <c r="H55" s="11">
        <f t="shared" ref="H55" si="14">C55-E55</f>
        <v>41641.663834592182</v>
      </c>
      <c r="I55" s="11">
        <f t="shared" ref="I55" si="15">H55-H54</f>
        <v>-69.514631922065746</v>
      </c>
    </row>
    <row r="56" spans="1:9">
      <c r="A56" s="2">
        <f>Dati!A56</f>
        <v>44097</v>
      </c>
      <c r="B56" s="10">
        <v>54</v>
      </c>
      <c r="C56" s="10">
        <f>'Nuovi positivi'!B56</f>
        <v>302537</v>
      </c>
      <c r="D56">
        <f t="shared" ref="D56" si="16">C56-C55</f>
        <v>1640</v>
      </c>
      <c r="E56" s="11">
        <f t="shared" si="3"/>
        <v>260884.70794449656</v>
      </c>
      <c r="F56" s="11">
        <f t="shared" si="4"/>
        <v>16293.717790887458</v>
      </c>
      <c r="G56" s="11">
        <f t="shared" si="6"/>
        <v>1629.3717790887488</v>
      </c>
      <c r="H56" s="11">
        <f t="shared" ref="H56" si="17">C56-E56</f>
        <v>41652.292055503436</v>
      </c>
      <c r="I56" s="11">
        <f t="shared" ref="I56" si="18">H56-H55</f>
        <v>10.628220911254175</v>
      </c>
    </row>
    <row r="57" spans="1:9">
      <c r="A57" s="2">
        <f>Dati!A57</f>
        <v>44098</v>
      </c>
      <c r="B57" s="10">
        <v>55</v>
      </c>
      <c r="C57" s="10">
        <f>'Nuovi positivi'!B57</f>
        <v>304323</v>
      </c>
      <c r="D57">
        <f t="shared" ref="D57" si="19">C57-C56</f>
        <v>1786</v>
      </c>
      <c r="E57" s="11">
        <f t="shared" si="3"/>
        <v>262696.85660690744</v>
      </c>
      <c r="F57" s="11">
        <f t="shared" si="4"/>
        <v>18121.486624108802</v>
      </c>
      <c r="G57" s="11">
        <f t="shared" si="6"/>
        <v>1812.1486624108891</v>
      </c>
      <c r="H57" s="11">
        <f t="shared" ref="H57" si="20">C57-E57</f>
        <v>41626.143393092556</v>
      </c>
      <c r="I57" s="11">
        <f t="shared" ref="I57" si="21">H57-H56</f>
        <v>-26.148662410880206</v>
      </c>
    </row>
    <row r="58" spans="1:9">
      <c r="A58" s="2">
        <f>Dati!A58</f>
        <v>44099</v>
      </c>
      <c r="B58" s="10">
        <v>56</v>
      </c>
      <c r="C58" s="10">
        <f>'Nuovi positivi'!B58</f>
        <v>306235</v>
      </c>
      <c r="D58">
        <f t="shared" ref="D58" si="22">C58-C57</f>
        <v>1912</v>
      </c>
      <c r="E58" s="11">
        <f t="shared" si="3"/>
        <v>264706.29699142027</v>
      </c>
      <c r="F58" s="11">
        <f t="shared" si="4"/>
        <v>20094.403845128254</v>
      </c>
      <c r="G58" s="11">
        <f t="shared" si="6"/>
        <v>2009.4403845128118</v>
      </c>
      <c r="H58" s="11">
        <f t="shared" ref="H58" si="23">C58-E58</f>
        <v>41528.703008579731</v>
      </c>
      <c r="I58" s="11">
        <f t="shared" ref="I58" si="24">H58-H57</f>
        <v>-97.440384512825403</v>
      </c>
    </row>
    <row r="59" spans="1:9">
      <c r="A59" s="2">
        <f>Dati!A59</f>
        <v>44100</v>
      </c>
      <c r="B59" s="10">
        <v>57</v>
      </c>
      <c r="C59" s="10">
        <f>'Nuovi positivi'!B59</f>
        <v>308104</v>
      </c>
      <c r="D59">
        <f t="shared" ref="D59" si="25">C59-C58</f>
        <v>1869</v>
      </c>
      <c r="E59" s="11">
        <f t="shared" si="3"/>
        <v>266928.12199560535</v>
      </c>
      <c r="F59" s="11">
        <f t="shared" si="4"/>
        <v>22218.250041850843</v>
      </c>
      <c r="G59" s="11">
        <f t="shared" si="6"/>
        <v>2221.825004185112</v>
      </c>
      <c r="H59" s="11">
        <f t="shared" ref="H59" si="26">C59-E59</f>
        <v>41175.878004394646</v>
      </c>
      <c r="I59" s="11">
        <f t="shared" ref="I59" si="27">H59-H58</f>
        <v>-352.82500418508425</v>
      </c>
    </row>
    <row r="60" spans="1:9">
      <c r="A60" s="2">
        <f>Dati!A60</f>
        <v>44101</v>
      </c>
      <c r="B60" s="10">
        <v>58</v>
      </c>
      <c r="C60" s="10">
        <f>'Nuovi positivi'!B60</f>
        <v>309870</v>
      </c>
      <c r="D60">
        <f t="shared" ref="D60" si="28">C60-C59</f>
        <v>1766</v>
      </c>
      <c r="E60" s="11">
        <f t="shared" si="3"/>
        <v>269377.98250285385</v>
      </c>
      <c r="F60" s="11">
        <f t="shared" si="4"/>
        <v>24498.605072484934</v>
      </c>
      <c r="G60" s="11">
        <f t="shared" si="6"/>
        <v>2449.8605072484752</v>
      </c>
      <c r="H60" s="11">
        <f t="shared" ref="H60" si="29">C60-E60</f>
        <v>40492.017497146153</v>
      </c>
      <c r="I60" s="11">
        <f t="shared" ref="I60" si="30">H60-H59</f>
        <v>-683.86050724849338</v>
      </c>
    </row>
    <row r="61" spans="1:9">
      <c r="A61" s="2">
        <f>Dati!A61</f>
        <v>44102</v>
      </c>
      <c r="B61" s="10">
        <v>59</v>
      </c>
      <c r="C61" s="10">
        <f>'Nuovi positivi'!B61</f>
        <v>311364</v>
      </c>
      <c r="D61">
        <f t="shared" ref="D61" si="31">C61-C60</f>
        <v>1494</v>
      </c>
      <c r="E61" s="11">
        <f t="shared" ref="E61" si="32">E60+G61</f>
        <v>272072.06434768921</v>
      </c>
      <c r="F61" s="11">
        <f t="shared" ref="F61" si="33">(E61-E60)*10</f>
        <v>26940.818448353675</v>
      </c>
      <c r="G61" s="11">
        <f t="shared" ref="G61" si="34">$L$4*B61^$L$5*EXP(-B61/$L$6)</f>
        <v>2694.0818448353721</v>
      </c>
      <c r="H61" s="11">
        <f t="shared" ref="H61" si="35">C61-E61</f>
        <v>39291.935652310785</v>
      </c>
      <c r="I61" s="11">
        <f t="shared" ref="I61" si="36">H61-H60</f>
        <v>-1200.0818448353675</v>
      </c>
    </row>
    <row r="62" spans="1:9">
      <c r="A62" s="2">
        <f>Dati!A62</f>
        <v>44103</v>
      </c>
      <c r="B62" s="10">
        <v>60</v>
      </c>
      <c r="C62" s="10">
        <f>'Nuovi positivi'!B62</f>
        <v>313011</v>
      </c>
      <c r="D62">
        <f t="shared" ref="D62" si="37">C62-C61</f>
        <v>1647</v>
      </c>
      <c r="E62" s="11">
        <f t="shared" ref="E62" si="38">E61+G62</f>
        <v>275027.06240483152</v>
      </c>
      <c r="F62" s="11">
        <f t="shared" ref="F62" si="39">(E62-E61)*10</f>
        <v>29549.980571423075</v>
      </c>
      <c r="G62" s="11">
        <f t="shared" ref="G62" si="40">$L$4*B62^$L$5*EXP(-B62/$L$6)</f>
        <v>2954.9980571422821</v>
      </c>
      <c r="H62" s="11">
        <f t="shared" ref="H62" si="41">C62-E62</f>
        <v>37983.937595168478</v>
      </c>
      <c r="I62" s="11">
        <f t="shared" ref="I62" si="42">H62-H61</f>
        <v>-1307.9980571423075</v>
      </c>
    </row>
    <row r="63" spans="1:9">
      <c r="A63" s="2">
        <f>Dati!A63</f>
        <v>44104</v>
      </c>
      <c r="B63" s="10">
        <v>61</v>
      </c>
      <c r="C63" s="10">
        <f>'Nuovi positivi'!B63</f>
        <v>314861</v>
      </c>
      <c r="D63">
        <f t="shared" ref="D63" si="43">C63-C62</f>
        <v>1850</v>
      </c>
      <c r="E63" s="11">
        <f t="shared" ref="E63" si="44">E62+G63</f>
        <v>278260.15190450521</v>
      </c>
      <c r="F63" s="11">
        <f t="shared" ref="F63" si="45">(E63-E62)*10</f>
        <v>32330.894996736897</v>
      </c>
      <c r="G63" s="11">
        <f t="shared" ref="G63" si="46">$L$4*B63^$L$5*EXP(-B63/$L$6)</f>
        <v>3233.0894996737061</v>
      </c>
      <c r="H63" s="11">
        <f t="shared" ref="H63" si="47">C63-E63</f>
        <v>36600.848095494788</v>
      </c>
      <c r="I63" s="11">
        <f t="shared" ref="I63" si="48">H63-H62</f>
        <v>-1383.0894996736897</v>
      </c>
    </row>
    <row r="64" spans="1:9">
      <c r="A64" s="2">
        <f>Dati!A64</f>
        <v>44105</v>
      </c>
      <c r="B64" s="10">
        <v>62</v>
      </c>
      <c r="C64" s="10">
        <f>'Nuovi positivi'!B64</f>
        <v>317409</v>
      </c>
      <c r="D64">
        <f t="shared" ref="D64" si="49">C64-C63</f>
        <v>2548</v>
      </c>
      <c r="E64" s="11">
        <f t="shared" ref="E64" si="50">E63+G64</f>
        <v>281788.95709237852</v>
      </c>
      <c r="F64" s="11">
        <f t="shared" ref="F64" si="51">(E64-E63)*10</f>
        <v>35288.051878733095</v>
      </c>
      <c r="G64" s="11">
        <f t="shared" ref="G64" si="52">$L$4*B64^$L$5*EXP(-B64/$L$6)</f>
        <v>3528.8051878732963</v>
      </c>
      <c r="H64" s="11">
        <f t="shared" ref="H64" si="53">C64-E64</f>
        <v>35620.042907621479</v>
      </c>
      <c r="I64" s="11">
        <f t="shared" ref="I64" si="54">H64-H63</f>
        <v>-980.80518787330948</v>
      </c>
    </row>
    <row r="65" spans="1:9">
      <c r="A65" s="2">
        <f>Dati!A65</f>
        <v>44106</v>
      </c>
      <c r="B65" s="10">
        <v>63</v>
      </c>
      <c r="C65" s="10">
        <f>'Nuovi positivi'!B65</f>
        <v>319908</v>
      </c>
      <c r="D65">
        <f t="shared" ref="D65" si="55">C65-C64</f>
        <v>2499</v>
      </c>
      <c r="E65" s="11">
        <f t="shared" ref="E65" si="56">E64+G65</f>
        <v>285631.51736721065</v>
      </c>
      <c r="F65" s="11">
        <f t="shared" ref="F65" si="57">(E65-E64)*10</f>
        <v>38425.602748321253</v>
      </c>
      <c r="G65" s="11">
        <f t="shared" ref="G65" si="58">$L$4*B65^$L$5*EXP(-B65/$L$6)</f>
        <v>3842.560274832128</v>
      </c>
      <c r="H65" s="11">
        <f t="shared" ref="H65" si="59">C65-E65</f>
        <v>34276.482632789353</v>
      </c>
      <c r="I65" s="11">
        <f t="shared" ref="I65" si="60">H65-H64</f>
        <v>-1343.5602748321253</v>
      </c>
    </row>
    <row r="66" spans="1:9">
      <c r="A66" s="2">
        <f>Dati!A66</f>
        <v>44107</v>
      </c>
      <c r="B66" s="10">
        <v>64</v>
      </c>
      <c r="C66" s="10">
        <f>'Nuovi positivi'!B66</f>
        <v>322751</v>
      </c>
      <c r="D66">
        <f t="shared" ref="D66" si="61">C66-C65</f>
        <v>2843</v>
      </c>
      <c r="E66" s="11">
        <f t="shared" ref="E66" si="62">E65+G66</f>
        <v>289806.25104270538</v>
      </c>
      <c r="F66" s="11">
        <f t="shared" ref="F66" si="63">(E66-E65)*10</f>
        <v>41747.336754947319</v>
      </c>
      <c r="G66" s="11">
        <f t="shared" ref="G66" si="64">$L$4*B66^$L$5*EXP(-B66/$L$6)</f>
        <v>4174.7336754947237</v>
      </c>
      <c r="H66" s="11">
        <f t="shared" ref="H66" si="65">C66-E66</f>
        <v>32944.748957294622</v>
      </c>
      <c r="I66" s="11">
        <f t="shared" ref="I66" si="66">H66-H65</f>
        <v>-1331.7336754947319</v>
      </c>
    </row>
    <row r="67" spans="1:9">
      <c r="A67" s="2">
        <f>Dati!A67</f>
        <v>44108</v>
      </c>
      <c r="B67" s="10">
        <v>65</v>
      </c>
      <c r="C67" s="10">
        <f>'Nuovi positivi'!B67</f>
        <v>325329</v>
      </c>
      <c r="D67">
        <f t="shared" ref="D67" si="67">C67-C66</f>
        <v>2578</v>
      </c>
      <c r="E67" s="11">
        <f t="shared" ref="E67" si="68">E66+G67</f>
        <v>294331.91689216957</v>
      </c>
      <c r="F67" s="11">
        <f t="shared" ref="F67" si="69">(E67-E66)*10</f>
        <v>45256.658494641888</v>
      </c>
      <c r="G67" s="11">
        <f t="shared" ref="G67" si="70">$L$4*B67^$L$5*EXP(-B67/$L$6)</f>
        <v>4525.6658494641861</v>
      </c>
      <c r="H67" s="11">
        <f t="shared" ref="H67" si="71">C67-E67</f>
        <v>30997.083107830433</v>
      </c>
      <c r="I67" s="11">
        <f t="shared" ref="I67" si="72">H67-H66</f>
        <v>-1947.6658494641888</v>
      </c>
    </row>
    <row r="68" spans="1:9">
      <c r="A68" s="2">
        <f>Dati!A68</f>
        <v>44109</v>
      </c>
      <c r="B68" s="10">
        <v>66</v>
      </c>
      <c r="C68" s="10">
        <f>'Nuovi positivi'!B68</f>
        <v>327586</v>
      </c>
      <c r="D68">
        <f t="shared" ref="D68" si="73">C68-C67</f>
        <v>2257</v>
      </c>
      <c r="E68" s="11">
        <f t="shared" ref="E68" si="74">E67+G68</f>
        <v>299227.57364532253</v>
      </c>
      <c r="F68" s="11">
        <f t="shared" ref="F68" si="75">(E68-E67)*10</f>
        <v>48956.567531529581</v>
      </c>
      <c r="G68" s="11">
        <f t="shared" ref="G68" si="76">$L$4*B68^$L$5*EXP(-B68/$L$6)</f>
        <v>4895.6567531529354</v>
      </c>
      <c r="H68" s="11">
        <f t="shared" ref="H68" si="77">C68-E68</f>
        <v>28358.426354677475</v>
      </c>
      <c r="I68" s="11">
        <f t="shared" ref="I68" si="78">H68-H67</f>
        <v>-2638.6567531529581</v>
      </c>
    </row>
    <row r="69" spans="1:9">
      <c r="A69" s="2">
        <f>Dati!A69</f>
        <v>44110</v>
      </c>
      <c r="B69" s="10">
        <v>67</v>
      </c>
      <c r="C69" s="10">
        <f>'Nuovi positivi'!B69</f>
        <v>330263</v>
      </c>
      <c r="D69">
        <f t="shared" ref="D69" si="79">C69-C68</f>
        <v>2677</v>
      </c>
      <c r="E69" s="11">
        <f t="shared" ref="E69" si="80">E68+G69</f>
        <v>304512.53761597053</v>
      </c>
      <c r="F69" s="11">
        <f t="shared" ref="F69" si="81">(E69-E68)*10</f>
        <v>52849.639706480084</v>
      </c>
      <c r="G69" s="11">
        <f t="shared" ref="G69" si="82">$L$4*B69^$L$5*EXP(-B69/$L$6)</f>
        <v>5284.9639706480157</v>
      </c>
      <c r="H69" s="11">
        <f t="shared" ref="H69" si="83">C69-E69</f>
        <v>25750.462384029466</v>
      </c>
      <c r="I69" s="11">
        <f t="shared" ref="I69" si="84">H69-H68</f>
        <v>-2607.9639706480084</v>
      </c>
    </row>
    <row r="70" spans="1:9">
      <c r="A70" s="2">
        <f>Dati!A70</f>
        <v>44111</v>
      </c>
      <c r="B70" s="10">
        <v>68</v>
      </c>
      <c r="C70" s="10">
        <f>'Nuovi positivi'!B70</f>
        <v>333940</v>
      </c>
      <c r="D70">
        <f t="shared" ref="D70" si="85">C70-C69</f>
        <v>3677</v>
      </c>
      <c r="E70" s="11">
        <f t="shared" ref="E70" si="86">E69+G70</f>
        <v>310206.33864724316</v>
      </c>
      <c r="F70" s="11">
        <f t="shared" ref="F70" si="87">(E70-E69)*10</f>
        <v>56938.010312726256</v>
      </c>
      <c r="G70" s="11">
        <f t="shared" ref="G70" si="88">$L$4*B70^$L$5*EXP(-B70/$L$6)</f>
        <v>5693.8010312726519</v>
      </c>
      <c r="H70" s="11">
        <f t="shared" ref="H70" si="89">C70-E70</f>
        <v>23733.661352756841</v>
      </c>
      <c r="I70" s="11">
        <f t="shared" ref="I70" si="90">H70-H69</f>
        <v>-2016.8010312726256</v>
      </c>
    </row>
    <row r="71" spans="1:9">
      <c r="A71" s="2">
        <f>Dati!A71</f>
        <v>44112</v>
      </c>
      <c r="B71" s="10">
        <v>69</v>
      </c>
      <c r="C71" s="10">
        <f>'Nuovi positivi'!B71</f>
        <v>338398</v>
      </c>
      <c r="D71">
        <f t="shared" ref="D71" si="91">C71-C70</f>
        <v>4458</v>
      </c>
      <c r="E71" s="11">
        <f t="shared" ref="E71" si="92">E70+G71</f>
        <v>316328.67456768313</v>
      </c>
      <c r="F71" s="11">
        <f t="shared" ref="F71" si="93">(E71-E70)*10</f>
        <v>61223.359204399749</v>
      </c>
      <c r="G71" s="11">
        <f t="shared" ref="G71" si="94">$L$4*B71^$L$5*EXP(-B71/$L$6)</f>
        <v>6122.335920439963</v>
      </c>
      <c r="H71" s="11">
        <f t="shared" ref="H71" si="95">C71-E71</f>
        <v>22069.325432316866</v>
      </c>
      <c r="I71" s="11">
        <f t="shared" ref="I71" si="96">H71-H70</f>
        <v>-1664.3359204399749</v>
      </c>
    </row>
    <row r="72" spans="1:9">
      <c r="A72" s="2">
        <f>Dati!A72</f>
        <v>44113</v>
      </c>
      <c r="B72" s="10">
        <v>70</v>
      </c>
      <c r="C72" s="10">
        <f>'Nuovi positivi'!B72</f>
        <v>343770</v>
      </c>
      <c r="D72">
        <f t="shared" ref="D72" si="97">C72-C71</f>
        <v>5372</v>
      </c>
      <c r="E72" s="11">
        <f t="shared" ref="E72" si="98">E71+G72</f>
        <v>322899.36435670487</v>
      </c>
      <c r="F72" s="11">
        <f t="shared" ref="F72" si="99">(E72-E71)*10</f>
        <v>65706.897890217369</v>
      </c>
      <c r="G72" s="11">
        <f t="shared" ref="G72" si="100">$L$4*B72^$L$5*EXP(-B72/$L$6)</f>
        <v>6570.6897890217451</v>
      </c>
      <c r="H72" s="11">
        <f t="shared" ref="H72" si="101">C72-E72</f>
        <v>20870.635643295129</v>
      </c>
      <c r="I72" s="11">
        <f t="shared" ref="I72" si="102">H72-H71</f>
        <v>-1198.6897890217369</v>
      </c>
    </row>
    <row r="73" spans="1:9">
      <c r="A73" s="2">
        <f>Dati!A73</f>
        <v>44114</v>
      </c>
      <c r="B73" s="10">
        <v>71</v>
      </c>
      <c r="C73" s="10">
        <f>'Nuovi positivi'!B73</f>
        <v>349494</v>
      </c>
      <c r="D73">
        <f t="shared" ref="D73" si="103">C73-C72</f>
        <v>5724</v>
      </c>
      <c r="E73" s="11">
        <f t="shared" ref="E73" si="104">E72+G73</f>
        <v>329938.30022180959</v>
      </c>
      <c r="F73" s="11">
        <f t="shared" ref="F73" si="105">(E73-E72)*10</f>
        <v>70389.358651047223</v>
      </c>
      <c r="G73" s="11">
        <f t="shared" ref="G73" si="106">$L$4*B73^$L$5*EXP(-B73/$L$6)</f>
        <v>7038.9358651047141</v>
      </c>
      <c r="H73" s="11">
        <f t="shared" ref="H73" si="107">C73-E73</f>
        <v>19555.699778190407</v>
      </c>
      <c r="I73" s="11">
        <f t="shared" ref="I73" si="108">H73-H72</f>
        <v>-1314.9358651047223</v>
      </c>
    </row>
    <row r="74" spans="1:9">
      <c r="A74" s="2">
        <f>Dati!A74</f>
        <v>44115</v>
      </c>
      <c r="B74" s="10">
        <v>72</v>
      </c>
      <c r="C74" s="10">
        <f>'Nuovi positivi'!B74</f>
        <v>354950</v>
      </c>
      <c r="D74">
        <f t="shared" ref="D74" si="109">C74-C73</f>
        <v>5456</v>
      </c>
      <c r="E74" s="11">
        <f t="shared" ref="E74" si="110">E73+G74</f>
        <v>337465.39879249729</v>
      </c>
      <c r="F74" s="11">
        <f t="shared" ref="F74" si="111">(E74-E73)*10</f>
        <v>75270.985706876963</v>
      </c>
      <c r="G74" s="11">
        <f t="shared" ref="G74" si="112">$L$4*B74^$L$5*EXP(-B74/$L$6)</f>
        <v>7527.0985706877154</v>
      </c>
      <c r="H74" s="11">
        <f t="shared" ref="H74" si="113">C74-E74</f>
        <v>17484.60120750271</v>
      </c>
      <c r="I74" s="11">
        <f t="shared" ref="I74" si="114">H74-H73</f>
        <v>-2071.0985706876963</v>
      </c>
    </row>
    <row r="75" spans="1:9">
      <c r="A75" s="2">
        <f>Dati!A75</f>
        <v>44116</v>
      </c>
      <c r="B75" s="10">
        <v>73</v>
      </c>
      <c r="C75" s="10">
        <f>'Nuovi positivi'!B75</f>
        <v>359569</v>
      </c>
      <c r="D75">
        <f t="shared" ref="D75:D76" si="115">C75-C74</f>
        <v>4619</v>
      </c>
      <c r="E75" s="11">
        <f t="shared" ref="E75:E76" si="116">E74+G75</f>
        <v>345500.55163709162</v>
      </c>
      <c r="F75" s="11">
        <f t="shared" ref="F75:F76" si="117">(E75-E74)*10</f>
        <v>80351.528445943259</v>
      </c>
      <c r="G75" s="11">
        <f t="shared" ref="G75:G76" si="118">$L$4*B75^$L$5*EXP(-B75/$L$6)</f>
        <v>8035.1528445943341</v>
      </c>
      <c r="H75" s="11">
        <f t="shared" ref="H75:H76" si="119">C75-E75</f>
        <v>14068.448362908384</v>
      </c>
      <c r="I75" s="11">
        <f t="shared" ref="I75:I76" si="120">H75-H74</f>
        <v>-3416.1528445943259</v>
      </c>
    </row>
    <row r="76" spans="1:9">
      <c r="A76" s="2">
        <f>Dati!A76</f>
        <v>44117</v>
      </c>
      <c r="B76" s="10">
        <v>74</v>
      </c>
      <c r="C76" s="10">
        <f>'Nuovi positivi'!B76</f>
        <v>365467</v>
      </c>
      <c r="D76">
        <f t="shared" si="115"/>
        <v>5898</v>
      </c>
      <c r="E76" s="11">
        <f t="shared" si="116"/>
        <v>354063.57530873502</v>
      </c>
      <c r="F76" s="11">
        <f t="shared" si="117"/>
        <v>85630.23671643401</v>
      </c>
      <c r="G76" s="11">
        <f t="shared" si="118"/>
        <v>8563.0236716433974</v>
      </c>
      <c r="H76" s="11">
        <f t="shared" si="119"/>
        <v>11403.424691264983</v>
      </c>
      <c r="I76" s="11">
        <f t="shared" si="120"/>
        <v>-2665.023671643401</v>
      </c>
    </row>
    <row r="77" spans="1:9">
      <c r="A77" s="2">
        <f>Dati!A77</f>
        <v>44118</v>
      </c>
      <c r="B77" s="10">
        <v>75</v>
      </c>
      <c r="C77" s="10">
        <f>'Nuovi positivi'!B77</f>
        <v>372799</v>
      </c>
      <c r="D77">
        <f t="shared" ref="D77:D78" si="121">C77-C76</f>
        <v>7332</v>
      </c>
      <c r="E77" s="11">
        <f t="shared" ref="E77:E78" si="122">E76+G77</f>
        <v>363174.16112567618</v>
      </c>
      <c r="F77" s="11">
        <f t="shared" ref="F77:F78" si="123">(E77-E76)*10</f>
        <v>91105.858169411658</v>
      </c>
      <c r="G77" s="11">
        <f t="shared" ref="G77:G78" si="124">$L$4*B77^$L$5*EXP(-B77/$L$6)</f>
        <v>9110.5858169411804</v>
      </c>
      <c r="H77" s="11">
        <f t="shared" ref="H77:H78" si="125">C77-E77</f>
        <v>9624.8388743238174</v>
      </c>
      <c r="I77" s="11">
        <f t="shared" ref="I77:I78" si="126">H77-H76</f>
        <v>-1778.5858169411658</v>
      </c>
    </row>
    <row r="78" spans="1:9">
      <c r="A78" s="2">
        <f>Dati!A78</f>
        <v>44119</v>
      </c>
      <c r="B78" s="10">
        <v>76</v>
      </c>
      <c r="C78" s="10">
        <f>'Nuovi positivi'!B78</f>
        <v>381602</v>
      </c>
      <c r="D78">
        <f t="shared" si="121"/>
        <v>8803</v>
      </c>
      <c r="E78" s="11">
        <f t="shared" si="122"/>
        <v>372851.8248887157</v>
      </c>
      <c r="F78" s="11">
        <f t="shared" si="123"/>
        <v>96776.637630395126</v>
      </c>
      <c r="G78" s="11">
        <f t="shared" si="124"/>
        <v>9677.6637630395089</v>
      </c>
      <c r="H78" s="11">
        <f t="shared" si="125"/>
        <v>8750.1751112843049</v>
      </c>
      <c r="I78" s="11">
        <f t="shared" si="126"/>
        <v>-874.66376303951256</v>
      </c>
    </row>
    <row r="79" spans="1:9">
      <c r="A79" s="2">
        <f>Dati!A79</f>
        <v>44120</v>
      </c>
      <c r="B79" s="10">
        <v>77</v>
      </c>
      <c r="C79" s="10">
        <f>'Nuovi positivi'!B79</f>
        <v>391611</v>
      </c>
      <c r="D79">
        <f t="shared" ref="D79" si="127">C79-C78</f>
        <v>10009</v>
      </c>
      <c r="E79" s="11">
        <f t="shared" ref="E79" si="128">E78+G79</f>
        <v>383115.85673536337</v>
      </c>
      <c r="F79" s="11">
        <f t="shared" ref="F79" si="129">(E79-E78)*10</f>
        <v>102640.31846647675</v>
      </c>
      <c r="G79" s="11">
        <f t="shared" ref="G79" si="130">$L$4*B79^$L$5*EXP(-B79/$L$6)</f>
        <v>10264.031846647669</v>
      </c>
      <c r="H79" s="11">
        <f t="shared" ref="H79" si="131">C79-E79</f>
        <v>8495.1432646366302</v>
      </c>
      <c r="I79" s="11">
        <f t="shared" ref="I79" si="132">H79-H78</f>
        <v>-255.03184664767468</v>
      </c>
    </row>
    <row r="80" spans="1:9">
      <c r="A80" s="2">
        <f>Dati!A80</f>
        <v>44121</v>
      </c>
      <c r="B80" s="10">
        <v>78</v>
      </c>
      <c r="C80" s="10">
        <f>'Nuovi positivi'!B80</f>
        <v>402536</v>
      </c>
      <c r="D80">
        <f t="shared" ref="D80" si="133">C80-C79</f>
        <v>10925</v>
      </c>
      <c r="E80" s="11">
        <f t="shared" ref="E80" si="134">E79+G80</f>
        <v>393985.27132596076</v>
      </c>
      <c r="F80" s="11">
        <f t="shared" ref="F80" si="135">(E80-E79)*10</f>
        <v>108694.14590597386</v>
      </c>
      <c r="G80" s="11">
        <f t="shared" ref="G80" si="136">$L$4*B80^$L$5*EXP(-B80/$L$6)</f>
        <v>10869.4145905974</v>
      </c>
      <c r="H80" s="11">
        <f t="shared" ref="H80" si="137">C80-E80</f>
        <v>8550.7286740392447</v>
      </c>
      <c r="I80" s="11">
        <f t="shared" ref="I80" si="138">H80-H79</f>
        <v>55.585409402614459</v>
      </c>
    </row>
    <row r="81" spans="1:9">
      <c r="A81" s="2">
        <f>Dati!A81</f>
        <v>44122</v>
      </c>
      <c r="B81" s="10">
        <v>79</v>
      </c>
      <c r="C81" s="10">
        <f>'Nuovi positivi'!B81</f>
        <v>414241</v>
      </c>
      <c r="D81">
        <f t="shared" ref="D81" si="139">C81-C80</f>
        <v>11705</v>
      </c>
      <c r="E81" s="11">
        <f t="shared" ref="E81" si="140">E80+G81</f>
        <v>405478.75855180237</v>
      </c>
      <c r="F81" s="11">
        <f t="shared" ref="F81" si="141">(E81-E80)*10</f>
        <v>114934.87225841614</v>
      </c>
      <c r="G81" s="11">
        <f t="shared" ref="G81" si="142">$L$4*B81^$L$5*EXP(-B81/$L$6)</f>
        <v>11493.487225841642</v>
      </c>
      <c r="H81" s="11">
        <f t="shared" ref="H81" si="143">C81-E81</f>
        <v>8762.2414481976302</v>
      </c>
      <c r="I81" s="11">
        <f t="shared" ref="I81" si="144">H81-H80</f>
        <v>211.51277415838558</v>
      </c>
    </row>
    <row r="82" spans="1:9">
      <c r="A82" s="2">
        <f>Dati!A82</f>
        <v>44123</v>
      </c>
      <c r="B82" s="10">
        <v>80</v>
      </c>
      <c r="C82" s="10">
        <f>'Nuovi positivi'!B82</f>
        <v>423578</v>
      </c>
      <c r="D82">
        <f t="shared" ref="D82" si="145">C82-C81</f>
        <v>9337</v>
      </c>
      <c r="E82" s="11">
        <f t="shared" ref="E82" si="146">E81+G82</f>
        <v>417614.63494922436</v>
      </c>
      <c r="F82" s="11">
        <f t="shared" ref="F82" si="147">(E82-E81)*10</f>
        <v>121358.76397421991</v>
      </c>
      <c r="G82" s="11">
        <f t="shared" ref="G82" si="148">$L$4*B82^$L$5*EXP(-B82/$L$6)</f>
        <v>12135.876397421964</v>
      </c>
      <c r="H82" s="11">
        <f t="shared" ref="H82" si="149">C82-E82</f>
        <v>5963.3650507756392</v>
      </c>
      <c r="I82" s="11">
        <f t="shared" ref="I82" si="150">H82-H81</f>
        <v>-2798.876397421991</v>
      </c>
    </row>
    <row r="83" spans="1:9">
      <c r="A83" s="2">
        <f>Dati!A83</f>
        <v>44124</v>
      </c>
      <c r="B83" s="10">
        <v>81</v>
      </c>
      <c r="C83" s="10">
        <f>'Nuovi positivi'!B83</f>
        <v>434449</v>
      </c>
      <c r="D83">
        <f t="shared" ref="D83:D84" si="151">C83-C82</f>
        <v>10871</v>
      </c>
      <c r="E83" s="11">
        <f t="shared" ref="E83:E84" si="152">E82+G83</f>
        <v>430410.79599679227</v>
      </c>
      <c r="F83" s="11">
        <f t="shared" ref="F83:F84" si="153">(E83-E82)*10</f>
        <v>127961.61047567904</v>
      </c>
      <c r="G83" s="11">
        <f t="shared" ref="G83:G84" si="154">$L$4*B83^$L$5*EXP(-B83/$L$6)</f>
        <v>12796.161047567903</v>
      </c>
      <c r="H83" s="11">
        <f t="shared" ref="H83:H84" si="155">C83-E83</f>
        <v>4038.2040032077348</v>
      </c>
      <c r="I83" s="11">
        <f t="shared" ref="I83:I84" si="156">H83-H82</f>
        <v>-1925.1610475679045</v>
      </c>
    </row>
    <row r="84" spans="1:9">
      <c r="A84" s="2">
        <f>Dati!A84</f>
        <v>44125</v>
      </c>
      <c r="B84" s="10">
        <v>82</v>
      </c>
      <c r="C84" s="10">
        <f>'Nuovi positivi'!B84</f>
        <v>449648</v>
      </c>
      <c r="D84">
        <f t="shared" si="151"/>
        <v>15199</v>
      </c>
      <c r="E84" s="11">
        <f t="shared" si="152"/>
        <v>443884.66946518753</v>
      </c>
      <c r="F84" s="11">
        <f t="shared" si="153"/>
        <v>134738.73468395264</v>
      </c>
      <c r="G84" s="11">
        <f t="shared" si="154"/>
        <v>13473.873468395273</v>
      </c>
      <c r="H84" s="11">
        <f t="shared" si="155"/>
        <v>5763.3305348124704</v>
      </c>
      <c r="I84" s="11">
        <f t="shared" si="156"/>
        <v>1725.1265316047356</v>
      </c>
    </row>
    <row r="85" spans="1:9">
      <c r="A85" s="2">
        <f>Dati!A85</f>
        <v>44126</v>
      </c>
      <c r="B85" s="10">
        <v>83</v>
      </c>
      <c r="C85" s="10">
        <f>'Nuovi positivi'!B85</f>
        <v>465726</v>
      </c>
      <c r="D85">
        <f t="shared" ref="D85" si="157">C85-C84</f>
        <v>16078</v>
      </c>
      <c r="E85" s="11">
        <f t="shared" ref="E85" si="158">E84+G85</f>
        <v>458053.16998123669</v>
      </c>
      <c r="F85" s="11">
        <f t="shared" ref="F85" si="159">(E85-E84)*10</f>
        <v>141685.00516049156</v>
      </c>
      <c r="G85" s="11">
        <f t="shared" ref="G85" si="160">$L$4*B85^$L$5*EXP(-B85/$L$6)</f>
        <v>14168.500516049133</v>
      </c>
      <c r="H85" s="11">
        <f t="shared" ref="H85" si="161">C85-E85</f>
        <v>7672.830018763314</v>
      </c>
      <c r="I85" s="11">
        <f t="shared" ref="I85" si="162">H85-H84</f>
        <v>1909.4994839508436</v>
      </c>
    </row>
    <row r="86" spans="1:9">
      <c r="A86" s="2">
        <f>Dati!A86</f>
        <v>44127</v>
      </c>
      <c r="B86" s="10">
        <v>84</v>
      </c>
      <c r="C86" s="10">
        <f>'Nuovi positivi'!B86</f>
        <v>484869</v>
      </c>
      <c r="D86">
        <f t="shared" ref="D86:D87" si="163">C86-C85</f>
        <v>19143</v>
      </c>
      <c r="E86" s="11">
        <f t="shared" ref="E86:E87" si="164">E85+G86</f>
        <v>472932.65495882824</v>
      </c>
      <c r="F86" s="11">
        <f t="shared" ref="F86:F87" si="165">(E86-E85)*10</f>
        <v>148794.8497759155</v>
      </c>
      <c r="G86" s="11">
        <f t="shared" ref="G86:G87" si="166">$L$4*B86^$L$5*EXP(-B86/$L$6)</f>
        <v>14879.484977591535</v>
      </c>
      <c r="H86" s="11">
        <f t="shared" ref="H86:H87" si="167">C86-E86</f>
        <v>11936.345041171764</v>
      </c>
      <c r="I86" s="11">
        <f t="shared" ref="I86:I87" si="168">H86-H85</f>
        <v>4263.51502240845</v>
      </c>
    </row>
    <row r="87" spans="1:9">
      <c r="A87" s="2">
        <f>Dati!A87</f>
        <v>44128</v>
      </c>
      <c r="B87" s="10">
        <v>85</v>
      </c>
      <c r="C87" s="10">
        <f>'Nuovi positivi'!B87</f>
        <v>504509</v>
      </c>
      <c r="D87">
        <f t="shared" si="163"/>
        <v>19640</v>
      </c>
      <c r="E87" s="11">
        <f t="shared" si="164"/>
        <v>488538.88204029074</v>
      </c>
      <c r="F87" s="11">
        <f t="shared" si="165"/>
        <v>156062.27081462508</v>
      </c>
      <c r="G87" s="11">
        <f t="shared" si="166"/>
        <v>15606.227081462483</v>
      </c>
      <c r="H87" s="11">
        <f t="shared" si="167"/>
        <v>15970.117959709256</v>
      </c>
      <c r="I87" s="11">
        <f t="shared" si="168"/>
        <v>4033.7729185374919</v>
      </c>
    </row>
    <row r="88" spans="1:9">
      <c r="A88" s="2">
        <f>Dati!A88</f>
        <v>44129</v>
      </c>
      <c r="B88" s="10">
        <v>86</v>
      </c>
      <c r="C88" s="10">
        <f>'Nuovi positivi'!B88</f>
        <v>525782</v>
      </c>
      <c r="D88">
        <f t="shared" ref="D88:D89" si="169">C88-C87</f>
        <v>21273</v>
      </c>
      <c r="E88" s="11">
        <f t="shared" ref="E88:E89" si="170">E87+G88</f>
        <v>504886.96818223526</v>
      </c>
      <c r="F88" s="11">
        <f t="shared" ref="F88:F89" si="171">(E88-E87)*10</f>
        <v>163480.86141944514</v>
      </c>
      <c r="G88" s="11">
        <f t="shared" ref="G88:G89" si="172">$L$4*B88^$L$5*EXP(-B88/$L$6)</f>
        <v>16348.086141944499</v>
      </c>
      <c r="H88" s="11">
        <f t="shared" ref="H88:H89" si="173">C88-E88</f>
        <v>20895.031817764742</v>
      </c>
      <c r="I88" s="11">
        <f t="shared" ref="I88:I89" si="174">H88-H87</f>
        <v>4924.9138580554863</v>
      </c>
    </row>
    <row r="89" spans="1:9">
      <c r="A89" s="2">
        <f>Dati!A89</f>
        <v>44130</v>
      </c>
      <c r="B89" s="10">
        <v>87</v>
      </c>
      <c r="C89" s="10">
        <f>'Nuovi positivi'!B89</f>
        <v>542789</v>
      </c>
      <c r="D89">
        <f t="shared" si="169"/>
        <v>17007</v>
      </c>
      <c r="E89" s="11">
        <f t="shared" si="170"/>
        <v>521991.35050996934</v>
      </c>
      <c r="F89" s="11">
        <f t="shared" si="171"/>
        <v>171043.82327734085</v>
      </c>
      <c r="G89" s="11">
        <f t="shared" si="172"/>
        <v>17104.382327734082</v>
      </c>
      <c r="H89" s="11">
        <f t="shared" si="173"/>
        <v>20797.649490030657</v>
      </c>
      <c r="I89" s="11">
        <f t="shared" si="174"/>
        <v>-97.382327734085266</v>
      </c>
    </row>
    <row r="90" spans="1:9">
      <c r="A90" s="2">
        <f>Dati!A90</f>
        <v>44131</v>
      </c>
      <c r="B90" s="10">
        <v>88</v>
      </c>
      <c r="C90" s="10">
        <f>'Nuovi positivi'!B90</f>
        <v>564778</v>
      </c>
      <c r="D90">
        <f t="shared" ref="D90" si="175">C90-C89</f>
        <v>21989</v>
      </c>
      <c r="E90" s="11">
        <f t="shared" ref="E90" si="176">E89+G90</f>
        <v>539865.74905443529</v>
      </c>
      <c r="F90" s="11">
        <f t="shared" ref="F90" si="177">(E90-E89)*10</f>
        <v>178743.98544465948</v>
      </c>
      <c r="G90" s="11">
        <f t="shared" ref="G90" si="178">$L$4*B90^$L$5*EXP(-B90/$L$6)</f>
        <v>17874.398544465941</v>
      </c>
      <c r="H90" s="11">
        <f t="shared" ref="H90" si="179">C90-E90</f>
        <v>24912.250945564709</v>
      </c>
      <c r="I90" s="11">
        <f t="shared" ref="I90" si="180">H90-H89</f>
        <v>4114.6014555340516</v>
      </c>
    </row>
    <row r="91" spans="1:9">
      <c r="A91" s="2">
        <f>Dati!A91</f>
        <v>44132</v>
      </c>
      <c r="B91" s="10">
        <v>89</v>
      </c>
      <c r="C91" s="10">
        <f>'Nuovi positivi'!B91</f>
        <v>589766</v>
      </c>
      <c r="D91">
        <f t="shared" ref="D91:D92" si="181">C91-C90</f>
        <v>24988</v>
      </c>
      <c r="E91" s="11">
        <f t="shared" ref="E91:E92" si="182">E90+G91</f>
        <v>558523.13147528097</v>
      </c>
      <c r="F91" s="11">
        <f t="shared" ref="F91:F92" si="183">(E91-E90)*10</f>
        <v>186573.82420845679</v>
      </c>
      <c r="G91" s="11">
        <f t="shared" ref="G91:G92" si="184">$L$4*B91^$L$5*EXP(-B91/$L$6)</f>
        <v>18657.38242084569</v>
      </c>
      <c r="H91" s="11">
        <f t="shared" ref="H91:H92" si="185">C91-E91</f>
        <v>31242.86852471903</v>
      </c>
      <c r="I91" s="11">
        <f t="shared" ref="I91:I92" si="186">H91-H90</f>
        <v>6330.617579154321</v>
      </c>
    </row>
    <row r="92" spans="1:9">
      <c r="A92" s="2">
        <f>Dati!A92</f>
        <v>44133</v>
      </c>
      <c r="B92" s="10">
        <v>90</v>
      </c>
      <c r="C92" s="10">
        <f>'Nuovi positivi'!B92</f>
        <v>616595</v>
      </c>
      <c r="D92">
        <f t="shared" si="181"/>
        <v>26829</v>
      </c>
      <c r="E92" s="11">
        <f t="shared" si="182"/>
        <v>577975.67986320099</v>
      </c>
      <c r="F92" s="11">
        <f t="shared" si="183"/>
        <v>194525.48387920018</v>
      </c>
      <c r="G92" s="11">
        <f t="shared" si="184"/>
        <v>19452.548387920004</v>
      </c>
      <c r="H92" s="11">
        <f t="shared" si="185"/>
        <v>38619.320136799011</v>
      </c>
      <c r="I92" s="11">
        <f t="shared" si="186"/>
        <v>7376.4516120799817</v>
      </c>
    </row>
    <row r="93" spans="1:9">
      <c r="A93" s="2">
        <f>Dati!A93</f>
        <v>44134</v>
      </c>
      <c r="B93" s="10">
        <v>91</v>
      </c>
      <c r="C93" s="10">
        <f>'Nuovi positivi'!B93</f>
        <v>647674</v>
      </c>
      <c r="D93">
        <f t="shared" ref="D93:D94" si="187">C93-C92</f>
        <v>31079</v>
      </c>
      <c r="E93" s="11">
        <f t="shared" ref="E93:E94" si="188">E92+G93</f>
        <v>598234.75970415038</v>
      </c>
      <c r="F93" s="11">
        <f t="shared" ref="F93:F94" si="189">(E93-E92)*10</f>
        <v>202590.79840949387</v>
      </c>
      <c r="G93" s="11">
        <f t="shared" ref="G93:G94" si="190">$L$4*B93^$L$5*EXP(-B93/$L$6)</f>
        <v>20259.079840949424</v>
      </c>
      <c r="H93" s="11">
        <f t="shared" ref="H93:H94" si="191">C93-E93</f>
        <v>49439.240295849624</v>
      </c>
      <c r="I93" s="11">
        <f t="shared" ref="I93:I94" si="192">H93-H92</f>
        <v>10819.920159050613</v>
      </c>
    </row>
    <row r="94" spans="1:9">
      <c r="A94" s="2">
        <f>Dati!A94</f>
        <v>44135</v>
      </c>
      <c r="B94" s="10">
        <v>92</v>
      </c>
      <c r="C94" s="10">
        <f>'Nuovi positivi'!B94</f>
        <v>679430</v>
      </c>
      <c r="D94">
        <f t="shared" si="187"/>
        <v>31756</v>
      </c>
      <c r="E94" s="11">
        <f t="shared" si="188"/>
        <v>619310.89107749215</v>
      </c>
      <c r="F94" s="11">
        <f t="shared" si="189"/>
        <v>210761.31373341777</v>
      </c>
      <c r="G94" s="11">
        <f t="shared" si="190"/>
        <v>21076.131373341832</v>
      </c>
      <c r="H94" s="11">
        <f t="shared" si="191"/>
        <v>60119.108922507847</v>
      </c>
      <c r="I94" s="11">
        <f t="shared" si="192"/>
        <v>10679.868626658223</v>
      </c>
    </row>
    <row r="95" spans="1:9">
      <c r="A95" s="2">
        <f>Dati!A95</f>
        <v>44136</v>
      </c>
      <c r="B95" s="10">
        <v>93</v>
      </c>
      <c r="C95" s="10">
        <f>'Nuovi positivi'!B95</f>
        <v>709335</v>
      </c>
      <c r="D95">
        <f t="shared" ref="D95" si="193">C95-C94</f>
        <v>29905</v>
      </c>
      <c r="E95" s="11">
        <f t="shared" ref="E95" si="194">E94+G95</f>
        <v>641213.72214964591</v>
      </c>
      <c r="F95" s="11">
        <f t="shared" ref="F95" si="195">(E95-E94)*10</f>
        <v>219028.31072153756</v>
      </c>
      <c r="G95" s="11">
        <f t="shared" ref="G95" si="196">$L$4*B95^$L$5*EXP(-B95/$L$6)</f>
        <v>21902.831072153796</v>
      </c>
      <c r="H95" s="11">
        <f t="shared" ref="H95" si="197">C95-E95</f>
        <v>68121.27785035409</v>
      </c>
      <c r="I95" s="11">
        <f t="shared" ref="I95" si="198">H95-H94</f>
        <v>8002.1689278462436</v>
      </c>
    </row>
    <row r="96" spans="1:9">
      <c r="A96" s="2">
        <f>Dati!A96</f>
        <v>44137</v>
      </c>
      <c r="B96" s="10">
        <v>94</v>
      </c>
      <c r="C96" s="10">
        <f>'Nuovi positivi'!B96</f>
        <v>731588</v>
      </c>
      <c r="D96">
        <f t="shared" ref="D96:D99" si="199">C96-C95</f>
        <v>22253</v>
      </c>
      <c r="E96" s="11">
        <f t="shared" ref="E96:E99" si="200">E95+G96</f>
        <v>663952.0050144128</v>
      </c>
      <c r="F96" s="11">
        <f t="shared" ref="F96:F99" si="201">(E96-E95)*10</f>
        <v>227382.82864766894</v>
      </c>
      <c r="G96" s="11">
        <f t="shared" ref="G96:G99" si="202">$L$4*B96^$L$5*EXP(-B96/$L$6)</f>
        <v>22738.282864766836</v>
      </c>
      <c r="H96" s="11">
        <f t="shared" ref="H96:H99" si="203">C96-E96</f>
        <v>67635.994985587196</v>
      </c>
      <c r="I96" s="11">
        <f t="shared" ref="I96:I99" si="204">H96-H95</f>
        <v>-485.28286476689391</v>
      </c>
    </row>
    <row r="97" spans="1:9">
      <c r="A97" s="2">
        <f>Dati!A97</f>
        <v>44138</v>
      </c>
      <c r="B97" s="10">
        <v>95</v>
      </c>
      <c r="C97" s="10">
        <f>'Nuovi positivi'!B97</f>
        <v>759829</v>
      </c>
      <c r="D97">
        <f t="shared" si="199"/>
        <v>28241</v>
      </c>
      <c r="E97" s="11">
        <f t="shared" si="200"/>
        <v>687533.57392090722</v>
      </c>
      <c r="F97" s="11">
        <f t="shared" si="201"/>
        <v>235815.68906494416</v>
      </c>
      <c r="G97" s="11">
        <f t="shared" si="202"/>
        <v>23581.568906494438</v>
      </c>
      <c r="H97" s="11">
        <f t="shared" si="203"/>
        <v>72295.42607909278</v>
      </c>
      <c r="I97" s="11">
        <f t="shared" si="204"/>
        <v>4659.4310935055837</v>
      </c>
    </row>
    <row r="98" spans="1:9">
      <c r="A98" s="2">
        <f>Dati!A98</f>
        <v>44139</v>
      </c>
      <c r="B98" s="10">
        <v>96</v>
      </c>
      <c r="C98" s="10">
        <f>'Nuovi positivi'!B98</f>
        <v>790360</v>
      </c>
      <c r="D98">
        <f t="shared" si="199"/>
        <v>30531</v>
      </c>
      <c r="E98" s="11">
        <f t="shared" si="200"/>
        <v>711965.32591997518</v>
      </c>
      <c r="F98" s="11">
        <f t="shared" si="201"/>
        <v>244317.51999067958</v>
      </c>
      <c r="G98" s="11">
        <f t="shared" si="202"/>
        <v>24431.751999067943</v>
      </c>
      <c r="H98" s="11">
        <f t="shared" si="203"/>
        <v>78394.674080024823</v>
      </c>
      <c r="I98" s="11">
        <f t="shared" si="204"/>
        <v>6099.2480009320425</v>
      </c>
    </row>
    <row r="99" spans="1:9">
      <c r="A99" s="2">
        <f>Dati!A99</f>
        <v>44140</v>
      </c>
      <c r="B99" s="10">
        <v>97</v>
      </c>
      <c r="C99" s="10">
        <f>'Nuovi positivi'!B99</f>
        <v>824879</v>
      </c>
      <c r="D99">
        <f t="shared" si="199"/>
        <v>34519</v>
      </c>
      <c r="E99" s="11">
        <f t="shared" si="200"/>
        <v>737253.20395015879</v>
      </c>
      <c r="F99" s="11">
        <f t="shared" si="201"/>
        <v>252878.78030183609</v>
      </c>
      <c r="G99" s="11">
        <f t="shared" si="202"/>
        <v>25287.878030183641</v>
      </c>
      <c r="H99" s="11">
        <f t="shared" si="203"/>
        <v>87625.796049841214</v>
      </c>
      <c r="I99" s="11">
        <f t="shared" si="204"/>
        <v>9231.1219698163914</v>
      </c>
    </row>
    <row r="100" spans="1:9">
      <c r="A100" s="2">
        <f>Dati!A100</f>
        <v>44141</v>
      </c>
      <c r="B100" s="10">
        <v>98</v>
      </c>
      <c r="C100" s="10">
        <f>'Nuovi positivi'!B100</f>
        <v>862681</v>
      </c>
      <c r="D100">
        <f t="shared" ref="D100" si="205">C100-C99</f>
        <v>37802</v>
      </c>
      <c r="E100" s="11">
        <f t="shared" ref="E100" si="206">E99+G100</f>
        <v>763402.18237472244</v>
      </c>
      <c r="F100" s="11">
        <f t="shared" ref="F100" si="207">(E100-E99)*10</f>
        <v>261489.78424563655</v>
      </c>
      <c r="G100" s="11">
        <f t="shared" ref="G100" si="208">$L$4*B100^$L$5*EXP(-B100/$L$6)</f>
        <v>26148.978424563637</v>
      </c>
      <c r="H100" s="11">
        <f t="shared" ref="H100" si="209">C100-E100</f>
        <v>99278.817625277559</v>
      </c>
      <c r="I100" s="11">
        <f t="shared" ref="I100" si="210">H100-H99</f>
        <v>11653.021575436345</v>
      </c>
    </row>
    <row r="101" spans="1:9">
      <c r="A101" s="2">
        <f>Dati!A101</f>
        <v>44142</v>
      </c>
      <c r="B101" s="10">
        <v>99</v>
      </c>
      <c r="C101" s="10">
        <f>'Nuovi positivi'!B101</f>
        <v>902490</v>
      </c>
      <c r="D101">
        <f t="shared" ref="D101:D105" si="211">C101-C100</f>
        <v>39809</v>
      </c>
      <c r="E101" s="11">
        <f t="shared" ref="E101:E117" si="212">E100+G101</f>
        <v>790416.25497201108</v>
      </c>
      <c r="F101" s="11">
        <f t="shared" ref="F101:F164" si="213">(E101-E100)*10</f>
        <v>270140.72597288643</v>
      </c>
      <c r="G101" s="11">
        <f t="shared" ref="G101:G117" si="214">$L$4*B101^$L$5*EXP(-B101/$L$6)</f>
        <v>27014.072597288603</v>
      </c>
      <c r="H101" s="11">
        <f t="shared" ref="H101:H105" si="215">C101-E101</f>
        <v>112073.74502798892</v>
      </c>
      <c r="I101" s="11">
        <f t="shared" ref="I101:I105" si="216">H101-H100</f>
        <v>12794.927402711357</v>
      </c>
    </row>
    <row r="102" spans="1:9">
      <c r="A102" s="2">
        <f>Dati!A102</f>
        <v>44143</v>
      </c>
      <c r="B102" s="10">
        <v>100</v>
      </c>
      <c r="C102" s="10">
        <f>'Nuovi positivi'!B102</f>
        <v>935104</v>
      </c>
      <c r="D102">
        <f t="shared" si="211"/>
        <v>32614</v>
      </c>
      <c r="E102" s="11">
        <f t="shared" si="212"/>
        <v>818298.42537250533</v>
      </c>
      <c r="F102" s="11">
        <f t="shared" si="213"/>
        <v>278821.70400494244</v>
      </c>
      <c r="G102" s="11">
        <f t="shared" si="214"/>
        <v>27882.170400494211</v>
      </c>
      <c r="H102" s="11">
        <f t="shared" si="215"/>
        <v>116805.57462749467</v>
      </c>
      <c r="I102" s="11">
        <f t="shared" si="216"/>
        <v>4731.8295995057561</v>
      </c>
    </row>
    <row r="103" spans="1:9">
      <c r="A103" s="2">
        <f>Dati!A103</f>
        <v>44144</v>
      </c>
      <c r="B103" s="10">
        <v>101</v>
      </c>
      <c r="C103" s="10">
        <f>'Nuovi positivi'!B103</f>
        <v>960373</v>
      </c>
      <c r="D103">
        <f t="shared" si="211"/>
        <v>25269</v>
      </c>
      <c r="E103" s="11">
        <f t="shared" si="212"/>
        <v>847050.69992739032</v>
      </c>
      <c r="F103" s="11">
        <f t="shared" si="213"/>
        <v>287522.74554884993</v>
      </c>
      <c r="G103" s="11">
        <f t="shared" si="214"/>
        <v>28752.274554885043</v>
      </c>
      <c r="H103" s="11">
        <f t="shared" si="215"/>
        <v>113322.30007260968</v>
      </c>
      <c r="I103" s="11">
        <f t="shared" si="216"/>
        <v>-3483.2745548849925</v>
      </c>
    </row>
    <row r="104" spans="1:9">
      <c r="A104" s="2">
        <f>Dati!A104</f>
        <v>44145</v>
      </c>
      <c r="B104" s="10">
        <v>102</v>
      </c>
      <c r="C104" s="10">
        <f>'Nuovi positivi'!B104</f>
        <v>995463</v>
      </c>
      <c r="D104">
        <f t="shared" si="211"/>
        <v>35090</v>
      </c>
      <c r="E104" s="11">
        <f t="shared" si="212"/>
        <v>876674.0829852937</v>
      </c>
      <c r="F104" s="11">
        <f t="shared" si="213"/>
        <v>296233.83057903382</v>
      </c>
      <c r="G104" s="11">
        <f t="shared" si="214"/>
        <v>29623.383057903422</v>
      </c>
      <c r="H104" s="11">
        <f t="shared" si="215"/>
        <v>118788.9170147063</v>
      </c>
      <c r="I104" s="11">
        <f t="shared" si="216"/>
        <v>5466.616942096618</v>
      </c>
    </row>
    <row r="105" spans="1:9">
      <c r="A105" s="2">
        <f>Dati!A105</f>
        <v>44146</v>
      </c>
      <c r="B105" s="10">
        <v>103</v>
      </c>
      <c r="C105" s="10">
        <f>'Nuovi positivi'!B105</f>
        <v>1028424</v>
      </c>
      <c r="D105">
        <f t="shared" si="211"/>
        <v>32961</v>
      </c>
      <c r="E105" s="11">
        <f t="shared" si="212"/>
        <v>907168.57454608928</v>
      </c>
      <c r="F105" s="11">
        <f t="shared" si="213"/>
        <v>304944.91560795577</v>
      </c>
      <c r="G105" s="11">
        <f>$L$4*B105^$L$5*EXP(-B105/$L$6)</f>
        <v>30494.491560795559</v>
      </c>
      <c r="H105" s="11">
        <f t="shared" si="215"/>
        <v>121255.42545391072</v>
      </c>
      <c r="I105" s="11">
        <f t="shared" si="216"/>
        <v>2466.5084392044228</v>
      </c>
    </row>
    <row r="106" spans="1:9">
      <c r="A106" s="2"/>
      <c r="B106" s="10">
        <v>104</v>
      </c>
      <c r="C106" s="10"/>
      <c r="E106" s="11">
        <f t="shared" si="212"/>
        <v>938533.17025332677</v>
      </c>
      <c r="F106" s="11">
        <f t="shared" si="213"/>
        <v>313645.95707237488</v>
      </c>
      <c r="G106" s="11">
        <f t="shared" si="214"/>
        <v>31364.595707237491</v>
      </c>
      <c r="I106" s="11"/>
    </row>
    <row r="107" spans="1:9">
      <c r="A107" s="2"/>
      <c r="B107" s="10">
        <v>105</v>
      </c>
      <c r="C107" s="10"/>
      <c r="E107" s="11">
        <f t="shared" si="212"/>
        <v>970765.86367994442</v>
      </c>
      <c r="F107" s="11">
        <f t="shared" si="213"/>
        <v>322326.93426617654</v>
      </c>
      <c r="G107" s="11">
        <f t="shared" si="214"/>
        <v>32232.693426617709</v>
      </c>
      <c r="I107" s="11"/>
    </row>
    <row r="108" spans="1:9">
      <c r="A108" s="2"/>
      <c r="B108" s="10">
        <v>106</v>
      </c>
      <c r="C108" s="10"/>
      <c r="E108" s="11">
        <f t="shared" si="212"/>
        <v>1003863.6508554629</v>
      </c>
      <c r="F108" s="11">
        <f t="shared" si="213"/>
        <v>330977.87175518461</v>
      </c>
      <c r="G108" s="11">
        <f t="shared" si="214"/>
        <v>33097.787175518453</v>
      </c>
      <c r="I108" s="11"/>
    </row>
    <row r="109" spans="1:9">
      <c r="A109" s="2"/>
      <c r="B109" s="10">
        <v>107</v>
      </c>
      <c r="C109" s="10"/>
      <c r="E109" s="11">
        <f t="shared" si="212"/>
        <v>1037822.5369768518</v>
      </c>
      <c r="F109" s="11">
        <f t="shared" si="213"/>
        <v>339588.86121388874</v>
      </c>
      <c r="G109" s="11">
        <f t="shared" si="214"/>
        <v>33958.886121388874</v>
      </c>
      <c r="I109" s="11"/>
    </row>
    <row r="110" spans="1:9">
      <c r="A110" s="2"/>
      <c r="B110" s="10">
        <v>108</v>
      </c>
      <c r="C110" s="10"/>
      <c r="E110" s="11">
        <f t="shared" si="212"/>
        <v>1072637.545239714</v>
      </c>
      <c r="F110" s="11">
        <f t="shared" si="213"/>
        <v>348150.08262862219</v>
      </c>
      <c r="G110" s="11">
        <f t="shared" si="214"/>
        <v>34815.008262862168</v>
      </c>
      <c r="I110" s="11"/>
    </row>
    <row r="111" spans="1:9">
      <c r="A111" s="2"/>
      <c r="B111" s="10">
        <v>109</v>
      </c>
      <c r="C111" s="10"/>
      <c r="E111" s="11">
        <f t="shared" si="212"/>
        <v>1108302.727721341</v>
      </c>
      <c r="F111" s="11">
        <f t="shared" si="213"/>
        <v>356651.8248162698</v>
      </c>
      <c r="G111" s="11">
        <f t="shared" si="214"/>
        <v>35665.182481626944</v>
      </c>
      <c r="I111" s="11"/>
    </row>
    <row r="112" spans="1:9">
      <c r="A112" s="2"/>
      <c r="B112" s="10">
        <v>110</v>
      </c>
      <c r="C112" s="10"/>
      <c r="E112" s="11">
        <f t="shared" si="212"/>
        <v>1144811.1782425649</v>
      </c>
      <c r="F112" s="11">
        <f t="shared" si="213"/>
        <v>365084.50521223946</v>
      </c>
      <c r="G112" s="11">
        <f t="shared" si="214"/>
        <v>36508.45052122396</v>
      </c>
      <c r="I112" s="11"/>
    </row>
    <row r="113" spans="1:9">
      <c r="A113" s="2"/>
      <c r="B113" s="10">
        <v>111</v>
      </c>
      <c r="C113" s="10"/>
      <c r="E113" s="11">
        <f t="shared" si="212"/>
        <v>1182155.0471311607</v>
      </c>
      <c r="F113" s="11">
        <f t="shared" si="213"/>
        <v>373438.6888859584</v>
      </c>
      <c r="G113" s="11">
        <f t="shared" si="214"/>
        <v>37343.868888595745</v>
      </c>
      <c r="I113" s="11"/>
    </row>
    <row r="114" spans="1:9">
      <c r="A114" s="2"/>
      <c r="B114" s="10">
        <v>112</v>
      </c>
      <c r="C114" s="10"/>
      <c r="E114" s="11">
        <f t="shared" si="212"/>
        <v>1220325.557805832</v>
      </c>
      <c r="F114" s="11">
        <f t="shared" si="213"/>
        <v>381705.1067467127</v>
      </c>
      <c r="G114" s="11">
        <f t="shared" si="214"/>
        <v>38170.510674671263</v>
      </c>
      <c r="I114" s="11"/>
    </row>
    <row r="115" spans="1:9">
      <c r="A115" s="2"/>
      <c r="B115" s="10">
        <v>113</v>
      </c>
      <c r="C115" s="10"/>
      <c r="E115" s="11">
        <f t="shared" si="212"/>
        <v>1259313.0250965455</v>
      </c>
      <c r="F115" s="11">
        <f t="shared" si="213"/>
        <v>389874.67290713452</v>
      </c>
      <c r="G115" s="11">
        <f t="shared" si="214"/>
        <v>38987.467290713408</v>
      </c>
      <c r="I115" s="11"/>
    </row>
    <row r="116" spans="1:9">
      <c r="B116" s="10">
        <v>114</v>
      </c>
      <c r="C116" s="10"/>
      <c r="E116" s="11">
        <f t="shared" si="212"/>
        <v>1299106.875214143</v>
      </c>
      <c r="F116" s="11">
        <f t="shared" si="213"/>
        <v>397938.50117597496</v>
      </c>
      <c r="G116" s="11">
        <f t="shared" si="214"/>
        <v>39793.850117597402</v>
      </c>
      <c r="I116" s="11"/>
    </row>
    <row r="117" spans="1:9">
      <c r="B117" s="10">
        <v>115</v>
      </c>
      <c r="C117" s="10"/>
      <c r="E117" s="11">
        <f t="shared" si="212"/>
        <v>1339695.6672797594</v>
      </c>
      <c r="F117" s="11">
        <f t="shared" si="213"/>
        <v>405887.92065616464</v>
      </c>
      <c r="G117" s="11">
        <f t="shared" si="214"/>
        <v>40588.792065616428</v>
      </c>
      <c r="I117" s="11"/>
    </row>
    <row r="118" spans="1:9">
      <c r="B118" s="10">
        <v>116</v>
      </c>
      <c r="C118" s="10"/>
      <c r="E118" s="11">
        <f t="shared" ref="E118:E128" si="217">E117+G118</f>
        <v>1381067.1163225905</v>
      </c>
      <c r="F118" s="11">
        <f t="shared" si="213"/>
        <v>413714.49042831082</v>
      </c>
      <c r="G118" s="11">
        <f t="shared" ref="G118:G128" si="218">$L$4*B118^$L$5*EXP(-B118/$L$6)</f>
        <v>41371.449042831038</v>
      </c>
      <c r="I118" s="11"/>
    </row>
    <row r="119" spans="1:9">
      <c r="B119" s="10">
        <v>117</v>
      </c>
      <c r="C119" s="10"/>
      <c r="E119" s="11">
        <f t="shared" si="217"/>
        <v>1423208.1176529739</v>
      </c>
      <c r="F119" s="11">
        <f t="shared" si="213"/>
        <v>421410.01330383355</v>
      </c>
      <c r="G119" s="11">
        <f t="shared" si="218"/>
        <v>42141.001330383464</v>
      </c>
      <c r="I119" s="11"/>
    </row>
    <row r="120" spans="1:9">
      <c r="B120" s="10">
        <v>118</v>
      </c>
      <c r="C120" s="10"/>
      <c r="E120" s="11">
        <f t="shared" si="217"/>
        <v>1466104.7725165661</v>
      </c>
      <c r="F120" s="11">
        <f t="shared" si="213"/>
        <v>428966.54863592237</v>
      </c>
      <c r="G120" s="11">
        <f t="shared" si="218"/>
        <v>42896.654863592281</v>
      </c>
      <c r="I120" s="11"/>
    </row>
    <row r="121" spans="1:9">
      <c r="B121" s="10">
        <v>119</v>
      </c>
      <c r="C121" s="10"/>
      <c r="E121" s="11">
        <f t="shared" si="217"/>
        <v>1509742.4149345858</v>
      </c>
      <c r="F121" s="11">
        <f t="shared" si="213"/>
        <v>436376.42418019706</v>
      </c>
      <c r="G121" s="11">
        <f t="shared" si="218"/>
        <v>43637.642418019816</v>
      </c>
      <c r="I121" s="11"/>
    </row>
    <row r="122" spans="1:9">
      <c r="B122" s="10">
        <v>120</v>
      </c>
      <c r="C122" s="10"/>
      <c r="E122" s="11">
        <f t="shared" si="217"/>
        <v>1554105.6396346553</v>
      </c>
      <c r="F122" s="11">
        <f t="shared" si="213"/>
        <v>443632.24700069521</v>
      </c>
      <c r="G122" s="11">
        <f t="shared" si="218"/>
        <v>44363.224700069426</v>
      </c>
      <c r="I122" s="11"/>
    </row>
    <row r="123" spans="1:9">
      <c r="B123" s="10">
        <v>121</v>
      </c>
      <c r="C123" s="10"/>
      <c r="E123" s="11">
        <f t="shared" si="217"/>
        <v>1599178.3309766708</v>
      </c>
      <c r="F123" s="11">
        <f t="shared" si="213"/>
        <v>450726.91342015518</v>
      </c>
      <c r="G123" s="11">
        <f t="shared" si="218"/>
        <v>45072.691342015598</v>
      </c>
      <c r="I123" s="11"/>
    </row>
    <row r="124" spans="1:9">
      <c r="B124" s="10">
        <v>122</v>
      </c>
      <c r="C124" s="10"/>
      <c r="E124" s="11">
        <f t="shared" si="217"/>
        <v>1644943.6927783715</v>
      </c>
      <c r="F124" s="11">
        <f t="shared" si="213"/>
        <v>457653.61801700667</v>
      </c>
      <c r="G124" s="11">
        <f t="shared" si="218"/>
        <v>45765.36180170071</v>
      </c>
      <c r="I124" s="11"/>
    </row>
    <row r="125" spans="1:9">
      <c r="B125" s="10">
        <v>123</v>
      </c>
      <c r="C125" s="10"/>
      <c r="E125" s="11">
        <f t="shared" si="217"/>
        <v>1691384.2789458174</v>
      </c>
      <c r="F125" s="11">
        <f t="shared" si="213"/>
        <v>464405.86167445872</v>
      </c>
      <c r="G125" s="11">
        <f t="shared" si="218"/>
        <v>46440.586167445901</v>
      </c>
      <c r="I125" s="11"/>
    </row>
    <row r="126" spans="1:9">
      <c r="B126" s="10">
        <v>124</v>
      </c>
      <c r="C126" s="10"/>
      <c r="E126" s="11">
        <f t="shared" si="217"/>
        <v>1738482.0248148357</v>
      </c>
      <c r="F126" s="11">
        <f t="shared" si="213"/>
        <v>470977.4586901837</v>
      </c>
      <c r="G126" s="11">
        <f t="shared" si="218"/>
        <v>47097.74586901837</v>
      </c>
      <c r="I126" s="11"/>
    </row>
    <row r="127" spans="1:9">
      <c r="B127" s="10">
        <v>125</v>
      </c>
      <c r="C127" s="10"/>
      <c r="E127" s="11">
        <f t="shared" si="217"/>
        <v>1786218.2791106128</v>
      </c>
      <c r="F127" s="11">
        <f t="shared" si="213"/>
        <v>477362.54295777064</v>
      </c>
      <c r="G127" s="11">
        <f t="shared" si="218"/>
        <v>47736.254295777006</v>
      </c>
      <c r="I127" s="11"/>
    </row>
    <row r="128" spans="1:9">
      <c r="B128" s="10">
        <v>126</v>
      </c>
      <c r="C128" s="10"/>
      <c r="E128" s="11">
        <f t="shared" si="217"/>
        <v>1834573.8364339892</v>
      </c>
      <c r="F128" s="11">
        <f t="shared" si="213"/>
        <v>483555.57323376415</v>
      </c>
      <c r="G128" s="11">
        <f t="shared" si="218"/>
        <v>48355.557323376459</v>
      </c>
      <c r="I128" s="11"/>
    </row>
    <row r="129" spans="2:9">
      <c r="B129" s="10">
        <v>127</v>
      </c>
      <c r="C129" s="10"/>
      <c r="E129" s="11">
        <f t="shared" ref="E129:E172" si="219">E128+G129</f>
        <v>1883528.9701846428</v>
      </c>
      <c r="F129" s="11">
        <f t="shared" si="213"/>
        <v>489551.33750653593</v>
      </c>
      <c r="G129" s="11">
        <f t="shared" ref="G129:G172" si="220">$L$4*B129^$L$5*EXP(-B129/$L$6)</f>
        <v>48955.133750653673</v>
      </c>
      <c r="I129" s="11"/>
    </row>
    <row r="130" spans="2:9">
      <c r="B130" s="10">
        <v>128</v>
      </c>
      <c r="C130" s="10"/>
      <c r="E130" s="11">
        <f t="shared" si="219"/>
        <v>1933063.4658331859</v>
      </c>
      <c r="F130" s="11">
        <f t="shared" si="213"/>
        <v>495344.95648543118</v>
      </c>
      <c r="G130" s="11">
        <f t="shared" si="220"/>
        <v>49534.495648543045</v>
      </c>
      <c r="I130" s="11"/>
    </row>
    <row r="131" spans="2:9">
      <c r="B131" s="10">
        <v>129</v>
      </c>
      <c r="C131" s="10"/>
      <c r="E131" s="11">
        <f t="shared" si="219"/>
        <v>1983156.6544562606</v>
      </c>
      <c r="F131" s="11">
        <f t="shared" si="213"/>
        <v>500931.88623074675</v>
      </c>
      <c r="G131" s="11">
        <f t="shared" si="220"/>
        <v>50093.188623074653</v>
      </c>
      <c r="I131" s="11"/>
    </row>
    <row r="132" spans="2:9">
      <c r="B132" s="10">
        <v>130</v>
      </c>
      <c r="C132" s="10"/>
      <c r="E132" s="11">
        <f t="shared" si="219"/>
        <v>2033787.4464509573</v>
      </c>
      <c r="F132" s="11">
        <f t="shared" si="213"/>
        <v>506307.91994696716</v>
      </c>
      <c r="G132" s="11">
        <f t="shared" si="220"/>
        <v>50630.791994696643</v>
      </c>
      <c r="I132" s="11"/>
    </row>
    <row r="133" spans="2:9">
      <c r="B133" s="10">
        <v>131</v>
      </c>
      <c r="C133" s="10"/>
      <c r="E133" s="11">
        <f t="shared" si="219"/>
        <v>2084934.3653472925</v>
      </c>
      <c r="F133" s="11">
        <f t="shared" si="213"/>
        <v>511469.18896335177</v>
      </c>
      <c r="G133" s="11">
        <f t="shared" si="220"/>
        <v>51146.918896335133</v>
      </c>
      <c r="I133" s="11"/>
    </row>
    <row r="134" spans="2:9">
      <c r="B134" s="10">
        <v>132</v>
      </c>
      <c r="C134" s="10"/>
      <c r="E134" s="11">
        <f t="shared" si="219"/>
        <v>2136575.5816400498</v>
      </c>
      <c r="F134" s="11">
        <f t="shared" si="213"/>
        <v>516412.16292757308</v>
      </c>
      <c r="G134" s="11">
        <f t="shared" si="220"/>
        <v>51641.216292757468</v>
      </c>
      <c r="I134" s="11"/>
    </row>
    <row r="135" spans="2:9">
      <c r="B135" s="10">
        <v>133</v>
      </c>
      <c r="C135" s="10"/>
      <c r="E135" s="11">
        <f t="shared" si="219"/>
        <v>2188688.9465639931</v>
      </c>
      <c r="F135" s="11">
        <f t="shared" si="213"/>
        <v>521133.649239433</v>
      </c>
      <c r="G135" s="11">
        <f t="shared" si="220"/>
        <v>52113.364923943402</v>
      </c>
      <c r="I135" s="11"/>
    </row>
    <row r="136" spans="2:9">
      <c r="B136" s="10">
        <v>134</v>
      </c>
      <c r="C136" s="10"/>
      <c r="E136" s="11">
        <f t="shared" si="219"/>
        <v>2241252.025739281</v>
      </c>
      <c r="F136" s="11">
        <f t="shared" si="213"/>
        <v>525630.79175287858</v>
      </c>
      <c r="G136" s="11">
        <f t="shared" si="220"/>
        <v>52563.07917528769</v>
      </c>
      <c r="I136" s="11"/>
    </row>
    <row r="137" spans="2:9">
      <c r="B137" s="10">
        <v>135</v>
      </c>
      <c r="C137" s="10"/>
      <c r="E137" s="11">
        <f t="shared" si="219"/>
        <v>2294242.1326168445</v>
      </c>
      <c r="F137" s="11">
        <f t="shared" si="213"/>
        <v>529901.06877563521</v>
      </c>
      <c r="G137" s="11">
        <f t="shared" si="220"/>
        <v>52990.106877563332</v>
      </c>
      <c r="I137" s="11"/>
    </row>
    <row r="138" spans="2:9">
      <c r="B138" s="10">
        <v>136</v>
      </c>
      <c r="C138" s="10"/>
      <c r="E138" s="11">
        <f t="shared" si="219"/>
        <v>2347636.3616565075</v>
      </c>
      <c r="F138" s="11">
        <f t="shared" si="213"/>
        <v>533942.29039662983</v>
      </c>
      <c r="G138" s="11">
        <f t="shared" si="220"/>
        <v>53394.229039663194</v>
      </c>
      <c r="I138" s="11"/>
    </row>
    <row r="139" spans="2:9">
      <c r="B139" s="10">
        <v>137</v>
      </c>
      <c r="C139" s="10"/>
      <c r="E139" s="11">
        <f t="shared" si="219"/>
        <v>2401411.6211737203</v>
      </c>
      <c r="F139" s="11">
        <f t="shared" si="213"/>
        <v>537752.59517212864</v>
      </c>
      <c r="G139" s="11">
        <f t="shared" si="220"/>
        <v>53775.259517212777</v>
      </c>
      <c r="I139" s="11"/>
    </row>
    <row r="140" spans="2:9">
      <c r="B140" s="10">
        <v>138</v>
      </c>
      <c r="C140" s="10"/>
      <c r="E140" s="11">
        <f t="shared" si="219"/>
        <v>2455544.6657939269</v>
      </c>
      <c r="F140" s="11">
        <f t="shared" si="213"/>
        <v>541330.4462020658</v>
      </c>
      <c r="G140" s="11">
        <f t="shared" si="220"/>
        <v>54133.044620206383</v>
      </c>
      <c r="I140" s="11"/>
    </row>
    <row r="141" spans="2:9">
      <c r="B141" s="10">
        <v>139</v>
      </c>
      <c r="C141" s="10"/>
      <c r="E141" s="11">
        <f t="shared" si="219"/>
        <v>2510012.1284567919</v>
      </c>
      <c r="F141" s="11">
        <f t="shared" si="213"/>
        <v>544674.62662864942</v>
      </c>
      <c r="G141" s="11">
        <f t="shared" si="220"/>
        <v>54467.462662865124</v>
      </c>
      <c r="I141" s="11"/>
    </row>
    <row r="142" spans="2:9">
      <c r="B142" s="10">
        <v>140</v>
      </c>
      <c r="C142" s="10"/>
      <c r="E142" s="11">
        <f t="shared" si="219"/>
        <v>2564790.5519157406</v>
      </c>
      <c r="F142" s="11">
        <f t="shared" si="213"/>
        <v>547784.23458948731</v>
      </c>
      <c r="G142" s="11">
        <f t="shared" si="220"/>
        <v>54778.423458948739</v>
      </c>
      <c r="I142" s="11"/>
    </row>
    <row r="143" spans="2:9">
      <c r="B143" s="10">
        <v>141</v>
      </c>
      <c r="C143" s="10"/>
      <c r="E143" s="11">
        <f t="shared" si="219"/>
        <v>2619856.4196815137</v>
      </c>
      <c r="F143" s="11">
        <f t="shared" si="213"/>
        <v>550658.67765773088</v>
      </c>
      <c r="G143" s="11">
        <f t="shared" si="220"/>
        <v>55065.867765773059</v>
      </c>
      <c r="I143" s="11"/>
    </row>
    <row r="144" spans="2:9">
      <c r="B144" s="10">
        <v>142</v>
      </c>
      <c r="C144" s="10"/>
      <c r="E144" s="11">
        <f t="shared" si="219"/>
        <v>2675186.1863617087</v>
      </c>
      <c r="F144" s="11">
        <f t="shared" si="213"/>
        <v>553297.66680194996</v>
      </c>
      <c r="G144" s="11">
        <f t="shared" si="220"/>
        <v>55329.766680195084</v>
      </c>
      <c r="I144" s="11"/>
    </row>
    <row r="145" spans="2:9">
      <c r="B145" s="10">
        <v>143</v>
      </c>
      <c r="C145" s="10"/>
      <c r="E145" s="11">
        <f t="shared" si="219"/>
        <v>2730756.307351531</v>
      </c>
      <c r="F145" s="11">
        <f t="shared" si="213"/>
        <v>555701.20989822317</v>
      </c>
      <c r="G145" s="11">
        <f t="shared" si="220"/>
        <v>55570.12098982212</v>
      </c>
      <c r="I145" s="11"/>
    </row>
    <row r="146" spans="2:9">
      <c r="B146" s="10">
        <v>144</v>
      </c>
      <c r="C146" s="10"/>
      <c r="E146" s="11">
        <f t="shared" si="219"/>
        <v>2786543.2678342238</v>
      </c>
      <c r="F146" s="11">
        <f t="shared" si="213"/>
        <v>557869.60482692812</v>
      </c>
      <c r="G146" s="11">
        <f t="shared" si="220"/>
        <v>55786.960482692695</v>
      </c>
      <c r="I146" s="11"/>
    </row>
    <row r="147" spans="2:9">
      <c r="B147" s="10">
        <v>145</v>
      </c>
      <c r="C147" s="10"/>
      <c r="E147" s="11">
        <f t="shared" si="219"/>
        <v>2842523.6110528735</v>
      </c>
      <c r="F147" s="11">
        <f t="shared" si="213"/>
        <v>559803.43218649738</v>
      </c>
      <c r="G147" s="11">
        <f t="shared" si="220"/>
        <v>55980.343218649701</v>
      </c>
      <c r="I147" s="11"/>
    </row>
    <row r="148" spans="2:9">
      <c r="B148" s="10">
        <v>146</v>
      </c>
      <c r="C148" s="10"/>
      <c r="E148" s="11">
        <f t="shared" si="219"/>
        <v>2898673.9658184699</v>
      </c>
      <c r="F148" s="11">
        <f t="shared" si="213"/>
        <v>561503.54765596334</v>
      </c>
      <c r="G148" s="11">
        <f t="shared" si="220"/>
        <v>56150.354765596378</v>
      </c>
      <c r="I148" s="11"/>
    </row>
    <row r="149" spans="2:9">
      <c r="B149" s="10">
        <v>147</v>
      </c>
      <c r="C149" s="10"/>
      <c r="E149" s="11">
        <f t="shared" si="219"/>
        <v>2954971.0732222539</v>
      </c>
      <c r="F149" s="11">
        <f t="shared" si="213"/>
        <v>562971.07403784059</v>
      </c>
      <c r="G149" s="11">
        <f t="shared" si="220"/>
        <v>56297.107403784052</v>
      </c>
      <c r="I149" s="11"/>
    </row>
    <row r="150" spans="2:9">
      <c r="B150" s="10">
        <v>148</v>
      </c>
      <c r="C150" s="10"/>
      <c r="E150" s="11">
        <f t="shared" si="219"/>
        <v>3011391.8125234852</v>
      </c>
      <c r="F150" s="11">
        <f t="shared" si="213"/>
        <v>564207.39301231224</v>
      </c>
      <c r="G150" s="11">
        <f t="shared" si="220"/>
        <v>56420.73930123145</v>
      </c>
    </row>
    <row r="151" spans="2:9">
      <c r="B151" s="10">
        <v>149</v>
      </c>
      <c r="C151" s="10"/>
      <c r="E151" s="11">
        <f t="shared" si="219"/>
        <v>3067913.2261868045</v>
      </c>
      <c r="F151" s="11">
        <f t="shared" si="213"/>
        <v>565214.13663319312</v>
      </c>
      <c r="G151" s="11">
        <f t="shared" si="220"/>
        <v>56521.413663319407</v>
      </c>
    </row>
    <row r="152" spans="2:9">
      <c r="B152" s="10">
        <v>150</v>
      </c>
      <c r="C152" s="10"/>
      <c r="E152" s="11">
        <f t="shared" si="219"/>
        <v>3124512.5440463466</v>
      </c>
      <c r="F152" s="11">
        <f t="shared" si="213"/>
        <v>565993.1785954209</v>
      </c>
      <c r="G152" s="11">
        <f t="shared" si="220"/>
        <v>56599.317859541916</v>
      </c>
    </row>
    <row r="153" spans="2:9">
      <c r="B153" s="10">
        <v>151</v>
      </c>
      <c r="C153" s="10"/>
      <c r="E153" s="11">
        <f t="shared" si="219"/>
        <v>3181167.2065766705</v>
      </c>
      <c r="F153" s="11">
        <f t="shared" si="213"/>
        <v>566546.62530323956</v>
      </c>
      <c r="G153" s="11">
        <f t="shared" si="220"/>
        <v>56654.66253032376</v>
      </c>
    </row>
    <row r="154" spans="2:9">
      <c r="B154" s="10">
        <v>152</v>
      </c>
      <c r="C154" s="10"/>
      <c r="E154" s="11">
        <f t="shared" si="219"/>
        <v>3237854.8872534139</v>
      </c>
      <c r="F154" s="11">
        <f t="shared" si="213"/>
        <v>566876.80676743388</v>
      </c>
      <c r="G154" s="11">
        <f t="shared" si="220"/>
        <v>56687.68067674325</v>
      </c>
    </row>
    <row r="155" spans="2:9">
      <c r="B155" s="10">
        <v>153</v>
      </c>
      <c r="C155" s="10"/>
      <c r="E155" s="11">
        <f t="shared" si="219"/>
        <v>3294553.5139893293</v>
      </c>
      <c r="F155" s="11">
        <f t="shared" si="213"/>
        <v>566986.2673591543</v>
      </c>
      <c r="G155" s="11">
        <f t="shared" si="220"/>
        <v>56698.626735915575</v>
      </c>
    </row>
    <row r="156" spans="2:9">
      <c r="B156" s="10">
        <v>154</v>
      </c>
      <c r="C156" s="10"/>
      <c r="E156" s="11">
        <f t="shared" si="219"/>
        <v>3351241.2896340396</v>
      </c>
      <c r="F156" s="11">
        <f t="shared" si="213"/>
        <v>566877.75644710287</v>
      </c>
      <c r="G156" s="11">
        <f t="shared" si="220"/>
        <v>56687.775644710477</v>
      </c>
    </row>
    <row r="157" spans="2:9">
      <c r="B157" s="10">
        <v>155</v>
      </c>
      <c r="C157" s="10"/>
      <c r="E157" s="11">
        <f t="shared" si="219"/>
        <v>3407896.7115284284</v>
      </c>
      <c r="F157" s="11">
        <f t="shared" si="213"/>
        <v>566554.21894388739</v>
      </c>
      <c r="G157" s="11">
        <f t="shared" si="220"/>
        <v>56655.421894388877</v>
      </c>
    </row>
    <row r="158" spans="2:9">
      <c r="B158" s="10">
        <v>156</v>
      </c>
      <c r="C158" s="10"/>
      <c r="E158" s="11">
        <f t="shared" si="219"/>
        <v>3464498.5901070805</v>
      </c>
      <c r="F158" s="11">
        <f t="shared" si="213"/>
        <v>566018.78578652162</v>
      </c>
      <c r="G158" s="11">
        <f t="shared" si="220"/>
        <v>56601.878578652322</v>
      </c>
    </row>
    <row r="159" spans="2:9">
      <c r="B159" s="10">
        <v>157</v>
      </c>
      <c r="C159" s="10"/>
      <c r="E159" s="11">
        <f t="shared" si="219"/>
        <v>3521026.0665445849</v>
      </c>
      <c r="F159" s="11">
        <f t="shared" si="213"/>
        <v>565274.76437504403</v>
      </c>
      <c r="G159" s="11">
        <f t="shared" si="220"/>
        <v>56527.476437504483</v>
      </c>
    </row>
    <row r="160" spans="2:9">
      <c r="B160" s="10">
        <v>158</v>
      </c>
      <c r="C160" s="10"/>
      <c r="E160" s="11">
        <f t="shared" si="219"/>
        <v>3577458.6294438126</v>
      </c>
      <c r="F160" s="11">
        <f t="shared" si="213"/>
        <v>564325.6289922772</v>
      </c>
      <c r="G160" s="11">
        <f t="shared" si="220"/>
        <v>56432.562899227865</v>
      </c>
    </row>
    <row r="161" spans="2:7">
      <c r="B161" s="10">
        <v>159</v>
      </c>
      <c r="C161" s="10"/>
      <c r="E161" s="11">
        <f t="shared" si="219"/>
        <v>3633776.1305664931</v>
      </c>
      <c r="F161" s="11">
        <f t="shared" si="213"/>
        <v>563175.01122680493</v>
      </c>
      <c r="G161" s="11">
        <f t="shared" si="220"/>
        <v>56317.501122680573</v>
      </c>
    </row>
    <row r="162" spans="2:7">
      <c r="B162" s="10">
        <v>160</v>
      </c>
      <c r="C162" s="10"/>
      <c r="E162" s="11">
        <f t="shared" si="219"/>
        <v>3689958.7996085095</v>
      </c>
      <c r="F162" s="11">
        <f t="shared" si="213"/>
        <v>561826.6904201638</v>
      </c>
      <c r="G162" s="11">
        <f t="shared" si="220"/>
        <v>56182.669042016416</v>
      </c>
    </row>
    <row r="163" spans="2:7">
      <c r="B163" s="10">
        <v>161</v>
      </c>
      <c r="C163" s="10"/>
      <c r="E163" s="11">
        <f t="shared" si="219"/>
        <v>3745987.2580243433</v>
      </c>
      <c r="F163" s="11">
        <f t="shared" si="213"/>
        <v>560284.58415833768</v>
      </c>
      <c r="G163" s="11">
        <f t="shared" si="220"/>
        <v>56028.458415833891</v>
      </c>
    </row>
    <row r="164" spans="2:7">
      <c r="B164" s="10">
        <v>162</v>
      </c>
      <c r="C164" s="10"/>
      <c r="E164" s="11">
        <f t="shared" si="219"/>
        <v>3801842.5319069978</v>
      </c>
      <c r="F164" s="11">
        <f t="shared" si="213"/>
        <v>558552.73882654496</v>
      </c>
      <c r="G164" s="11">
        <f t="shared" si="220"/>
        <v>55855.273882654692</v>
      </c>
    </row>
    <row r="165" spans="2:7">
      <c r="B165" s="10">
        <v>163</v>
      </c>
      <c r="C165" s="10"/>
      <c r="E165" s="11">
        <f t="shared" si="219"/>
        <v>3857506.0639315299</v>
      </c>
      <c r="F165" s="11">
        <f t="shared" ref="F165:F177" si="221">(E165-E164)*10</f>
        <v>556635.32024532091</v>
      </c>
      <c r="G165" s="11">
        <f t="shared" si="220"/>
        <v>55663.532024532025</v>
      </c>
    </row>
    <row r="166" spans="2:7">
      <c r="B166" s="10">
        <v>164</v>
      </c>
      <c r="C166" s="10"/>
      <c r="E166" s="11">
        <f t="shared" si="219"/>
        <v>3912959.7243720172</v>
      </c>
      <c r="F166" s="11">
        <f t="shared" si="221"/>
        <v>554536.60440487321</v>
      </c>
      <c r="G166" s="11">
        <f t="shared" si="220"/>
        <v>55453.660440487314</v>
      </c>
    </row>
    <row r="167" spans="2:7">
      <c r="B167" s="10">
        <v>165</v>
      </c>
      <c r="C167" s="10"/>
      <c r="E167" s="11">
        <f t="shared" si="219"/>
        <v>3968185.8212033887</v>
      </c>
      <c r="F167" s="11">
        <f t="shared" si="221"/>
        <v>552260.96831371542</v>
      </c>
      <c r="G167" s="11">
        <f t="shared" si="220"/>
        <v>55226.096831371397</v>
      </c>
    </row>
    <row r="168" spans="2:7">
      <c r="B168" s="10">
        <v>166</v>
      </c>
      <c r="C168" s="10"/>
      <c r="E168" s="11">
        <f t="shared" si="219"/>
        <v>4023167.1093010348</v>
      </c>
      <c r="F168" s="11">
        <f t="shared" si="221"/>
        <v>549812.88097646087</v>
      </c>
      <c r="G168" s="11">
        <f t="shared" si="220"/>
        <v>54981.28809764624</v>
      </c>
    </row>
    <row r="169" spans="2:7">
      <c r="B169" s="10">
        <v>167</v>
      </c>
      <c r="C169" s="10"/>
      <c r="E169" s="11">
        <f t="shared" si="219"/>
        <v>4077886.7987525179</v>
      </c>
      <c r="F169" s="11">
        <f t="shared" si="221"/>
        <v>547196.89451483078</v>
      </c>
      <c r="G169" s="11">
        <f t="shared" si="220"/>
        <v>54719.689451483297</v>
      </c>
    </row>
    <row r="170" spans="2:7">
      <c r="B170" s="10">
        <v>168</v>
      </c>
      <c r="C170" s="10"/>
      <c r="E170" s="11">
        <f t="shared" si="219"/>
        <v>4132328.5622969926</v>
      </c>
      <c r="F170" s="11">
        <f t="shared" si="221"/>
        <v>544417.63544474728</v>
      </c>
      <c r="G170" s="11">
        <f t="shared" si="220"/>
        <v>54441.76354447459</v>
      </c>
    </row>
    <row r="171" spans="2:7">
      <c r="B171" s="10">
        <v>169</v>
      </c>
      <c r="C171" s="10"/>
      <c r="E171" s="11">
        <f t="shared" si="219"/>
        <v>4186476.5419091508</v>
      </c>
      <c r="F171" s="11">
        <f t="shared" si="221"/>
        <v>541479.79612158146</v>
      </c>
      <c r="G171" s="11">
        <f t="shared" si="220"/>
        <v>54147.979612158073</v>
      </c>
    </row>
    <row r="172" spans="2:7">
      <c r="B172" s="10">
        <v>170</v>
      </c>
      <c r="C172" s="10"/>
      <c r="E172" s="11">
        <f t="shared" si="219"/>
        <v>4240315.354545611</v>
      </c>
      <c r="F172" s="11">
        <f t="shared" si="221"/>
        <v>538388.12636460178</v>
      </c>
      <c r="G172" s="11">
        <f t="shared" si="220"/>
        <v>53838.812636460287</v>
      </c>
    </row>
    <row r="173" spans="2:7">
      <c r="B173" s="10">
        <v>171</v>
      </c>
      <c r="C173" s="10"/>
      <c r="E173" s="11">
        <f t="shared" ref="E173:E177" si="222">E172+G173</f>
        <v>4293830.0970726786</v>
      </c>
      <c r="F173" s="11">
        <f t="shared" si="221"/>
        <v>535147.42527067661</v>
      </c>
      <c r="G173" s="11">
        <f t="shared" ref="G173:G177" si="223">$L$4*B173^$L$5*EXP(-B173/$L$6)</f>
        <v>53514.742527067727</v>
      </c>
    </row>
    <row r="174" spans="2:7">
      <c r="B174" s="10">
        <v>172</v>
      </c>
      <c r="C174" s="10"/>
      <c r="E174" s="11">
        <f t="shared" si="222"/>
        <v>4347006.3503953246</v>
      </c>
      <c r="F174" s="11">
        <f t="shared" si="221"/>
        <v>531762.53322646022</v>
      </c>
      <c r="G174" s="11">
        <f t="shared" si="223"/>
        <v>53176.253322645804</v>
      </c>
    </row>
    <row r="175" spans="2:7">
      <c r="B175" s="10">
        <v>173</v>
      </c>
      <c r="C175" s="10"/>
      <c r="E175" s="11">
        <f t="shared" si="222"/>
        <v>4399830.1828080593</v>
      </c>
      <c r="F175" s="11">
        <f t="shared" si="221"/>
        <v>528238.32412734628</v>
      </c>
      <c r="G175" s="11">
        <f t="shared" si="223"/>
        <v>52823.832412734911</v>
      </c>
    </row>
    <row r="176" spans="2:7">
      <c r="B176" s="10">
        <v>174</v>
      </c>
      <c r="C176" s="10"/>
      <c r="E176" s="11">
        <f t="shared" si="222"/>
        <v>4452288.1525891256</v>
      </c>
      <c r="F176" s="11">
        <f t="shared" si="221"/>
        <v>524579.69781066291</v>
      </c>
      <c r="G176" s="11">
        <f t="shared" si="223"/>
        <v>52457.969781066582</v>
      </c>
    </row>
    <row r="177" spans="2:7">
      <c r="B177" s="10">
        <v>175</v>
      </c>
      <c r="C177" s="10"/>
      <c r="E177" s="11">
        <f t="shared" si="222"/>
        <v>4504367.3098600833</v>
      </c>
      <c r="F177" s="11">
        <f t="shared" si="221"/>
        <v>520791.57270957716</v>
      </c>
      <c r="G177" s="11">
        <f t="shared" si="223"/>
        <v>52079.157270957367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05"/>
  <sheetViews>
    <sheetView workbookViewId="0">
      <pane ySplit="1" topLeftCell="A2" activePane="bottomLeft" state="frozen"/>
      <selection pane="bottomLeft" activeCell="C3" sqref="C3:C10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 t="shared" ref="F4:F7" si="3">F3+H4</f>
        <v>3.0720258679239051E-12</v>
      </c>
      <c r="G4" s="11">
        <f t="shared" ref="G4:G7" si="4">(F4-F3)*10</f>
        <v>3.0720258679239048E-11</v>
      </c>
      <c r="H4" s="11">
        <f t="shared" si="0"/>
        <v>3.0720258679239051E-12</v>
      </c>
      <c r="I4" s="11">
        <f t="shared" ref="I4:I6" si="5">C4-F4</f>
        <v>35154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si="3"/>
        <v>3.4100661321756176E-10</v>
      </c>
      <c r="G5" s="11">
        <f t="shared" si="4"/>
        <v>3.3793458734963786E-9</v>
      </c>
      <c r="H5" s="11">
        <f t="shared" si="0"/>
        <v>3.3793458734963785E-10</v>
      </c>
      <c r="I5" s="11">
        <f t="shared" si="5"/>
        <v>35165.999999999658</v>
      </c>
      <c r="J5" s="11">
        <f t="shared" ref="J5:J7" si="6">D5-H5</f>
        <v>11.999999999662066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3"/>
        <v>5.3031494672487408E-9</v>
      </c>
      <c r="G6" s="11">
        <f t="shared" si="4"/>
        <v>4.9621428540311791E-8</v>
      </c>
      <c r="H6" s="11">
        <f t="shared" si="0"/>
        <v>4.9621428540311788E-9</v>
      </c>
      <c r="I6" s="11">
        <f t="shared" si="5"/>
        <v>35170.999999994696</v>
      </c>
      <c r="J6" s="11">
        <f t="shared" si="6"/>
        <v>4.9999999950378573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3"/>
        <v>3.7250748492162035E-8</v>
      </c>
      <c r="G7" s="11">
        <f t="shared" si="4"/>
        <v>3.1947599024913294E-7</v>
      </c>
      <c r="H7" s="11">
        <f t="shared" si="0"/>
        <v>3.1947599024913294E-8</v>
      </c>
      <c r="I7" s="11">
        <f>C7-F7</f>
        <v>35180.999999962747</v>
      </c>
      <c r="J7" s="11">
        <f t="shared" si="6"/>
        <v>9.9999999680524017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1.681707862182185E-7</v>
      </c>
      <c r="G8" s="11">
        <f t="shared" ref="G8:G64" si="7">(F8-F7)*10</f>
        <v>1.3092003772605646E-6</v>
      </c>
      <c r="H8" s="11">
        <f t="shared" si="0"/>
        <v>1.3092003772605646E-7</v>
      </c>
      <c r="I8" s="11">
        <f>C8-F8</f>
        <v>35186.999999831831</v>
      </c>
      <c r="J8" s="11">
        <f>D8-H8</f>
        <v>5.9999998690799625</v>
      </c>
      <c r="K8" s="11"/>
      <c r="L8" s="4" t="s">
        <v>39</v>
      </c>
      <c r="M8" s="9">
        <v>7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8">C9-C8</f>
        <v>3</v>
      </c>
      <c r="E9">
        <f t="shared" ref="E9:E56" si="9">10*(C9-C8)</f>
        <v>30</v>
      </c>
      <c r="F9" s="11">
        <f t="shared" ref="F9:F64" si="10">F8+H9</f>
        <v>0.21992800301356596</v>
      </c>
      <c r="G9" s="11">
        <f t="shared" si="7"/>
        <v>2.1992783484277973</v>
      </c>
      <c r="H9" s="11">
        <f t="shared" ref="H9:H40" si="11">$M$10*B9^$M$8*EXP(-B9/$M$9)</f>
        <v>0.21992783484277975</v>
      </c>
      <c r="I9" s="11">
        <f t="shared" ref="I9:I56" si="12">C9-F9</f>
        <v>35189.780071996989</v>
      </c>
      <c r="J9" s="11">
        <f t="shared" ref="J9:J56" si="13">D9-H9</f>
        <v>2.7800721651572204</v>
      </c>
      <c r="K9" s="11"/>
      <c r="L9" s="4" t="s">
        <v>40</v>
      </c>
      <c r="M9" s="9">
        <v>6.6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8"/>
        <v>13</v>
      </c>
      <c r="E10">
        <f t="shared" si="9"/>
        <v>130</v>
      </c>
      <c r="F10" s="11">
        <f t="shared" si="10"/>
        <v>0.77596735926739124</v>
      </c>
      <c r="G10" s="11">
        <f t="shared" si="7"/>
        <v>5.5603935625382528</v>
      </c>
      <c r="H10" s="11">
        <f t="shared" si="11"/>
        <v>0.55603935625382528</v>
      </c>
      <c r="I10" s="11">
        <f t="shared" si="12"/>
        <v>35202.224032640734</v>
      </c>
      <c r="J10" s="11">
        <f t="shared" si="13"/>
        <v>12.443960643746175</v>
      </c>
      <c r="K10" s="11"/>
      <c r="L10" s="4" t="s">
        <v>51</v>
      </c>
      <c r="M10" s="23">
        <v>1.95E-6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8"/>
        <v>2</v>
      </c>
      <c r="E11">
        <f t="shared" si="9"/>
        <v>20</v>
      </c>
      <c r="F11" s="11">
        <f t="shared" si="10"/>
        <v>1.9928451545598758</v>
      </c>
      <c r="G11" s="11">
        <f t="shared" si="7"/>
        <v>12.168777952924845</v>
      </c>
      <c r="H11" s="11">
        <f t="shared" si="11"/>
        <v>1.2168777952924845</v>
      </c>
      <c r="I11" s="11">
        <f t="shared" si="12"/>
        <v>35203.007154845443</v>
      </c>
      <c r="J11" s="11">
        <f t="shared" si="13"/>
        <v>0.78312220470751548</v>
      </c>
      <c r="K11" s="11"/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8"/>
        <v>4</v>
      </c>
      <c r="E12">
        <f t="shared" si="9"/>
        <v>40</v>
      </c>
      <c r="F12" s="11">
        <f t="shared" si="10"/>
        <v>4.3779772108676607</v>
      </c>
      <c r="G12" s="11">
        <f t="shared" si="7"/>
        <v>23.851320563077849</v>
      </c>
      <c r="H12" s="11">
        <f t="shared" si="11"/>
        <v>2.3851320563077851</v>
      </c>
      <c r="I12" s="11">
        <f t="shared" si="12"/>
        <v>35204.622022789132</v>
      </c>
      <c r="J12" s="11">
        <f t="shared" si="13"/>
        <v>1.6148679436922149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8"/>
        <v>6</v>
      </c>
      <c r="E13">
        <f t="shared" si="9"/>
        <v>60</v>
      </c>
      <c r="F13" s="11">
        <f>F12+H13</f>
        <v>8.6635874313226058</v>
      </c>
      <c r="G13" s="11">
        <f t="shared" si="7"/>
        <v>42.856102204549451</v>
      </c>
      <c r="H13" s="11">
        <f t="shared" si="11"/>
        <v>4.2856102204549451</v>
      </c>
      <c r="I13" s="11">
        <f t="shared" si="12"/>
        <v>35206.336412568678</v>
      </c>
      <c r="J13" s="11">
        <f t="shared" si="13"/>
        <v>1.7143897795450549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8"/>
        <v>10</v>
      </c>
      <c r="E14">
        <f t="shared" si="9"/>
        <v>100</v>
      </c>
      <c r="F14" s="11">
        <f t="shared" si="10"/>
        <v>15.84085721325873</v>
      </c>
      <c r="G14" s="11">
        <f t="shared" si="7"/>
        <v>71.772697819361241</v>
      </c>
      <c r="H14" s="11">
        <f t="shared" si="11"/>
        <v>7.1772697819361229</v>
      </c>
      <c r="I14" s="11">
        <f t="shared" si="12"/>
        <v>35209.159142786739</v>
      </c>
      <c r="J14" s="11">
        <f t="shared" si="13"/>
        <v>2.8227302180638771</v>
      </c>
      <c r="K14" s="11"/>
      <c r="L14" s="12" t="s">
        <v>30</v>
      </c>
      <c r="M14" s="11">
        <f>AVERAGE(I7:I40)</f>
        <v>33630.523284819814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8"/>
        <v>6</v>
      </c>
      <c r="E15">
        <f t="shared" si="9"/>
        <v>60</v>
      </c>
      <c r="F15" s="11">
        <f t="shared" si="10"/>
        <v>27.182527113164468</v>
      </c>
      <c r="G15" s="11">
        <f t="shared" si="7"/>
        <v>113.41669899905739</v>
      </c>
      <c r="H15" s="11">
        <f t="shared" si="11"/>
        <v>11.341669899905741</v>
      </c>
      <c r="I15" s="11">
        <f t="shared" si="12"/>
        <v>35203.817472886833</v>
      </c>
      <c r="J15" s="11">
        <f t="shared" si="13"/>
        <v>-5.3416698999057406</v>
      </c>
      <c r="K15" s="11"/>
      <c r="L15" s="12" t="s">
        <v>31</v>
      </c>
      <c r="M15" s="6">
        <f>STDEVP(I7:I40)</f>
        <v>2156.4885980786748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8"/>
        <v>3</v>
      </c>
      <c r="E16">
        <f t="shared" si="9"/>
        <v>30</v>
      </c>
      <c r="F16" s="11">
        <f>F15+H16</f>
        <v>44.251585051644383</v>
      </c>
      <c r="G16" s="11">
        <f t="shared" si="7"/>
        <v>170.69057938479915</v>
      </c>
      <c r="H16" s="11">
        <f t="shared" si="11"/>
        <v>17.069057938479915</v>
      </c>
      <c r="I16" s="11">
        <f t="shared" si="12"/>
        <v>35189.748414948357</v>
      </c>
      <c r="J16" s="11">
        <f t="shared" si="13"/>
        <v>-14.069057938479915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8"/>
        <v>158</v>
      </c>
      <c r="E17">
        <f t="shared" si="9"/>
        <v>1580</v>
      </c>
      <c r="F17" s="11">
        <f t="shared" si="10"/>
        <v>68.894957563107639</v>
      </c>
      <c r="G17" s="11">
        <f t="shared" si="7"/>
        <v>246.43372511463255</v>
      </c>
      <c r="H17" s="11">
        <f t="shared" si="11"/>
        <v>24.643372511463252</v>
      </c>
      <c r="I17" s="11">
        <f t="shared" si="12"/>
        <v>35323.105042436895</v>
      </c>
      <c r="J17" s="11">
        <f t="shared" si="13"/>
        <v>133.35662748853676</v>
      </c>
      <c r="K17" s="11"/>
      <c r="L17" s="12" t="s">
        <v>41</v>
      </c>
      <c r="M17" s="11">
        <f>AVERAGE(J8:J43)</f>
        <v>-258.999556845965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8"/>
        <v>4</v>
      </c>
      <c r="E18">
        <f t="shared" si="9"/>
        <v>40</v>
      </c>
      <c r="F18" s="11">
        <f t="shared" si="10"/>
        <v>103.22232599929612</v>
      </c>
      <c r="G18" s="11">
        <f t="shared" si="7"/>
        <v>343.27368436188476</v>
      </c>
      <c r="H18" s="11">
        <f t="shared" si="11"/>
        <v>34.327368436188479</v>
      </c>
      <c r="I18" s="11">
        <f t="shared" si="12"/>
        <v>35292.777674000703</v>
      </c>
      <c r="J18" s="11">
        <f t="shared" si="13"/>
        <v>-30.327368436188479</v>
      </c>
      <c r="K18" s="11"/>
      <c r="L18" s="12" t="s">
        <v>31</v>
      </c>
      <c r="M18" s="5">
        <f>STDEVP(J8:J43)</f>
        <v>261.53147985315536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8"/>
        <v>4</v>
      </c>
      <c r="E19">
        <f t="shared" si="9"/>
        <v>40</v>
      </c>
      <c r="F19" s="11">
        <f t="shared" si="10"/>
        <v>149.57122075202227</v>
      </c>
      <c r="G19" s="11">
        <f t="shared" si="7"/>
        <v>463.48894752726153</v>
      </c>
      <c r="H19" s="11">
        <f t="shared" si="11"/>
        <v>46.348894752726167</v>
      </c>
      <c r="I19" s="11">
        <f t="shared" si="12"/>
        <v>35250.428779247981</v>
      </c>
      <c r="J19" s="11">
        <f t="shared" si="13"/>
        <v>-42.348894752726167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8"/>
        <v>5</v>
      </c>
      <c r="E20">
        <f t="shared" si="9"/>
        <v>50</v>
      </c>
      <c r="F20" s="11">
        <f t="shared" si="10"/>
        <v>210.46034939963499</v>
      </c>
      <c r="G20" s="11">
        <f t="shared" si="7"/>
        <v>608.89128647612722</v>
      </c>
      <c r="H20" s="11">
        <f t="shared" si="11"/>
        <v>60.889128647612722</v>
      </c>
      <c r="I20" s="11">
        <f t="shared" si="12"/>
        <v>35194.539650600367</v>
      </c>
      <c r="J20" s="11">
        <f t="shared" si="13"/>
        <v>-55.889128647612722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8"/>
        <v>7</v>
      </c>
      <c r="E21">
        <f t="shared" si="9"/>
        <v>70</v>
      </c>
      <c r="F21" s="11">
        <f t="shared" si="10"/>
        <v>288.53366998093372</v>
      </c>
      <c r="G21" s="11">
        <f t="shared" si="7"/>
        <v>780.73320581298731</v>
      </c>
      <c r="H21" s="11">
        <f t="shared" si="11"/>
        <v>78.073320581298702</v>
      </c>
      <c r="I21" s="11">
        <f t="shared" si="12"/>
        <v>35123.466330019066</v>
      </c>
      <c r="J21" s="11">
        <f t="shared" si="13"/>
        <v>-71.073320581298702</v>
      </c>
      <c r="K21" s="11"/>
      <c r="L21" t="s">
        <v>32</v>
      </c>
      <c r="M21" s="13">
        <f>MATCH(MAX(H7:H71),H7:H71,0)</f>
        <v>43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8"/>
        <v>6</v>
      </c>
      <c r="E22">
        <f t="shared" si="9"/>
        <v>60</v>
      </c>
      <c r="F22" s="11">
        <f t="shared" si="10"/>
        <v>386.49803497051687</v>
      </c>
      <c r="G22" s="11">
        <f t="shared" si="7"/>
        <v>979.64364989583146</v>
      </c>
      <c r="H22" s="11">
        <f t="shared" si="11"/>
        <v>97.964364989583117</v>
      </c>
      <c r="I22" s="11">
        <f t="shared" si="12"/>
        <v>35031.501965029485</v>
      </c>
      <c r="J22" s="11">
        <f t="shared" si="13"/>
        <v>-91.964364989583117</v>
      </c>
      <c r="K22" s="11"/>
      <c r="L22" t="s">
        <v>33</v>
      </c>
      <c r="M22" s="11">
        <f>M21-'Analisi-nuovi-pos (2)'!L15</f>
        <v>-22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8"/>
        <v>9</v>
      </c>
      <c r="E23">
        <f t="shared" si="9"/>
        <v>90</v>
      </c>
      <c r="F23" s="11">
        <f t="shared" si="10"/>
        <v>507.05732907787529</v>
      </c>
      <c r="G23" s="11">
        <f t="shared" si="7"/>
        <v>1205.5929410735844</v>
      </c>
      <c r="H23" s="11">
        <f t="shared" si="11"/>
        <v>120.55929410735841</v>
      </c>
      <c r="I23" s="11">
        <f t="shared" si="12"/>
        <v>34919.942670922122</v>
      </c>
      <c r="J23" s="11">
        <f t="shared" si="13"/>
        <v>-111.55929410735841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8"/>
        <v>3</v>
      </c>
      <c r="E24">
        <f t="shared" si="9"/>
        <v>30</v>
      </c>
      <c r="F24" s="11">
        <f t="shared" si="10"/>
        <v>652.84593923058742</v>
      </c>
      <c r="G24" s="11">
        <f t="shared" si="7"/>
        <v>1457.8861015271214</v>
      </c>
      <c r="H24" s="11">
        <f t="shared" si="11"/>
        <v>145.78861015271212</v>
      </c>
      <c r="I24" s="11">
        <f t="shared" si="12"/>
        <v>34777.154060769411</v>
      </c>
      <c r="J24" s="11">
        <f t="shared" si="13"/>
        <v>-142.78861015271212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8"/>
        <v>7</v>
      </c>
      <c r="E25">
        <f t="shared" si="9"/>
        <v>70</v>
      </c>
      <c r="F25" s="11">
        <f t="shared" si="10"/>
        <v>826.36416729983557</v>
      </c>
      <c r="G25" s="11">
        <f t="shared" si="7"/>
        <v>1735.1822806924815</v>
      </c>
      <c r="H25" s="11">
        <f t="shared" si="11"/>
        <v>173.51822806924815</v>
      </c>
      <c r="I25" s="11">
        <f t="shared" si="12"/>
        <v>34610.635832700165</v>
      </c>
      <c r="J25" s="11">
        <f t="shared" si="13"/>
        <v>-166.51822806924815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8"/>
        <v>4</v>
      </c>
      <c r="E26">
        <f t="shared" si="9"/>
        <v>40</v>
      </c>
      <c r="F26" s="11">
        <f t="shared" si="10"/>
        <v>1029.917865087443</v>
      </c>
      <c r="G26" s="11">
        <f t="shared" si="7"/>
        <v>2035.5369778760746</v>
      </c>
      <c r="H26" s="11">
        <f t="shared" si="11"/>
        <v>203.55369778760755</v>
      </c>
      <c r="I26" s="11">
        <f t="shared" si="12"/>
        <v>34411.082134912554</v>
      </c>
      <c r="J26" s="11">
        <f t="shared" si="13"/>
        <v>-199.55369778760755</v>
      </c>
      <c r="K26" s="11"/>
      <c r="L26" t="s">
        <v>42</v>
      </c>
      <c r="M26" s="11">
        <f>MAX(F7:F119)</f>
        <v>34917.111563080303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8"/>
        <v>4</v>
      </c>
      <c r="E27">
        <f t="shared" si="9"/>
        <v>40</v>
      </c>
      <c r="F27" s="11">
        <f t="shared" si="10"/>
        <v>1265.5641742043033</v>
      </c>
      <c r="G27" s="11">
        <f t="shared" si="7"/>
        <v>2356.4630911686027</v>
      </c>
      <c r="H27" s="11">
        <f t="shared" si="11"/>
        <v>235.64630911686018</v>
      </c>
      <c r="I27" s="11">
        <f t="shared" si="12"/>
        <v>34179.435825795699</v>
      </c>
      <c r="J27" s="11">
        <f t="shared" si="13"/>
        <v>-231.64630911686018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8"/>
        <v>13</v>
      </c>
      <c r="E28">
        <f t="shared" si="9"/>
        <v>130</v>
      </c>
      <c r="F28" s="11">
        <f t="shared" si="10"/>
        <v>1535.0648238243114</v>
      </c>
      <c r="G28" s="11">
        <f t="shared" si="7"/>
        <v>2695.0064962000806</v>
      </c>
      <c r="H28" s="11">
        <f t="shared" si="11"/>
        <v>269.50064962000806</v>
      </c>
      <c r="I28" s="11">
        <f t="shared" si="12"/>
        <v>33922.935176175692</v>
      </c>
      <c r="J28" s="11">
        <f t="shared" si="13"/>
        <v>-256.50064962000806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8"/>
        <v>5</v>
      </c>
      <c r="E29">
        <f t="shared" si="9"/>
        <v>50</v>
      </c>
      <c r="F29" s="11">
        <f t="shared" si="10"/>
        <v>1839.8480046792395</v>
      </c>
      <c r="G29" s="11">
        <f t="shared" si="7"/>
        <v>3047.831808549281</v>
      </c>
      <c r="H29" s="11">
        <f t="shared" si="11"/>
        <v>304.7831808549281</v>
      </c>
      <c r="I29" s="11">
        <f t="shared" si="12"/>
        <v>33623.151995320761</v>
      </c>
      <c r="J29" s="11">
        <f t="shared" si="13"/>
        <v>-299.7831808549281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8"/>
        <v>9</v>
      </c>
      <c r="E30">
        <f t="shared" si="9"/>
        <v>90</v>
      </c>
      <c r="F30" s="11">
        <f t="shared" si="10"/>
        <v>2180.9794201764998</v>
      </c>
      <c r="G30" s="11">
        <f t="shared" si="7"/>
        <v>3411.3141549726038</v>
      </c>
      <c r="H30" s="11">
        <f t="shared" si="11"/>
        <v>341.13141549726021</v>
      </c>
      <c r="I30" s="11">
        <f t="shared" si="12"/>
        <v>33291.020579823497</v>
      </c>
      <c r="J30" s="11">
        <f t="shared" si="13"/>
        <v>-332.13141549726021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8"/>
        <v>1</v>
      </c>
      <c r="E31">
        <f t="shared" si="9"/>
        <v>10</v>
      </c>
      <c r="F31" s="11">
        <f t="shared" si="10"/>
        <v>2559.1427317111134</v>
      </c>
      <c r="G31" s="11">
        <f t="shared" si="7"/>
        <v>3781.6331153461351</v>
      </c>
      <c r="H31" s="11">
        <f t="shared" si="11"/>
        <v>378.16331153461334</v>
      </c>
      <c r="I31" s="11">
        <f t="shared" si="12"/>
        <v>32913.857268288884</v>
      </c>
      <c r="J31" s="11">
        <f t="shared" si="13"/>
        <v>-377.16331153461334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8"/>
        <v>4</v>
      </c>
      <c r="E32">
        <f t="shared" si="9"/>
        <v>40</v>
      </c>
      <c r="F32" s="11">
        <f t="shared" si="10"/>
        <v>2974.6292764940681</v>
      </c>
      <c r="G32" s="11">
        <f t="shared" si="7"/>
        <v>4154.8654478295475</v>
      </c>
      <c r="H32" s="11">
        <f t="shared" si="11"/>
        <v>415.48654478295498</v>
      </c>
      <c r="I32" s="11">
        <f t="shared" si="12"/>
        <v>32502.370723505934</v>
      </c>
      <c r="J32" s="11">
        <f t="shared" si="13"/>
        <v>-411.48654478295498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8"/>
        <v>6</v>
      </c>
      <c r="E33">
        <f t="shared" si="9"/>
        <v>60</v>
      </c>
      <c r="F33" s="11">
        <f t="shared" si="10"/>
        <v>3427.3366493847561</v>
      </c>
      <c r="G33" s="11">
        <f t="shared" si="7"/>
        <v>4527.0737289068802</v>
      </c>
      <c r="H33" s="11">
        <f t="shared" si="11"/>
        <v>452.70737289068819</v>
      </c>
      <c r="I33" s="11">
        <f t="shared" si="12"/>
        <v>32055.663350615243</v>
      </c>
      <c r="J33" s="11">
        <f t="shared" si="13"/>
        <v>-446.70737289068819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8"/>
        <v>8</v>
      </c>
      <c r="E34">
        <f t="shared" si="9"/>
        <v>80</v>
      </c>
      <c r="F34" s="11">
        <f t="shared" si="10"/>
        <v>3916.7755083228567</v>
      </c>
      <c r="G34" s="11">
        <f t="shared" si="7"/>
        <v>4894.3885893810057</v>
      </c>
      <c r="H34" s="11">
        <f t="shared" si="11"/>
        <v>489.43885893810051</v>
      </c>
      <c r="I34" s="11">
        <f t="shared" si="12"/>
        <v>31574.224491677145</v>
      </c>
      <c r="J34" s="11">
        <f t="shared" si="13"/>
        <v>-481.43885893810051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8"/>
        <v>6</v>
      </c>
      <c r="E35">
        <f t="shared" si="9"/>
        <v>60</v>
      </c>
      <c r="F35" s="11">
        <f t="shared" si="10"/>
        <v>4442.0837859418734</v>
      </c>
      <c r="G35" s="11">
        <f t="shared" si="7"/>
        <v>5253.0827761901674</v>
      </c>
      <c r="H35" s="11">
        <f t="shared" si="11"/>
        <v>525.30827761901651</v>
      </c>
      <c r="I35" s="11">
        <f t="shared" si="12"/>
        <v>31054.916214058125</v>
      </c>
      <c r="J35" s="11">
        <f t="shared" si="13"/>
        <v>-519.30827761901651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8"/>
        <v>10</v>
      </c>
      <c r="E36">
        <f t="shared" si="9"/>
        <v>100</v>
      </c>
      <c r="F36" s="11">
        <f t="shared" si="10"/>
        <v>5002.0473653688896</v>
      </c>
      <c r="G36" s="11">
        <f t="shared" si="7"/>
        <v>5599.6357942701616</v>
      </c>
      <c r="H36" s="11">
        <f t="shared" si="11"/>
        <v>559.96357942701582</v>
      </c>
      <c r="I36" s="11">
        <f t="shared" si="12"/>
        <v>30504.95263463111</v>
      </c>
      <c r="J36" s="11">
        <f t="shared" si="13"/>
        <v>-549.96357942701582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8"/>
        <v>11</v>
      </c>
      <c r="E37">
        <f t="shared" si="9"/>
        <v>110</v>
      </c>
      <c r="F37" s="11">
        <f t="shared" si="10"/>
        <v>5595.1262019009955</v>
      </c>
      <c r="G37" s="11">
        <f t="shared" si="7"/>
        <v>5930.7883653210592</v>
      </c>
      <c r="H37" s="11">
        <f t="shared" si="11"/>
        <v>593.07883653210581</v>
      </c>
      <c r="I37" s="11">
        <f t="shared" si="12"/>
        <v>29922.873798099004</v>
      </c>
      <c r="J37" s="11">
        <f t="shared" si="13"/>
        <v>-582.07883653210581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8"/>
        <v>15</v>
      </c>
      <c r="E38">
        <f t="shared" si="9"/>
        <v>150</v>
      </c>
      <c r="F38" s="11">
        <f t="shared" si="10"/>
        <v>6219.4848388726323</v>
      </c>
      <c r="G38" s="11">
        <f t="shared" si="7"/>
        <v>6243.5863697163677</v>
      </c>
      <c r="H38" s="11">
        <f t="shared" si="11"/>
        <v>624.35863697163666</v>
      </c>
      <c r="I38" s="11">
        <f t="shared" si="12"/>
        <v>29313.515161127369</v>
      </c>
      <c r="J38" s="11">
        <f t="shared" si="13"/>
        <v>-609.35863697163666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8"/>
        <v>8</v>
      </c>
      <c r="E39">
        <f t="shared" si="9"/>
        <v>80</v>
      </c>
      <c r="F39" s="11">
        <f t="shared" si="10"/>
        <v>6873.0262695989468</v>
      </c>
      <c r="G39" s="11">
        <f t="shared" si="7"/>
        <v>6535.414307263145</v>
      </c>
      <c r="H39" s="11">
        <f t="shared" si="11"/>
        <v>653.54143072631462</v>
      </c>
      <c r="I39" s="11">
        <f t="shared" si="12"/>
        <v>28667.973730401052</v>
      </c>
      <c r="J39" s="11">
        <f t="shared" si="13"/>
        <v>-645.54143072631462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8"/>
        <v>12</v>
      </c>
      <c r="E40">
        <f t="shared" si="9"/>
        <v>120</v>
      </c>
      <c r="F40" s="11">
        <f t="shared" si="10"/>
        <v>7553.428131542385</v>
      </c>
      <c r="G40" s="11">
        <f t="shared" si="7"/>
        <v>6804.0186194343823</v>
      </c>
      <c r="H40" s="11">
        <f t="shared" si="11"/>
        <v>680.40186194343789</v>
      </c>
      <c r="I40" s="11">
        <f t="shared" si="12"/>
        <v>27999.571868457613</v>
      </c>
      <c r="J40" s="11">
        <f t="shared" si="13"/>
        <v>-668.40186194343789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8"/>
        <v>10</v>
      </c>
      <c r="E41">
        <f t="shared" si="9"/>
        <v>100</v>
      </c>
      <c r="F41" s="11">
        <f t="shared" si="10"/>
        <v>8258.1802775982724</v>
      </c>
      <c r="G41" s="11">
        <f t="shared" si="7"/>
        <v>7047.5214605588735</v>
      </c>
      <c r="H41" s="11">
        <f t="shared" ref="H41:H64" si="14">$M$10*B41^$M$8*EXP(-B41/$M$9)</f>
        <v>704.75214605588792</v>
      </c>
      <c r="I41" s="11">
        <f t="shared" si="12"/>
        <v>27304.819722401728</v>
      </c>
      <c r="J41" s="11">
        <f t="shared" si="13"/>
        <v>-694.75214605588792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8"/>
        <v>14</v>
      </c>
      <c r="E42">
        <f t="shared" si="9"/>
        <v>140</v>
      </c>
      <c r="F42" s="11">
        <f t="shared" si="10"/>
        <v>8984.6228467143192</v>
      </c>
      <c r="G42" s="11">
        <f t="shared" si="7"/>
        <v>7264.425691160468</v>
      </c>
      <c r="H42" s="11">
        <f t="shared" si="14"/>
        <v>726.4425691160468</v>
      </c>
      <c r="I42" s="11">
        <f t="shared" si="12"/>
        <v>26592.377153285681</v>
      </c>
      <c r="J42" s="11">
        <f t="shared" si="13"/>
        <v>-712.4425691160468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8"/>
        <v>10</v>
      </c>
      <c r="E43">
        <f t="shared" si="9"/>
        <v>100</v>
      </c>
      <c r="F43" s="11">
        <f t="shared" si="10"/>
        <v>9729.9840464919889</v>
      </c>
      <c r="G43" s="11">
        <f t="shared" si="7"/>
        <v>7453.6119977766975</v>
      </c>
      <c r="H43" s="11">
        <f t="shared" si="14"/>
        <v>745.36119977766896</v>
      </c>
      <c r="I43" s="11">
        <f t="shared" si="12"/>
        <v>25857.015953508009</v>
      </c>
      <c r="J43" s="11">
        <f t="shared" si="13"/>
        <v>-735.36119977766896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8"/>
        <v>10</v>
      </c>
      <c r="E44">
        <f t="shared" si="9"/>
        <v>100</v>
      </c>
      <c r="F44" s="11">
        <f t="shared" si="10"/>
        <v>10491.41695907764</v>
      </c>
      <c r="G44" s="11">
        <f t="shared" si="7"/>
        <v>7614.3291258565114</v>
      </c>
      <c r="H44" s="11">
        <f t="shared" si="14"/>
        <v>761.43291258565046</v>
      </c>
      <c r="I44" s="11">
        <f t="shared" si="12"/>
        <v>25105.58304092236</v>
      </c>
      <c r="J44" s="11">
        <f t="shared" si="13"/>
        <v>-751.43291258565046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8"/>
        <v>6</v>
      </c>
      <c r="E45">
        <f t="shared" si="9"/>
        <v>60</v>
      </c>
      <c r="F45" s="11">
        <f t="shared" si="10"/>
        <v>11266.034784283391</v>
      </c>
      <c r="G45" s="11">
        <f t="shared" si="7"/>
        <v>7746.1782520575071</v>
      </c>
      <c r="H45" s="11">
        <f t="shared" si="14"/>
        <v>774.61782520574991</v>
      </c>
      <c r="I45" s="11">
        <f t="shared" si="12"/>
        <v>24336.965215716609</v>
      </c>
      <c r="J45" s="11">
        <f t="shared" si="13"/>
        <v>-768.61782520574991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8"/>
        <v>7</v>
      </c>
      <c r="E46">
        <f t="shared" si="9"/>
        <v>70</v>
      </c>
      <c r="F46" s="11">
        <f t="shared" si="10"/>
        <v>12050.944036882005</v>
      </c>
      <c r="G46" s="11">
        <f t="shared" si="7"/>
        <v>7849.0925259861433</v>
      </c>
      <c r="H46" s="11">
        <f t="shared" si="14"/>
        <v>784.90925259861467</v>
      </c>
      <c r="I46" s="11">
        <f t="shared" si="12"/>
        <v>23559.055963117993</v>
      </c>
      <c r="J46" s="11">
        <f t="shared" si="13"/>
        <v>-777.90925259861467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8"/>
        <v>14</v>
      </c>
      <c r="E47">
        <f t="shared" si="9"/>
        <v>140</v>
      </c>
      <c r="F47" s="11">
        <f t="shared" si="10"/>
        <v>12843.275315444485</v>
      </c>
      <c r="G47" s="11">
        <f t="shared" si="7"/>
        <v>7923.3127856248029</v>
      </c>
      <c r="H47" s="11">
        <f t="shared" si="14"/>
        <v>792.33127856248075</v>
      </c>
      <c r="I47" s="11">
        <f t="shared" si="12"/>
        <v>22780.724684555513</v>
      </c>
      <c r="J47" s="11">
        <f t="shared" si="13"/>
        <v>-778.33127856248075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8"/>
        <v>9</v>
      </c>
      <c r="E48">
        <f t="shared" si="9"/>
        <v>90</v>
      </c>
      <c r="F48" s="11">
        <f t="shared" si="10"/>
        <v>13640.211355598211</v>
      </c>
      <c r="G48" s="11">
        <f t="shared" si="7"/>
        <v>7969.3604015372512</v>
      </c>
      <c r="H48" s="11">
        <f t="shared" si="14"/>
        <v>796.93604015372432</v>
      </c>
      <c r="I48" s="11">
        <f t="shared" si="12"/>
        <v>21992.788644401789</v>
      </c>
      <c r="J48" s="11">
        <f t="shared" si="13"/>
        <v>-787.93604015372432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8"/>
        <v>12</v>
      </c>
      <c r="E49">
        <f t="shared" si="9"/>
        <v>120</v>
      </c>
      <c r="F49" s="11">
        <f t="shared" si="10"/>
        <v>14439.012169413203</v>
      </c>
      <c r="G49" s="11">
        <f t="shared" si="7"/>
        <v>7988.0081381499258</v>
      </c>
      <c r="H49" s="11">
        <f t="shared" si="14"/>
        <v>798.80081381499213</v>
      </c>
      <c r="I49" s="11">
        <f t="shared" si="12"/>
        <v>21205.987830586797</v>
      </c>
      <c r="J49" s="11">
        <f t="shared" si="13"/>
        <v>-786.80081381499213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8"/>
        <v>13</v>
      </c>
      <c r="E50">
        <f t="shared" si="9"/>
        <v>130</v>
      </c>
      <c r="F50" s="11">
        <f t="shared" si="10"/>
        <v>15237.03715352435</v>
      </c>
      <c r="G50" s="11">
        <f t="shared" si="7"/>
        <v>7980.2498411114721</v>
      </c>
      <c r="H50" s="11">
        <f t="shared" si="14"/>
        <v>798.02498411114698</v>
      </c>
      <c r="I50" s="11">
        <f t="shared" si="12"/>
        <v>20420.96284647565</v>
      </c>
      <c r="J50" s="11">
        <f t="shared" si="13"/>
        <v>-785.02498411114698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8"/>
        <v>10</v>
      </c>
      <c r="E51">
        <f t="shared" si="9"/>
        <v>100</v>
      </c>
      <c r="F51" s="11">
        <f t="shared" si="10"/>
        <v>16031.764120770005</v>
      </c>
      <c r="G51" s="11">
        <f t="shared" si="7"/>
        <v>7947.2696724565503</v>
      </c>
      <c r="H51" s="11">
        <f t="shared" si="14"/>
        <v>794.72696724565571</v>
      </c>
      <c r="I51" s="11">
        <f t="shared" si="12"/>
        <v>19636.235879229993</v>
      </c>
      <c r="J51" s="11">
        <f t="shared" si="13"/>
        <v>-784.72696724565571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8"/>
        <v>24</v>
      </c>
      <c r="E52">
        <f t="shared" si="9"/>
        <v>240</v>
      </c>
      <c r="F52" s="11">
        <f t="shared" si="10"/>
        <v>16820.805273161877</v>
      </c>
      <c r="G52" s="11">
        <f t="shared" si="7"/>
        <v>7890.4115239187195</v>
      </c>
      <c r="H52" s="11">
        <f t="shared" si="14"/>
        <v>789.04115239187161</v>
      </c>
      <c r="I52" s="11">
        <f t="shared" si="12"/>
        <v>18871.194726838123</v>
      </c>
      <c r="J52" s="11">
        <f t="shared" si="13"/>
        <v>-765.04115239187161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8"/>
        <v>15</v>
      </c>
      <c r="E53">
        <f t="shared" si="9"/>
        <v>150</v>
      </c>
      <c r="F53" s="11">
        <f t="shared" si="10"/>
        <v>17601.920187810894</v>
      </c>
      <c r="G53" s="11">
        <f t="shared" si="7"/>
        <v>7811.1491464901701</v>
      </c>
      <c r="H53" s="11">
        <f t="shared" si="14"/>
        <v>781.11491464901883</v>
      </c>
      <c r="I53" s="11">
        <f t="shared" si="12"/>
        <v>18105.079812189106</v>
      </c>
      <c r="J53" s="11">
        <f t="shared" si="13"/>
        <v>-766.11491464901883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8"/>
        <v>17</v>
      </c>
      <c r="E54">
        <f t="shared" si="9"/>
        <v>170</v>
      </c>
      <c r="F54" s="11">
        <f t="shared" si="10"/>
        <v>18373.025932195731</v>
      </c>
      <c r="G54" s="11">
        <f t="shared" si="7"/>
        <v>7711.0574438483673</v>
      </c>
      <c r="H54" s="11">
        <f t="shared" si="14"/>
        <v>771.10574438483843</v>
      </c>
      <c r="I54" s="11">
        <f t="shared" si="12"/>
        <v>17350.974067804269</v>
      </c>
      <c r="J54" s="11">
        <f t="shared" si="13"/>
        <v>-754.10574438483843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8"/>
        <v>14</v>
      </c>
      <c r="E55">
        <f t="shared" si="9"/>
        <v>140</v>
      </c>
      <c r="F55" s="11">
        <f t="shared" si="10"/>
        <v>19132.204461258778</v>
      </c>
      <c r="G55" s="11">
        <f t="shared" si="7"/>
        <v>7591.7852906304688</v>
      </c>
      <c r="H55" s="11">
        <f t="shared" si="14"/>
        <v>759.17852906304688</v>
      </c>
      <c r="I55" s="11">
        <f t="shared" si="12"/>
        <v>16605.795538741222</v>
      </c>
      <c r="J55" s="11">
        <f t="shared" si="13"/>
        <v>-745.17852906304688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8"/>
        <v>20</v>
      </c>
      <c r="E56">
        <f t="shared" si="9"/>
        <v>200</v>
      </c>
      <c r="F56" s="11">
        <f t="shared" si="10"/>
        <v>19877.707476788826</v>
      </c>
      <c r="G56" s="11">
        <f t="shared" si="7"/>
        <v>7455.0301553004829</v>
      </c>
      <c r="H56" s="11">
        <f t="shared" si="14"/>
        <v>745.50301553004851</v>
      </c>
      <c r="I56" s="11">
        <f t="shared" si="12"/>
        <v>15880.292523211174</v>
      </c>
      <c r="J56" s="11">
        <f t="shared" si="13"/>
        <v>-725.50301553004851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5">C57-C56</f>
        <v>23</v>
      </c>
      <c r="E57">
        <f t="shared" ref="E57" si="16">10*(C57-C56)</f>
        <v>230</v>
      </c>
      <c r="F57" s="11">
        <f t="shared" si="10"/>
        <v>20607.958950051627</v>
      </c>
      <c r="G57" s="11">
        <f t="shared" si="7"/>
        <v>7302.5147326280057</v>
      </c>
      <c r="H57" s="11">
        <f t="shared" si="14"/>
        <v>730.25147326280205</v>
      </c>
      <c r="I57" s="11">
        <f t="shared" ref="I57" si="17">C57-F57</f>
        <v>15173.041049948373</v>
      </c>
      <c r="J57" s="11">
        <f t="shared" ref="J57" si="18">D57-H57</f>
        <v>-707.25147326280205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9">C58-C57</f>
        <v>20</v>
      </c>
      <c r="E58">
        <f t="shared" ref="E58" si="20">10*(C58-C57)</f>
        <v>200</v>
      </c>
      <c r="F58" s="11">
        <f t="shared" si="10"/>
        <v>21321.555522381837</v>
      </c>
      <c r="G58" s="11">
        <f t="shared" si="7"/>
        <v>7135.9657233021062</v>
      </c>
      <c r="H58" s="11">
        <f t="shared" si="14"/>
        <v>713.59657233021096</v>
      </c>
      <c r="I58" s="11">
        <f t="shared" ref="I58" si="21">C58-F58</f>
        <v>14479.444477618163</v>
      </c>
      <c r="J58" s="11">
        <f t="shared" ref="J58" si="22">D58-H58</f>
        <v>-693.59657233021096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3">C59-C58</f>
        <v>17</v>
      </c>
      <c r="E59">
        <f t="shared" ref="E59" si="24">10*(C59-C58)</f>
        <v>170</v>
      </c>
      <c r="F59" s="11">
        <f t="shared" si="10"/>
        <v>22017.265006214511</v>
      </c>
      <c r="G59" s="11">
        <f t="shared" si="7"/>
        <v>6957.0948383267387</v>
      </c>
      <c r="H59" s="11">
        <f t="shared" si="14"/>
        <v>695.7094838326725</v>
      </c>
      <c r="I59" s="11">
        <f t="shared" ref="I59" si="25">C59-F59</f>
        <v>13800.734993785489</v>
      </c>
      <c r="J59" s="11">
        <f t="shared" ref="J59" si="26">D59-H59</f>
        <v>-678.7094838326725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7">C60-C59</f>
        <v>17</v>
      </c>
      <c r="E60">
        <f t="shared" ref="E60" si="28">10*(C60-C59)</f>
        <v>170</v>
      </c>
      <c r="F60" s="11">
        <f t="shared" si="10"/>
        <v>22694.023211584044</v>
      </c>
      <c r="G60" s="11">
        <f t="shared" si="7"/>
        <v>6767.5820536953324</v>
      </c>
      <c r="H60" s="11">
        <f t="shared" si="14"/>
        <v>676.75820536953495</v>
      </c>
      <c r="I60" s="11">
        <f t="shared" ref="I60" si="29">C60-F60</f>
        <v>13140.976788415956</v>
      </c>
      <c r="J60" s="11">
        <f t="shared" ref="J60" si="30">D60-H60</f>
        <v>-659.75820536953495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1">C61-C60</f>
        <v>16</v>
      </c>
      <c r="E61">
        <f t="shared" ref="E61" si="32">10*(C61-C60)</f>
        <v>160</v>
      </c>
      <c r="F61" s="11">
        <f t="shared" si="10"/>
        <v>23350.929321215419</v>
      </c>
      <c r="G61" s="11">
        <f t="shared" si="7"/>
        <v>6569.0610963137442</v>
      </c>
      <c r="H61" s="11">
        <f t="shared" si="14"/>
        <v>656.90610963137487</v>
      </c>
      <c r="I61" s="11">
        <f t="shared" ref="I61" si="33">C61-F61</f>
        <v>12500.070678784581</v>
      </c>
      <c r="J61" s="11">
        <f t="shared" ref="J61" si="34">D61-H61</f>
        <v>-640.90610963137487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5">C62-C61</f>
        <v>24</v>
      </c>
      <c r="E62">
        <f t="shared" ref="E62" si="36">10*(C62-C61)</f>
        <v>240</v>
      </c>
      <c r="F62" s="11">
        <f t="shared" si="10"/>
        <v>23987.240031709967</v>
      </c>
      <c r="G62" s="11">
        <f t="shared" si="7"/>
        <v>6363.107104945484</v>
      </c>
      <c r="H62" s="11">
        <f t="shared" si="14"/>
        <v>636.31071049454988</v>
      </c>
      <c r="I62" s="11">
        <f t="shared" ref="I62" si="37">C62-F62</f>
        <v>11887.759968290033</v>
      </c>
      <c r="J62" s="11">
        <f t="shared" ref="J62" si="38">D62-H62</f>
        <v>-612.31071049454988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9">C63-C62</f>
        <v>19</v>
      </c>
      <c r="E63">
        <f t="shared" ref="E63" si="40">10*(C63-C62)</f>
        <v>190</v>
      </c>
      <c r="F63" s="11">
        <f t="shared" si="10"/>
        <v>24602.362669678085</v>
      </c>
      <c r="G63" s="11">
        <f t="shared" si="7"/>
        <v>6151.2263796811749</v>
      </c>
      <c r="H63" s="11">
        <f t="shared" si="14"/>
        <v>615.12263796811794</v>
      </c>
      <c r="I63" s="11">
        <f t="shared" ref="I63" si="41">C63-F63</f>
        <v>11291.637330321915</v>
      </c>
      <c r="J63" s="11">
        <f t="shared" ref="J63" si="42">D63-H63</f>
        <v>-596.12263796811794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3">C64-C63</f>
        <v>24</v>
      </c>
      <c r="E64">
        <f t="shared" ref="E64" si="44">10*(C64-C63)</f>
        <v>240</v>
      </c>
      <c r="F64" s="11">
        <f t="shared" si="10"/>
        <v>25195.847480635028</v>
      </c>
      <c r="G64" s="11">
        <f t="shared" si="7"/>
        <v>5934.8481095694297</v>
      </c>
      <c r="H64" s="11">
        <f t="shared" si="14"/>
        <v>593.48481095694297</v>
      </c>
      <c r="I64" s="11">
        <f t="shared" ref="I64" si="45">C64-F64</f>
        <v>10722.152519364972</v>
      </c>
      <c r="J64" s="11">
        <f t="shared" ref="J64" si="46">D64-H64</f>
        <v>-569.48481095694297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7">C65-C64</f>
        <v>23</v>
      </c>
      <c r="E65">
        <f t="shared" ref="E65" si="48">10*(C65-C64)</f>
        <v>230</v>
      </c>
      <c r="F65" s="11">
        <f t="shared" ref="F65" si="49">F64+H65</f>
        <v>25767.379275637646</v>
      </c>
      <c r="G65" s="11">
        <f t="shared" ref="G65" si="50">(F65-F64)*10</f>
        <v>5715.3179500261831</v>
      </c>
      <c r="H65" s="11">
        <f t="shared" ref="H65" si="51">$M$10*B65^$M$8*EXP(-B65/$M$9)</f>
        <v>571.53179500261717</v>
      </c>
      <c r="I65" s="11">
        <f t="shared" ref="I65" si="52">C65-F65</f>
        <v>10173.620724362354</v>
      </c>
      <c r="J65" s="11">
        <f t="shared" ref="J65" si="53">D65-H65</f>
        <v>-548.53179500261717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4">C66-C65</f>
        <v>27</v>
      </c>
      <c r="E66">
        <f t="shared" ref="E66" si="55">10*(C66-C65)</f>
        <v>270</v>
      </c>
      <c r="F66" s="11">
        <f t="shared" ref="F66" si="56">F65+H66</f>
        <v>26316.768606523114</v>
      </c>
      <c r="G66" s="11">
        <f t="shared" ref="G66" si="57">(F66-F65)*10</f>
        <v>5493.8933088546764</v>
      </c>
      <c r="H66" s="11">
        <f t="shared" ref="H66" si="58">$M$10*B66^$M$8*EXP(-B66/$M$9)</f>
        <v>549.38933088546878</v>
      </c>
      <c r="I66" s="11">
        <f t="shared" ref="I66" si="59">C66-F66</f>
        <v>9651.2313934768863</v>
      </c>
      <c r="J66" s="11">
        <f t="shared" ref="J66" si="60">D66-H66</f>
        <v>-522.38933088546878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61">C67-C66</f>
        <v>18</v>
      </c>
      <c r="E67">
        <f t="shared" ref="E67" si="62">10*(C67-C66)</f>
        <v>180</v>
      </c>
      <c r="F67" s="11">
        <f t="shared" ref="F67" si="63">F66+H67</f>
        <v>26843.942625677671</v>
      </c>
      <c r="G67" s="11">
        <f t="shared" ref="G67" si="64">(F67-F66)*10</f>
        <v>5271.7401915455775</v>
      </c>
      <c r="H67" s="11">
        <f t="shared" ref="H67" si="65">$M$10*B67^$M$8*EXP(-B67/$M$9)</f>
        <v>527.1740191545581</v>
      </c>
      <c r="I67" s="11">
        <f t="shared" ref="I67" si="66">C67-F67</f>
        <v>9142.0573743223285</v>
      </c>
      <c r="J67" s="11">
        <f t="shared" ref="J67" si="67">D67-H67</f>
        <v>-509.1740191545581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8">C68-C67</f>
        <v>16</v>
      </c>
      <c r="E68">
        <f t="shared" ref="E68" si="69">10*(C68-C67)</f>
        <v>160</v>
      </c>
      <c r="F68" s="11">
        <f t="shared" ref="F68" si="70">F67+H68</f>
        <v>27348.935770915112</v>
      </c>
      <c r="G68" s="11">
        <f t="shared" ref="G68" si="71">(F68-F67)*10</f>
        <v>5049.9314523744033</v>
      </c>
      <c r="H68" s="11">
        <f t="shared" ref="H68" si="72">$M$10*B68^$M$8*EXP(-B68/$M$9)</f>
        <v>504.99314523744204</v>
      </c>
      <c r="I68" s="11">
        <f t="shared" ref="I68" si="73">C68-F68</f>
        <v>8653.0642290848882</v>
      </c>
      <c r="J68" s="11">
        <f t="shared" ref="J68" si="74">D68-H68</f>
        <v>-488.99314523744204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5">C69-C68</f>
        <v>28</v>
      </c>
      <c r="E69">
        <f t="shared" ref="E69" si="76">10*(C69-C68)</f>
        <v>280</v>
      </c>
      <c r="F69" s="11">
        <f t="shared" ref="F69" si="77">F68+H69</f>
        <v>27831.88040062358</v>
      </c>
      <c r="G69" s="11">
        <f t="shared" ref="G69" si="78">(F69-F68)*10</f>
        <v>4829.4462970846871</v>
      </c>
      <c r="H69" s="11">
        <f t="shared" ref="H69" si="79">$M$10*B69^$M$8*EXP(-B69/$M$9)</f>
        <v>482.94462970846951</v>
      </c>
      <c r="I69" s="11">
        <f t="shared" ref="I69" si="80">C69-F69</f>
        <v>8198.1195993764195</v>
      </c>
      <c r="J69" s="11">
        <f t="shared" ref="J69" si="81">D69-H69</f>
        <v>-454.94462970846951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82">C70-C69</f>
        <v>31</v>
      </c>
      <c r="E70">
        <f t="shared" ref="E70" si="83">10*(C70-C69)</f>
        <v>310</v>
      </c>
      <c r="F70" s="11">
        <f t="shared" ref="F70" si="84">F69+H70</f>
        <v>28292.997489131161</v>
      </c>
      <c r="G70" s="11">
        <f t="shared" ref="G70" si="85">(F70-F69)*10</f>
        <v>4611.1708850758077</v>
      </c>
      <c r="H70" s="11">
        <f t="shared" ref="H70" si="86">$M$10*B70^$M$8*EXP(-B70/$M$9)</f>
        <v>461.11708850757975</v>
      </c>
      <c r="I70" s="11">
        <f t="shared" ref="I70" si="87">C70-F70</f>
        <v>7768.0025108688387</v>
      </c>
      <c r="J70" s="11">
        <f t="shared" ref="J70" si="88">D70-H70</f>
        <v>-430.11708850757975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9">C71-C70</f>
        <v>22</v>
      </c>
      <c r="E71">
        <f t="shared" ref="E71" si="90">10*(C71-C70)</f>
        <v>220</v>
      </c>
      <c r="F71" s="11">
        <f t="shared" ref="F71" si="91">F70+H71</f>
        <v>28732.58747748017</v>
      </c>
      <c r="G71" s="11">
        <f t="shared" ref="G71" si="92">(F71-F70)*10</f>
        <v>4395.8998834900922</v>
      </c>
      <c r="H71" s="11">
        <f t="shared" ref="H71" si="93">$M$10*B71^$M$8*EXP(-B71/$M$9)</f>
        <v>439.58998834901104</v>
      </c>
      <c r="I71" s="11">
        <f t="shared" ref="I71" si="94">C71-F71</f>
        <v>7350.4125225198295</v>
      </c>
      <c r="J71" s="11">
        <f t="shared" ref="J71" si="95">D71-H71</f>
        <v>-417.58998834901104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96">C72-C71</f>
        <v>28</v>
      </c>
      <c r="E72">
        <f t="shared" ref="E72" si="97">10*(C72-C71)</f>
        <v>280</v>
      </c>
      <c r="F72" s="11">
        <f t="shared" ref="F72" si="98">F71+H72</f>
        <v>29151.021360673214</v>
      </c>
      <c r="G72" s="11">
        <f t="shared" ref="G72" si="99">(F72-F71)*10</f>
        <v>4184.3388319304358</v>
      </c>
      <c r="H72" s="11">
        <f t="shared" ref="H72" si="100">$M$10*B72^$M$8*EXP(-B72/$M$9)</f>
        <v>418.43388319304182</v>
      </c>
      <c r="I72" s="11">
        <f t="shared" ref="I72" si="101">C72-F72</f>
        <v>6959.9786393267859</v>
      </c>
      <c r="J72" s="11">
        <f t="shared" ref="J72" si="102">D72-H72</f>
        <v>-390.43388319304182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103">C73-C72</f>
        <v>29</v>
      </c>
      <c r="E73">
        <f t="shared" ref="E73" si="104">10*(C73-C72)</f>
        <v>290</v>
      </c>
      <c r="F73" s="11">
        <f t="shared" ref="F73" si="105">F72+H73</f>
        <v>29548.732079104135</v>
      </c>
      <c r="G73" s="11">
        <f t="shared" ref="G73" si="106">(F73-F72)*10</f>
        <v>3977.1071843092068</v>
      </c>
      <c r="H73" s="11">
        <f t="shared" ref="H73" si="107">$M$10*B73^$M$8*EXP(-B73/$M$9)</f>
        <v>397.71071843092062</v>
      </c>
      <c r="I73" s="11">
        <f t="shared" ref="I73" si="108">C73-F73</f>
        <v>6591.2679208958652</v>
      </c>
      <c r="J73" s="11">
        <f t="shared" ref="J73" si="109">D73-H73</f>
        <v>-368.71071843092062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10">C74-C73</f>
        <v>26</v>
      </c>
      <c r="E74">
        <f t="shared" ref="E74" si="111">10*(C74-C73)</f>
        <v>260</v>
      </c>
      <c r="F74" s="11">
        <f t="shared" ref="F74" si="112">F73+H74</f>
        <v>29926.206269418977</v>
      </c>
      <c r="G74" s="11">
        <f t="shared" ref="G74" si="113">(F74-F73)*10</f>
        <v>3774.7419031484242</v>
      </c>
      <c r="H74" s="11">
        <f t="shared" ref="H74" si="114">$M$10*B74^$M$8*EXP(-B74/$M$9)</f>
        <v>377.47419031484111</v>
      </c>
      <c r="I74" s="11">
        <f t="shared" ref="I74" si="115">C74-F74</f>
        <v>6239.7937305810228</v>
      </c>
      <c r="J74" s="11">
        <f t="shared" ref="J74" si="116">D74-H74</f>
        <v>-351.47419031484111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17">C75-C74</f>
        <v>39</v>
      </c>
      <c r="E75">
        <f t="shared" ref="E75" si="118">10*(C75-C74)</f>
        <v>390</v>
      </c>
      <c r="F75" s="11">
        <f t="shared" ref="F75" si="119">F74+H75</f>
        <v>30283.9764185366</v>
      </c>
      <c r="G75" s="11">
        <f t="shared" ref="G75" si="120">(F75-F74)*10</f>
        <v>3577.7014911762308</v>
      </c>
      <c r="H75" s="11">
        <f t="shared" ref="H75" si="121">$M$10*B75^$M$8*EXP(-B75/$M$9)</f>
        <v>357.77014911762143</v>
      </c>
      <c r="I75" s="11">
        <f t="shared" ref="I75" si="122">C75-F75</f>
        <v>5921.0235814633998</v>
      </c>
      <c r="J75" s="11">
        <f t="shared" ref="J75" si="123">D75-H75</f>
        <v>-318.77014911762143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24">C76-C75</f>
        <v>41</v>
      </c>
      <c r="E76">
        <f t="shared" ref="E76" si="125">10*(C76-C75)</f>
        <v>410</v>
      </c>
      <c r="F76" s="11">
        <f t="shared" ref="F76" si="126">F75+H76</f>
        <v>30622.613454037917</v>
      </c>
      <c r="G76" s="11">
        <f t="shared" ref="G76" si="127">(F76-F75)*10</f>
        <v>3386.3703550131686</v>
      </c>
      <c r="H76" s="11">
        <f t="shared" ref="H76" si="128">$M$10*B76^$M$8*EXP(-B76/$M$9)</f>
        <v>338.63703550131794</v>
      </c>
      <c r="I76" s="11">
        <f t="shared" ref="I76" si="129">C76-F76</f>
        <v>5623.3865459620829</v>
      </c>
      <c r="J76" s="11">
        <f t="shared" ref="J76" si="130">D76-H76</f>
        <v>-297.63703550131794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31">C77-C76</f>
        <v>43</v>
      </c>
      <c r="E77">
        <f t="shared" ref="E77" si="132">10*(C77-C76)</f>
        <v>430</v>
      </c>
      <c r="F77" s="11">
        <f t="shared" ref="F77" si="133">F76+H77</f>
        <v>30942.719794623441</v>
      </c>
      <c r="G77" s="11">
        <f t="shared" ref="G77" si="134">(F77-F76)*10</f>
        <v>3201.0634058552387</v>
      </c>
      <c r="H77" s="11">
        <f t="shared" ref="H77" si="135">$M$10*B77^$M$8*EXP(-B77/$M$9)</f>
        <v>320.10634058552375</v>
      </c>
      <c r="I77" s="11">
        <f t="shared" ref="I77" si="136">C77-F77</f>
        <v>5346.280205376559</v>
      </c>
      <c r="J77" s="11">
        <f t="shared" ref="J77" si="137">D77-H77</f>
        <v>-277.10634058552375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38">C78-C77</f>
        <v>83</v>
      </c>
      <c r="E78">
        <f t="shared" ref="E78" si="139">10*(C78-C77)</f>
        <v>830</v>
      </c>
      <c r="F78" s="11">
        <f t="shared" ref="F78" si="140">F77+H78</f>
        <v>31244.922875837274</v>
      </c>
      <c r="G78" s="11">
        <f t="shared" ref="G78" si="141">(F78-F77)*10</f>
        <v>3022.0308121383277</v>
      </c>
      <c r="H78" s="11">
        <f t="shared" ref="H78" si="142">$M$10*B78^$M$8*EXP(-B78/$M$9)</f>
        <v>302.20308121383209</v>
      </c>
      <c r="I78" s="11">
        <f t="shared" ref="I78" si="143">C78-F78</f>
        <v>5127.0771241627262</v>
      </c>
      <c r="J78" s="11">
        <f t="shared" ref="J78" si="144">D78-H78</f>
        <v>-219.20308121383209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45">C79-C78</f>
        <v>55</v>
      </c>
      <c r="E79">
        <f t="shared" ref="E79:E80" si="146">10*(C79-C78)</f>
        <v>550</v>
      </c>
      <c r="F79" s="11">
        <f t="shared" ref="F79:F80" si="147">F78+H79</f>
        <v>31529.869158740963</v>
      </c>
      <c r="G79" s="11">
        <f t="shared" ref="G79:G80" si="148">(F79-F78)*10</f>
        <v>2849.4628290368928</v>
      </c>
      <c r="H79" s="11">
        <f t="shared" ref="H79:H80" si="149">$M$10*B79^$M$8*EXP(-B79/$M$9)</f>
        <v>284.94628290369013</v>
      </c>
      <c r="I79" s="11">
        <f t="shared" ref="I79:I80" si="150">C79-F79</f>
        <v>4897.130841259037</v>
      </c>
      <c r="J79" s="11">
        <f t="shared" ref="J79:J80" si="151">D79-H79</f>
        <v>-229.94628290369013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45"/>
        <v>47</v>
      </c>
      <c r="E80">
        <f t="shared" si="146"/>
        <v>470</v>
      </c>
      <c r="F80" s="11">
        <f t="shared" si="147"/>
        <v>31798.218622658078</v>
      </c>
      <c r="G80" s="11">
        <f t="shared" si="148"/>
        <v>2683.4946391711492</v>
      </c>
      <c r="H80" s="11">
        <f t="shared" si="149"/>
        <v>268.34946391711321</v>
      </c>
      <c r="I80" s="11">
        <f t="shared" si="150"/>
        <v>4675.7813773419221</v>
      </c>
      <c r="J80" s="11">
        <f t="shared" si="151"/>
        <v>-221.34946391711321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52">C81-C80</f>
        <v>69</v>
      </c>
      <c r="E81">
        <f t="shared" ref="E81:E82" si="153">10*(C81-C80)</f>
        <v>690</v>
      </c>
      <c r="F81" s="11">
        <f t="shared" ref="F81:F82" si="154">F80+H81</f>
        <v>32050.639737454847</v>
      </c>
      <c r="G81" s="11">
        <f t="shared" ref="G81:G82" si="155">(F81-F80)*10</f>
        <v>2524.2111479676896</v>
      </c>
      <c r="H81" s="11">
        <f t="shared" ref="H81:H82" si="156">$M$10*B81^$M$8*EXP(-B81/$M$9)</f>
        <v>252.42111479676831</v>
      </c>
      <c r="I81" s="11">
        <f t="shared" ref="I81:I82" si="157">C81-F81</f>
        <v>4492.3602625451531</v>
      </c>
      <c r="J81" s="11">
        <f t="shared" ref="J81:J82" si="158">D81-H81</f>
        <v>-183.42111479676831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52"/>
        <v>73</v>
      </c>
      <c r="E82">
        <f t="shared" si="153"/>
        <v>730</v>
      </c>
      <c r="F82" s="11">
        <f t="shared" si="154"/>
        <v>32287.804906020723</v>
      </c>
      <c r="G82" s="11">
        <f t="shared" si="155"/>
        <v>2371.6516856587623</v>
      </c>
      <c r="H82" s="11">
        <f t="shared" si="156"/>
        <v>237.16516856587651</v>
      </c>
      <c r="I82" s="11">
        <f t="shared" si="157"/>
        <v>4328.1950939792769</v>
      </c>
      <c r="J82" s="11">
        <f t="shared" si="158"/>
        <v>-164.16516856587651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59">C83-C82</f>
        <v>89</v>
      </c>
      <c r="E83">
        <f t="shared" ref="E83" si="160">10*(C83-C82)</f>
        <v>890</v>
      </c>
      <c r="F83" s="11">
        <f t="shared" ref="F83" si="161">F82+H83</f>
        <v>32510.386363606463</v>
      </c>
      <c r="G83" s="11">
        <f t="shared" ref="G83" si="162">(F83-F82)*10</f>
        <v>2225.8145758574028</v>
      </c>
      <c r="H83" s="11">
        <f t="shared" ref="H83" si="163">$M$10*B83^$M$8*EXP(-B83/$M$9)</f>
        <v>222.58145758573966</v>
      </c>
      <c r="I83" s="11">
        <f t="shared" ref="I83" si="164">C83-F83</f>
        <v>4194.6136363935366</v>
      </c>
      <c r="J83" s="11">
        <f t="shared" ref="J83" si="165">D83-H83</f>
        <v>-133.58145758573966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66">C84-C83</f>
        <v>127</v>
      </c>
      <c r="E84">
        <f t="shared" ref="E84" si="167">10*(C84-C83)</f>
        <v>1270</v>
      </c>
      <c r="F84" s="11">
        <f t="shared" ref="F84" si="168">F83+H84</f>
        <v>32719.05251740431</v>
      </c>
      <c r="G84" s="11">
        <f t="shared" ref="G84" si="169">(F84-F83)*10</f>
        <v>2086.6615379784707</v>
      </c>
      <c r="H84" s="11">
        <f t="shared" ref="H84" si="170">$M$10*B84^$M$8*EXP(-B84/$M$9)</f>
        <v>208.66615379784804</v>
      </c>
      <c r="I84" s="11">
        <f t="shared" ref="I84" si="171">C84-F84</f>
        <v>4112.9474825956895</v>
      </c>
      <c r="J84" s="11">
        <f t="shared" ref="J84" si="172">D84-H84</f>
        <v>-81.66615379784804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73">C85-C84</f>
        <v>136</v>
      </c>
      <c r="E85">
        <f t="shared" ref="E85" si="174">10*(C85-C84)</f>
        <v>1360</v>
      </c>
      <c r="F85" s="11">
        <f t="shared" ref="F85" si="175">F84+H85</f>
        <v>32914.464707151121</v>
      </c>
      <c r="G85" s="11">
        <f t="shared" ref="G85" si="176">(F85-F84)*10</f>
        <v>1954.1218974681033</v>
      </c>
      <c r="H85" s="11">
        <f t="shared" ref="H85" si="177">$M$10*B85^$M$8*EXP(-B85/$M$9)</f>
        <v>195.41218974680686</v>
      </c>
      <c r="I85" s="11">
        <f t="shared" ref="I85" si="178">C85-F85</f>
        <v>4053.5352928488792</v>
      </c>
      <c r="J85" s="11">
        <f t="shared" ref="J85" si="179">D85-H85</f>
        <v>-59.41218974680686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80">C86-C85</f>
        <v>91</v>
      </c>
      <c r="E86">
        <f t="shared" ref="E86" si="181">10*(C86-C85)</f>
        <v>910</v>
      </c>
      <c r="F86" s="11">
        <f t="shared" ref="F86" si="182">F85+H86</f>
        <v>33097.274365536403</v>
      </c>
      <c r="G86" s="11">
        <f t="shared" ref="G86" si="183">(F86-F85)*10</f>
        <v>1828.0965838528209</v>
      </c>
      <c r="H86" s="11">
        <f t="shared" ref="H86" si="184">$M$10*B86^$M$8*EXP(-B86/$M$9)</f>
        <v>182.80965838528252</v>
      </c>
      <c r="I86" s="11">
        <f t="shared" ref="I86" si="185">C86-F86</f>
        <v>3961.7256344635971</v>
      </c>
      <c r="J86" s="11">
        <f t="shared" ref="J86" si="186">D86-H86</f>
        <v>-91.809658385282518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87">C87-C86</f>
        <v>151</v>
      </c>
      <c r="E87">
        <f t="shared" ref="E87:E88" si="188">10*(C87-C86)</f>
        <v>1510</v>
      </c>
      <c r="F87" s="11">
        <f t="shared" ref="F87:F88" si="189">F86+H87</f>
        <v>33268.120555740155</v>
      </c>
      <c r="G87" s="11">
        <f t="shared" ref="G87:G88" si="190">(F87-F86)*10</f>
        <v>1708.4619020375249</v>
      </c>
      <c r="H87" s="11">
        <f t="shared" ref="H87:H88" si="191">$M$10*B87^$M$8*EXP(-B87/$M$9)</f>
        <v>170.84619020374959</v>
      </c>
      <c r="I87" s="11">
        <f t="shared" ref="I87:I88" si="192">C87-F87</f>
        <v>3941.8794442598446</v>
      </c>
      <c r="J87" s="11">
        <f t="shared" ref="J87:J88" si="193">D87-H87</f>
        <v>-19.846190203749586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87"/>
        <v>128</v>
      </c>
      <c r="E88">
        <f t="shared" si="188"/>
        <v>1280</v>
      </c>
      <c r="F88" s="11">
        <f t="shared" si="189"/>
        <v>33427.627862447924</v>
      </c>
      <c r="G88" s="11">
        <f t="shared" si="190"/>
        <v>1595.0730670776829</v>
      </c>
      <c r="H88" s="11">
        <f t="shared" si="191"/>
        <v>159.50730670777085</v>
      </c>
      <c r="I88" s="11">
        <f t="shared" si="192"/>
        <v>3910.3721375520763</v>
      </c>
      <c r="J88" s="11">
        <f t="shared" si="193"/>
        <v>-31.507306707770852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94">C89-C88</f>
        <v>141</v>
      </c>
      <c r="E89">
        <f t="shared" ref="E89" si="195">10*(C89-C88)</f>
        <v>1410</v>
      </c>
      <c r="F89" s="11">
        <f t="shared" ref="F89" si="196">F88+H89</f>
        <v>33576.404612134334</v>
      </c>
      <c r="G89" s="11">
        <f t="shared" ref="G89" si="197">(F89-F88)*10</f>
        <v>1487.7674968641077</v>
      </c>
      <c r="H89" s="11">
        <f t="shared" ref="H89" si="198">$M$10*B89^$M$8*EXP(-B89/$M$9)</f>
        <v>148.77674968641071</v>
      </c>
      <c r="I89" s="11">
        <f t="shared" ref="I89" si="199">C89-F89</f>
        <v>3902.5953878656655</v>
      </c>
      <c r="J89" s="11">
        <f t="shared" ref="J89" si="200">D89-H89</f>
        <v>-7.7767496864107102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201">C90-C89</f>
        <v>221</v>
      </c>
      <c r="E90">
        <f t="shared" ref="E90:E91" si="202">10*(C90-C89)</f>
        <v>2210</v>
      </c>
      <c r="F90" s="11">
        <f t="shared" ref="F90:F91" si="203">F89+H90</f>
        <v>33715.041398214664</v>
      </c>
      <c r="G90" s="11">
        <f t="shared" ref="G90:G91" si="204">(F90-F89)*10</f>
        <v>1386.3678608032933</v>
      </c>
      <c r="H90" s="11">
        <f t="shared" ref="H90:H91" si="205">$M$10*B90^$M$8*EXP(-B90/$M$9)</f>
        <v>138.63678608032725</v>
      </c>
      <c r="I90" s="11">
        <f t="shared" ref="I90:I91" si="206">C90-F90</f>
        <v>3984.9586017853362</v>
      </c>
      <c r="J90" s="11">
        <f t="shared" ref="J90:J91" si="207">D90-H90</f>
        <v>82.363213919672745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201"/>
        <v>205</v>
      </c>
      <c r="E91">
        <f t="shared" si="202"/>
        <v>2050</v>
      </c>
      <c r="F91" s="11">
        <f t="shared" si="203"/>
        <v>33844.109886785212</v>
      </c>
      <c r="G91" s="11">
        <f t="shared" si="204"/>
        <v>1290.6848857054865</v>
      </c>
      <c r="H91" s="11">
        <f t="shared" si="205"/>
        <v>129.06848857054723</v>
      </c>
      <c r="I91" s="11">
        <f t="shared" si="206"/>
        <v>4060.8901132147876</v>
      </c>
      <c r="J91" s="11">
        <f t="shared" si="207"/>
        <v>75.931511429452769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208">C92-C91</f>
        <v>217</v>
      </c>
      <c r="E92">
        <f t="shared" ref="E92:E93" si="209">10*(C92-C91)</f>
        <v>2170</v>
      </c>
      <c r="F92" s="11">
        <f t="shared" ref="F92:F93" si="210">F91+H92</f>
        <v>33964.161879057981</v>
      </c>
      <c r="G92" s="11">
        <f t="shared" ref="G92:G93" si="211">(F92-F91)*10</f>
        <v>1200.5199227276898</v>
      </c>
      <c r="H92" s="11">
        <f t="shared" ref="H92:H93" si="212">$M$10*B92^$M$8*EXP(-B92/$M$9)</f>
        <v>120.0519922727655</v>
      </c>
      <c r="I92" s="11">
        <f t="shared" ref="I92:I93" si="213">C92-F92</f>
        <v>4157.8381209420186</v>
      </c>
      <c r="J92" s="11">
        <f t="shared" ref="J92:J93" si="214">D92-H92</f>
        <v>96.948007727234497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208"/>
        <v>199</v>
      </c>
      <c r="E93">
        <f t="shared" si="209"/>
        <v>1990</v>
      </c>
      <c r="F93" s="11">
        <f t="shared" si="210"/>
        <v>34075.72860719906</v>
      </c>
      <c r="G93" s="11">
        <f t="shared" si="211"/>
        <v>1115.6672814107878</v>
      </c>
      <c r="H93" s="11">
        <f t="shared" si="212"/>
        <v>111.56672814108046</v>
      </c>
      <c r="I93" s="11">
        <f t="shared" si="213"/>
        <v>4245.2713928009398</v>
      </c>
      <c r="J93" s="11">
        <f t="shared" si="214"/>
        <v>87.433271858919539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215">C94-C93</f>
        <v>297</v>
      </c>
      <c r="E94">
        <f t="shared" ref="E94" si="216">10*(C94-C93)</f>
        <v>2970</v>
      </c>
      <c r="F94" s="11">
        <f t="shared" ref="F94" si="217">F93+H94</f>
        <v>34179.320241062487</v>
      </c>
      <c r="G94" s="11">
        <f t="shared" ref="G94" si="218">(F94-F93)*10</f>
        <v>1035.9163386342698</v>
      </c>
      <c r="H94" s="11">
        <f t="shared" ref="H94" si="219">$M$10*B94^$M$8*EXP(-B94/$M$9)</f>
        <v>103.59163386342514</v>
      </c>
      <c r="I94" s="11">
        <f t="shared" ref="I94" si="220">C94-F94</f>
        <v>4438.6797589375128</v>
      </c>
      <c r="J94" s="11">
        <f t="shared" ref="J94" si="221">D94-H94</f>
        <v>193.40836613657484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222">C95-C94</f>
        <v>208</v>
      </c>
      <c r="E95">
        <f t="shared" ref="E95:E96" si="223">10*(C95-C94)</f>
        <v>2080</v>
      </c>
      <c r="F95" s="11">
        <f t="shared" ref="F95:F96" si="224">F94+H95</f>
        <v>34275.425584234988</v>
      </c>
      <c r="G95" s="11">
        <f t="shared" ref="G95:G96" si="225">(F95-F94)*10</f>
        <v>961.05343172501307</v>
      </c>
      <c r="H95" s="11">
        <f t="shared" ref="H95:H96" si="226">$M$10*B95^$M$8*EXP(-B95/$M$9)</f>
        <v>96.105343172503297</v>
      </c>
      <c r="I95" s="11">
        <f t="shared" ref="I95:I96" si="227">C95-F95</f>
        <v>4550.5744157650115</v>
      </c>
      <c r="J95" s="11">
        <f t="shared" ref="J95:J96" si="228">D95-H95</f>
        <v>111.8946568274967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222"/>
        <v>233</v>
      </c>
      <c r="E96">
        <f t="shared" si="223"/>
        <v>2330</v>
      </c>
      <c r="F96" s="11">
        <f t="shared" si="224"/>
        <v>34364.511938839649</v>
      </c>
      <c r="G96" s="11">
        <f t="shared" si="225"/>
        <v>890.86354604660301</v>
      </c>
      <c r="H96" s="11">
        <f t="shared" si="226"/>
        <v>89.086354604662276</v>
      </c>
      <c r="I96" s="11">
        <f t="shared" si="227"/>
        <v>4694.4880611603512</v>
      </c>
      <c r="J96" s="11">
        <f t="shared" si="228"/>
        <v>143.91364539533771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29">C97-C96</f>
        <v>353</v>
      </c>
      <c r="E97">
        <f t="shared" ref="E97:E98" si="230">10*(C97-C96)</f>
        <v>3530</v>
      </c>
      <c r="F97" s="11">
        <f t="shared" ref="F97:F98" si="231">F96+H97</f>
        <v>34447.025119658232</v>
      </c>
      <c r="G97" s="11">
        <f t="shared" ref="G97:G98" si="232">(F97-F96)*10</f>
        <v>825.13180818583351</v>
      </c>
      <c r="H97" s="11">
        <f t="shared" ref="H97:H98" si="233">$M$10*B97^$M$8*EXP(-B97/$M$9)</f>
        <v>82.513180818584743</v>
      </c>
      <c r="I97" s="11">
        <f t="shared" ref="I97:I98" si="234">C97-F97</f>
        <v>4964.9748803417679</v>
      </c>
      <c r="J97" s="11">
        <f t="shared" ref="J97:J98" si="235">D97-H97</f>
        <v>270.48681918141529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29"/>
        <v>335</v>
      </c>
      <c r="E98">
        <f t="shared" si="230"/>
        <v>3350</v>
      </c>
      <c r="F98" s="11">
        <f t="shared" si="231"/>
        <v>34523.389599297698</v>
      </c>
      <c r="G98" s="11">
        <f t="shared" si="232"/>
        <v>763.64479639465571</v>
      </c>
      <c r="H98" s="11">
        <f t="shared" si="233"/>
        <v>76.364479639465031</v>
      </c>
      <c r="I98" s="11">
        <f t="shared" si="234"/>
        <v>5223.6104007023023</v>
      </c>
      <c r="J98" s="11">
        <f t="shared" si="235"/>
        <v>258.635520360535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36">C99-C98</f>
        <v>445</v>
      </c>
      <c r="E99">
        <f t="shared" ref="E99" si="237">10*(C99-C98)</f>
        <v>4450</v>
      </c>
      <c r="F99" s="11">
        <f t="shared" ref="F99" si="238">F98+H99</f>
        <v>34594.008767323539</v>
      </c>
      <c r="G99" s="11">
        <f t="shared" ref="G99" si="239">(F99-F98)*10</f>
        <v>706.19168025841645</v>
      </c>
      <c r="H99" s="11">
        <f t="shared" ref="H99" si="240">$M$10*B99^$M$8*EXP(-B99/$M$9)</f>
        <v>70.619168025839627</v>
      </c>
      <c r="I99" s="11">
        <f t="shared" ref="I99" si="241">C99-F99</f>
        <v>5597.9912326764606</v>
      </c>
      <c r="J99" s="11">
        <f t="shared" ref="J99" si="242">D99-H99</f>
        <v>374.3808319741604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43">C100-C99</f>
        <v>446</v>
      </c>
      <c r="E100">
        <f t="shared" ref="E100:E103" si="244">10*(C100-C99)</f>
        <v>4460</v>
      </c>
      <c r="F100" s="11">
        <f t="shared" ref="F100:F103" si="245">F99+H100</f>
        <v>34659.26528749209</v>
      </c>
      <c r="G100" s="11">
        <f t="shared" ref="G100:G103" si="246">(F100-F99)*10</f>
        <v>652.56520168550196</v>
      </c>
      <c r="H100" s="11">
        <f t="shared" ref="H100:H103" si="247">$M$10*B100^$M$8*EXP(-B100/$M$9)</f>
        <v>65.256520168552441</v>
      </c>
      <c r="I100" s="11">
        <f t="shared" ref="I100:I103" si="248">C100-F100</f>
        <v>5978.7347125079104</v>
      </c>
      <c r="J100" s="11">
        <f t="shared" ref="J100:J103" si="249">D100-H100</f>
        <v>380.74347983144753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43"/>
        <v>425</v>
      </c>
      <c r="E101">
        <f t="shared" si="244"/>
        <v>4250</v>
      </c>
      <c r="F101" s="11">
        <f t="shared" si="245"/>
        <v>34719.521538419431</v>
      </c>
      <c r="G101" s="11">
        <f t="shared" si="246"/>
        <v>602.56250927341171</v>
      </c>
      <c r="H101" s="11">
        <f t="shared" si="247"/>
        <v>60.256250927342599</v>
      </c>
      <c r="I101" s="11">
        <f t="shared" si="248"/>
        <v>6343.4784615805693</v>
      </c>
      <c r="J101" s="11">
        <f t="shared" si="249"/>
        <v>364.74374907265741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43"/>
        <v>331</v>
      </c>
      <c r="E102">
        <f t="shared" si="244"/>
        <v>3310</v>
      </c>
      <c r="F102" s="11">
        <f t="shared" si="245"/>
        <v>34775.120124212328</v>
      </c>
      <c r="G102" s="11">
        <f t="shared" si="246"/>
        <v>555.98585792897211</v>
      </c>
      <c r="H102" s="11">
        <f t="shared" si="247"/>
        <v>55.598585792897509</v>
      </c>
      <c r="I102" s="11">
        <f t="shared" si="248"/>
        <v>6618.8798757876721</v>
      </c>
      <c r="J102" s="11">
        <f t="shared" si="249"/>
        <v>275.4014142071025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43"/>
        <v>356</v>
      </c>
      <c r="E103">
        <f t="shared" si="244"/>
        <v>3560</v>
      </c>
      <c r="F103" s="11">
        <f t="shared" si="245"/>
        <v>34826.384442745613</v>
      </c>
      <c r="G103" s="11">
        <f t="shared" si="246"/>
        <v>512.64318533285405</v>
      </c>
      <c r="H103" s="11">
        <f t="shared" si="247"/>
        <v>51.264318533287003</v>
      </c>
      <c r="I103" s="11">
        <f t="shared" si="248"/>
        <v>6923.6155572543867</v>
      </c>
      <c r="J103" s="11">
        <f t="shared" si="249"/>
        <v>304.735681466713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50">C104-C103</f>
        <v>580</v>
      </c>
      <c r="E104">
        <f t="shared" ref="E104" si="251">10*(C104-C103)</f>
        <v>5800</v>
      </c>
      <c r="F104" s="11">
        <f t="shared" ref="F104" si="252">F103+H104</f>
        <v>34873.619300391292</v>
      </c>
      <c r="G104" s="11">
        <f t="shared" ref="G104" si="253">(F104-F103)*10</f>
        <v>472.34857645678858</v>
      </c>
      <c r="H104" s="11">
        <f t="shared" ref="H104" si="254">$M$10*B104^$M$8*EXP(-B104/$M$9)</f>
        <v>47.234857645676357</v>
      </c>
      <c r="I104" s="11">
        <f t="shared" ref="I104" si="255">C104-F104</f>
        <v>7456.3806996087078</v>
      </c>
      <c r="J104" s="11">
        <f t="shared" ref="J104" si="256">D104-H104</f>
        <v>532.76514235432364</v>
      </c>
    </row>
    <row r="105" spans="1:10">
      <c r="A105" s="2">
        <f>Dati!A105</f>
        <v>44146</v>
      </c>
      <c r="B105" s="10">
        <v>102</v>
      </c>
      <c r="F105" s="11">
        <f t="shared" ref="F105" si="257">F104+H105</f>
        <v>34917.111563080303</v>
      </c>
      <c r="G105" s="11">
        <f t="shared" ref="G105" si="258">(F105-F104)*10</f>
        <v>434.92262689011113</v>
      </c>
      <c r="H105" s="11">
        <f t="shared" ref="H105" si="259">$M$10*B105^$M$8*EXP(-B105/$M$9)</f>
        <v>43.492262689007902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00"/>
  <sheetViews>
    <sheetView workbookViewId="0">
      <pane ySplit="1" topLeftCell="A2" activePane="bottomLeft" state="frozen"/>
      <selection pane="bottomLeft" activeCell="B4" sqref="B4:B100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54</v>
      </c>
      <c r="D1" s="4" t="s">
        <v>55</v>
      </c>
      <c r="E1" s="4" t="s">
        <v>56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05"/>
  <sheetViews>
    <sheetView topLeftCell="J1" workbookViewId="0">
      <pane ySplit="1" topLeftCell="A86" activePane="bottomLeft" state="frozen"/>
      <selection pane="bottomLeft" activeCell="G3" sqref="G3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57</v>
      </c>
      <c r="J1" s="1" t="s">
        <v>44</v>
      </c>
      <c r="K1" s="28" t="s">
        <v>44</v>
      </c>
      <c r="L1" s="1" t="s">
        <v>58</v>
      </c>
      <c r="M1" s="1"/>
      <c r="AB1" s="26"/>
      <c r="AC1" s="26"/>
      <c r="AD1" s="26"/>
    </row>
    <row r="2" spans="1:38">
      <c r="O2" t="s">
        <v>48</v>
      </c>
      <c r="P2" t="s">
        <v>44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45</v>
      </c>
      <c r="O3" s="24">
        <v>10</v>
      </c>
      <c r="P3" s="24">
        <v>19</v>
      </c>
    </row>
    <row r="4" spans="1:38">
      <c r="A4" s="2" t="e">
        <f>Dati!#REF!</f>
        <v>#REF!</v>
      </c>
      <c r="B4" s="3">
        <v>2</v>
      </c>
      <c r="C4" s="3" t="e">
        <f>Dati!#REF!</f>
        <v>#REF!</v>
      </c>
      <c r="D4" s="3" t="e">
        <f>Dati!#REF!</f>
        <v>#REF!</v>
      </c>
      <c r="E4" s="3" t="e">
        <f>Dati!#REF!</f>
        <v>#REF!</v>
      </c>
      <c r="F4" s="3" t="e">
        <f>Dati!#REF!</f>
        <v>#REF!</v>
      </c>
      <c r="G4" s="29" t="e">
        <f t="shared" si="0"/>
        <v>#REF!</v>
      </c>
      <c r="H4" s="21">
        <f t="shared" si="1"/>
        <v>9.495187516041014</v>
      </c>
      <c r="I4" s="21" t="e">
        <f t="shared" ref="I4:I56" si="2">G4-H4</f>
        <v>#REF!</v>
      </c>
      <c r="J4" s="30" t="e">
        <f t="shared" ref="J4:J35" si="3">(C4-C3)/(E4-E3+F4-F3)</f>
        <v>#REF!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Dati!A4</f>
        <v>44045</v>
      </c>
      <c r="B5" s="3">
        <v>3</v>
      </c>
      <c r="C5" s="3">
        <f>Dati!N4</f>
        <v>248070</v>
      </c>
      <c r="D5" s="3">
        <f>Dati!G4</f>
        <v>12456</v>
      </c>
      <c r="E5" s="3">
        <f>Dati!K4</f>
        <v>35154</v>
      </c>
      <c r="F5" s="3">
        <f>Dati!J4</f>
        <v>200460</v>
      </c>
      <c r="G5" s="29">
        <f t="shared" si="0"/>
        <v>1.0528661284983065</v>
      </c>
      <c r="H5" s="21">
        <f t="shared" si="1"/>
        <v>9.2524195749906433</v>
      </c>
      <c r="I5" s="21">
        <f t="shared" si="2"/>
        <v>-8.1995534464923363</v>
      </c>
      <c r="J5" s="30" t="e">
        <f t="shared" si="3"/>
        <v>#REF!</v>
      </c>
      <c r="K5" s="21">
        <f t="shared" si="4"/>
        <v>16.206930820413497</v>
      </c>
      <c r="L5" s="21" t="e">
        <f>J5-K5</f>
        <v>#REF!</v>
      </c>
      <c r="M5" s="21"/>
      <c r="Z5" s="25"/>
      <c r="AA5" s="11"/>
      <c r="AB5" s="11"/>
      <c r="AC5" s="11"/>
      <c r="AE5" s="5"/>
      <c r="AF5" s="5"/>
    </row>
    <row r="6" spans="1:38">
      <c r="A6" s="2" t="e">
        <f>Dati!#REF!</f>
        <v>#REF!</v>
      </c>
      <c r="B6" s="3">
        <v>4</v>
      </c>
      <c r="C6" s="3" t="e">
        <f>Dati!#REF!</f>
        <v>#REF!</v>
      </c>
      <c r="D6" s="3" t="e">
        <f>Dati!#REF!</f>
        <v>#REF!</v>
      </c>
      <c r="E6" s="3" t="e">
        <f>Dati!#REF!</f>
        <v>#REF!</v>
      </c>
      <c r="F6" s="3" t="e">
        <f>Dati!#REF!</f>
        <v>#REF!</v>
      </c>
      <c r="G6" s="29" t="e">
        <f t="shared" si="0"/>
        <v>#REF!</v>
      </c>
      <c r="H6" s="21">
        <f t="shared" si="1"/>
        <v>9.0158585964781111</v>
      </c>
      <c r="I6" s="21" t="e">
        <f t="shared" si="2"/>
        <v>#REF!</v>
      </c>
      <c r="J6" s="30" t="e">
        <f t="shared" si="3"/>
        <v>#REF!</v>
      </c>
      <c r="K6" s="21">
        <f t="shared" si="4"/>
        <v>15.370329253763495</v>
      </c>
      <c r="L6" s="21" t="e">
        <f t="shared" ref="L6:L69" si="5">J6-K6</f>
        <v>#REF!</v>
      </c>
      <c r="M6" s="21"/>
      <c r="Z6" s="25"/>
      <c r="AA6" s="11"/>
      <c r="AB6" s="11"/>
      <c r="AC6" s="11"/>
      <c r="AE6" s="5"/>
      <c r="AF6" s="5"/>
    </row>
    <row r="7" spans="1:38">
      <c r="A7" s="2">
        <f>Dati!A5</f>
        <v>44046</v>
      </c>
      <c r="B7" s="3">
        <v>5</v>
      </c>
      <c r="C7" s="3">
        <f>Dati!N5</f>
        <v>248229</v>
      </c>
      <c r="D7" s="3">
        <f>Dati!G5</f>
        <v>12474</v>
      </c>
      <c r="E7" s="3">
        <f>Dati!K5</f>
        <v>35166</v>
      </c>
      <c r="F7" s="3">
        <f>Dati!J5</f>
        <v>200589</v>
      </c>
      <c r="G7" s="29">
        <f t="shared" si="0"/>
        <v>1.0529108608513076</v>
      </c>
      <c r="H7" s="21">
        <f t="shared" si="1"/>
        <v>8.7853458841624636</v>
      </c>
      <c r="I7" s="21">
        <f t="shared" si="2"/>
        <v>-7.7324350233111563</v>
      </c>
      <c r="J7" s="30" t="e">
        <f t="shared" si="3"/>
        <v>#REF!</v>
      </c>
      <c r="K7" s="21">
        <f t="shared" si="4"/>
        <v>14.576913049541258</v>
      </c>
      <c r="L7" s="21" t="e">
        <f t="shared" si="5"/>
        <v>#REF!</v>
      </c>
      <c r="M7" s="21"/>
      <c r="N7" s="12" t="s">
        <v>30</v>
      </c>
      <c r="O7" s="19" t="e">
        <f>AVERAGE(I22:I57)</f>
        <v>#REF!</v>
      </c>
      <c r="P7" s="19" t="e">
        <f>AVERAGE(L22:L57)</f>
        <v>#REF!</v>
      </c>
      <c r="Z7" s="25"/>
      <c r="AA7" s="11"/>
      <c r="AB7" s="11"/>
      <c r="AC7" s="11"/>
      <c r="AE7" s="5"/>
      <c r="AF7" s="5"/>
    </row>
    <row r="8" spans="1:38">
      <c r="A8" s="2" t="e">
        <f>Dati!#REF!</f>
        <v>#REF!</v>
      </c>
      <c r="B8" s="3">
        <v>6</v>
      </c>
      <c r="C8" s="3" t="e">
        <f>Dati!#REF!</f>
        <v>#REF!</v>
      </c>
      <c r="D8" s="3" t="e">
        <f>Dati!#REF!</f>
        <v>#REF!</v>
      </c>
      <c r="E8" s="3" t="e">
        <f>Dati!#REF!</f>
        <v>#REF!</v>
      </c>
      <c r="F8" s="3" t="e">
        <f>Dati!#REF!</f>
        <v>#REF!</v>
      </c>
      <c r="G8" s="29" t="e">
        <f t="shared" si="0"/>
        <v>#REF!</v>
      </c>
      <c r="H8" s="21">
        <f t="shared" si="1"/>
        <v>8.5607267991670017</v>
      </c>
      <c r="I8" s="21" t="e">
        <f t="shared" si="2"/>
        <v>#REF!</v>
      </c>
      <c r="J8" s="30" t="e">
        <f t="shared" si="3"/>
        <v>#REF!</v>
      </c>
      <c r="K8" s="21">
        <f t="shared" si="4"/>
        <v>13.824452979877314</v>
      </c>
      <c r="L8" s="21" t="e">
        <f t="shared" si="5"/>
        <v>#REF!</v>
      </c>
      <c r="M8" s="21"/>
      <c r="N8" s="12" t="s">
        <v>31</v>
      </c>
      <c r="O8" s="19" t="e">
        <f>STDEVP(I22:I57)</f>
        <v>#REF!</v>
      </c>
      <c r="P8" s="19" t="e">
        <f>STDEVP(L22:L57)</f>
        <v>#REF!</v>
      </c>
      <c r="Z8" s="25"/>
      <c r="AA8" s="11"/>
      <c r="AB8" s="11"/>
      <c r="AC8" s="11"/>
      <c r="AE8" s="5"/>
      <c r="AF8" s="5"/>
    </row>
    <row r="9" spans="1:38">
      <c r="A9" s="2">
        <f>Dati!A6</f>
        <v>44047</v>
      </c>
      <c r="B9" s="3">
        <v>7</v>
      </c>
      <c r="C9" s="3">
        <f>Dati!N6</f>
        <v>248419</v>
      </c>
      <c r="D9" s="3">
        <f>Dati!G6</f>
        <v>12482</v>
      </c>
      <c r="E9" s="3">
        <f>Dati!K6</f>
        <v>35171</v>
      </c>
      <c r="F9" s="3">
        <f>Dati!J6</f>
        <v>200766</v>
      </c>
      <c r="G9" s="29">
        <f t="shared" si="0"/>
        <v>1.0529039531739406</v>
      </c>
      <c r="H9" s="21">
        <f t="shared" si="1"/>
        <v>8.3418506563401724</v>
      </c>
      <c r="I9" s="21">
        <f t="shared" si="2"/>
        <v>-7.2889467031662321</v>
      </c>
      <c r="J9" s="30" t="e">
        <f t="shared" si="3"/>
        <v>#REF!</v>
      </c>
      <c r="K9" s="21">
        <f t="shared" si="4"/>
        <v>13.11083488961699</v>
      </c>
      <c r="L9" s="21" t="e">
        <f t="shared" si="5"/>
        <v>#REF!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 t="e">
        <f>Dati!#REF!</f>
        <v>#REF!</v>
      </c>
      <c r="B10" s="3">
        <v>8</v>
      </c>
      <c r="C10" s="3" t="e">
        <f>Dati!#REF!</f>
        <v>#REF!</v>
      </c>
      <c r="D10" s="3" t="e">
        <f>Dati!#REF!</f>
        <v>#REF!</v>
      </c>
      <c r="E10" s="3" t="e">
        <f>Dati!#REF!</f>
        <v>#REF!</v>
      </c>
      <c r="F10" s="3" t="e">
        <f>Dati!#REF!</f>
        <v>#REF!</v>
      </c>
      <c r="G10" s="29" t="e">
        <f t="shared" si="0"/>
        <v>#REF!</v>
      </c>
      <c r="H10" s="21">
        <f t="shared" si="1"/>
        <v>8.1285706231688248</v>
      </c>
      <c r="I10" s="21" t="e">
        <f t="shared" si="2"/>
        <v>#REF!</v>
      </c>
      <c r="J10" s="30" t="e">
        <f t="shared" si="3"/>
        <v>#REF!</v>
      </c>
      <c r="K10" s="21">
        <f t="shared" si="4"/>
        <v>12.434053756268312</v>
      </c>
      <c r="L10" s="21" t="e">
        <f t="shared" si="5"/>
        <v>#REF!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Dati!A7</f>
        <v>44048</v>
      </c>
      <c r="B11" s="3">
        <v>9</v>
      </c>
      <c r="C11" s="3">
        <f>Dati!N7</f>
        <v>248803</v>
      </c>
      <c r="D11" s="3">
        <f>Dati!G7</f>
        <v>12646</v>
      </c>
      <c r="E11" s="3">
        <f>Dati!K7</f>
        <v>35181</v>
      </c>
      <c r="F11" s="3">
        <f>Dati!J7</f>
        <v>200976</v>
      </c>
      <c r="G11" s="29">
        <f t="shared" si="0"/>
        <v>1.05354912198241</v>
      </c>
      <c r="H11" s="21">
        <f t="shared" si="1"/>
        <v>7.9207436212759745</v>
      </c>
      <c r="I11" s="21">
        <f t="shared" si="2"/>
        <v>-6.8671944992935643</v>
      </c>
      <c r="J11" s="30" t="e">
        <f t="shared" si="3"/>
        <v>#REF!</v>
      </c>
      <c r="K11" s="21">
        <f t="shared" si="4"/>
        <v>11.792208056575308</v>
      </c>
      <c r="L11" s="21" t="e">
        <f t="shared" si="5"/>
        <v>#REF!</v>
      </c>
      <c r="M11" s="21"/>
      <c r="Z11" s="25"/>
      <c r="AA11" s="11"/>
      <c r="AB11" s="11"/>
      <c r="AC11" s="11"/>
      <c r="AE11" s="5"/>
      <c r="AF11" s="5"/>
    </row>
    <row r="12" spans="1:38">
      <c r="A12" s="2" t="e">
        <f>Dati!#REF!</f>
        <v>#REF!</v>
      </c>
      <c r="B12" s="3">
        <v>10</v>
      </c>
      <c r="C12" s="3" t="e">
        <f>Dati!#REF!</f>
        <v>#REF!</v>
      </c>
      <c r="D12" s="3" t="e">
        <f>Dati!#REF!</f>
        <v>#REF!</v>
      </c>
      <c r="E12" s="3" t="e">
        <f>Dati!#REF!</f>
        <v>#REF!</v>
      </c>
      <c r="F12" s="3" t="e">
        <f>Dati!#REF!</f>
        <v>#REF!</v>
      </c>
      <c r="G12" s="29" t="e">
        <f t="shared" si="0"/>
        <v>#REF!</v>
      </c>
      <c r="H12" s="21">
        <f t="shared" si="1"/>
        <v>7.718230230437034</v>
      </c>
      <c r="I12" s="21" t="e">
        <f t="shared" si="2"/>
        <v>#REF!</v>
      </c>
      <c r="J12" s="30" t="e">
        <f t="shared" si="3"/>
        <v>#REF!</v>
      </c>
      <c r="K12" s="21">
        <f t="shared" si="4"/>
        <v>11.183494423888748</v>
      </c>
      <c r="L12" s="21" t="e">
        <f t="shared" si="5"/>
        <v>#REF!</v>
      </c>
      <c r="M12" s="21"/>
      <c r="N12" t="s">
        <v>50</v>
      </c>
      <c r="Z12" s="25"/>
      <c r="AA12" s="11"/>
      <c r="AB12" s="11"/>
      <c r="AC12" s="11"/>
      <c r="AE12" s="5"/>
      <c r="AF12" s="5"/>
    </row>
    <row r="13" spans="1:38">
      <c r="A13" s="2">
        <f>Dati!A8</f>
        <v>44049</v>
      </c>
      <c r="B13" s="3">
        <v>11</v>
      </c>
      <c r="C13" s="3">
        <f>Dati!N8</f>
        <v>249204</v>
      </c>
      <c r="D13" s="3">
        <f>Dati!G8</f>
        <v>12694</v>
      </c>
      <c r="E13" s="3">
        <f>Dati!K8</f>
        <v>35187</v>
      </c>
      <c r="F13" s="3">
        <f>Dati!J8</f>
        <v>201323</v>
      </c>
      <c r="G13" s="29">
        <f t="shared" si="0"/>
        <v>1.0536721491691683</v>
      </c>
      <c r="H13" s="21">
        <f t="shared" si="1"/>
        <v>7.5208945950501116</v>
      </c>
      <c r="I13" s="21">
        <f t="shared" si="2"/>
        <v>-6.4672224458809433</v>
      </c>
      <c r="J13" s="30" t="e">
        <f t="shared" si="3"/>
        <v>#REF!</v>
      </c>
      <c r="K13" s="21">
        <f t="shared" si="4"/>
        <v>10.606202581323323</v>
      </c>
      <c r="L13" s="21" t="e">
        <f t="shared" si="5"/>
        <v>#REF!</v>
      </c>
      <c r="M13" s="21"/>
      <c r="N13" t="s">
        <v>59</v>
      </c>
      <c r="Z13" s="25"/>
      <c r="AA13" s="11"/>
      <c r="AB13" s="11"/>
      <c r="AC13" s="11"/>
      <c r="AE13" s="5"/>
      <c r="AF13" s="5"/>
    </row>
    <row r="14" spans="1:38">
      <c r="A14" s="2" t="e">
        <f>Dati!#REF!</f>
        <v>#REF!</v>
      </c>
      <c r="B14" s="3">
        <v>12</v>
      </c>
      <c r="C14" s="3" t="e">
        <f>Dati!#REF!</f>
        <v>#REF!</v>
      </c>
      <c r="D14" s="3" t="e">
        <f>Dati!#REF!</f>
        <v>#REF!</v>
      </c>
      <c r="E14" s="3" t="e">
        <f>Dati!#REF!</f>
        <v>#REF!</v>
      </c>
      <c r="F14" s="3" t="e">
        <f>Dati!#REF!</f>
        <v>#REF!</v>
      </c>
      <c r="G14" s="29" t="e">
        <f t="shared" si="0"/>
        <v>#REF!</v>
      </c>
      <c r="H14" s="21">
        <f t="shared" si="1"/>
        <v>7.3286043329976094</v>
      </c>
      <c r="I14" s="21" t="e">
        <f t="shared" si="2"/>
        <v>#REF!</v>
      </c>
      <c r="J14" s="30" t="e">
        <f t="shared" si="3"/>
        <v>#REF!</v>
      </c>
      <c r="K14" s="21">
        <f t="shared" si="4"/>
        <v>10.058710536465197</v>
      </c>
      <c r="L14" s="21" t="e">
        <f t="shared" si="5"/>
        <v>#REF!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Dati!A9</f>
        <v>44050</v>
      </c>
      <c r="B15" s="3">
        <v>13</v>
      </c>
      <c r="C15" s="3">
        <f>Dati!N9</f>
        <v>249756</v>
      </c>
      <c r="D15" s="3">
        <f>Dati!G9</f>
        <v>12924</v>
      </c>
      <c r="E15" s="3">
        <f>Dati!K9</f>
        <v>35190</v>
      </c>
      <c r="F15" s="3">
        <f>Dati!J9</f>
        <v>201642</v>
      </c>
      <c r="G15" s="29">
        <f t="shared" si="0"/>
        <v>1.0545703283340089</v>
      </c>
      <c r="H15" s="21">
        <f t="shared" si="1"/>
        <v>7.1412304468380148</v>
      </c>
      <c r="I15" s="21">
        <f t="shared" si="2"/>
        <v>-6.0866601185040059</v>
      </c>
      <c r="J15" s="30" t="e">
        <f t="shared" si="3"/>
        <v>#REF!</v>
      </c>
      <c r="K15" s="21">
        <f t="shared" si="4"/>
        <v>9.5394800241286895</v>
      </c>
      <c r="L15" s="21" t="e">
        <f t="shared" si="5"/>
        <v>#REF!</v>
      </c>
      <c r="M15" s="21"/>
      <c r="Z15" s="25"/>
      <c r="AA15" s="11"/>
      <c r="AB15" s="11"/>
      <c r="AC15" s="11"/>
      <c r="AE15" s="5"/>
      <c r="AF15" s="5"/>
    </row>
    <row r="16" spans="1:38">
      <c r="A16" s="2" t="e">
        <f>Dati!#REF!</f>
        <v>#REF!</v>
      </c>
      <c r="B16" s="3">
        <v>14</v>
      </c>
      <c r="C16" s="3" t="e">
        <f>Dati!#REF!</f>
        <v>#REF!</v>
      </c>
      <c r="D16" s="3" t="e">
        <f>Dati!#REF!</f>
        <v>#REF!</v>
      </c>
      <c r="E16" s="3" t="e">
        <f>Dati!#REF!</f>
        <v>#REF!</v>
      </c>
      <c r="F16" s="3" t="e">
        <f>Dati!#REF!</f>
        <v>#REF!</v>
      </c>
      <c r="G16" s="29" t="e">
        <f t="shared" si="0"/>
        <v>#REF!</v>
      </c>
      <c r="H16" s="21">
        <f t="shared" si="1"/>
        <v>6.9586472372682975</v>
      </c>
      <c r="I16" s="21" t="e">
        <f t="shared" si="2"/>
        <v>#REF!</v>
      </c>
      <c r="J16" s="30" t="e">
        <f t="shared" si="3"/>
        <v>#REF!</v>
      </c>
      <c r="K16" s="21">
        <f t="shared" si="4"/>
        <v>9.0470521843577991</v>
      </c>
      <c r="L16" s="21" t="e">
        <f t="shared" si="5"/>
        <v>#REF!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Dati!A10</f>
        <v>44051</v>
      </c>
      <c r="B17" s="3">
        <v>15</v>
      </c>
      <c r="C17" s="3">
        <f>Dati!N10</f>
        <v>250103</v>
      </c>
      <c r="D17" s="3">
        <f>Dati!G10</f>
        <v>12953</v>
      </c>
      <c r="E17" s="3">
        <f>Dati!K10</f>
        <v>35203</v>
      </c>
      <c r="F17" s="3">
        <f>Dati!J10</f>
        <v>201947</v>
      </c>
      <c r="G17" s="29">
        <f t="shared" si="0"/>
        <v>1.0546194391735189</v>
      </c>
      <c r="H17" s="21">
        <f t="shared" si="1"/>
        <v>6.7807322187988301</v>
      </c>
      <c r="I17" s="21">
        <f t="shared" si="2"/>
        <v>-5.7261127796253115</v>
      </c>
      <c r="J17" s="30" t="e">
        <f t="shared" si="3"/>
        <v>#REF!</v>
      </c>
      <c r="K17" s="21">
        <f t="shared" si="4"/>
        <v>8.580043463529254</v>
      </c>
      <c r="L17" s="21" t="e">
        <f t="shared" si="5"/>
        <v>#REF!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 t="e">
        <f>Dati!#REF!</f>
        <v>#REF!</v>
      </c>
      <c r="B18" s="3">
        <v>16</v>
      </c>
      <c r="C18" s="3" t="e">
        <f>Dati!#REF!</f>
        <v>#REF!</v>
      </c>
      <c r="D18" s="3" t="e">
        <f>Dati!#REF!</f>
        <v>#REF!</v>
      </c>
      <c r="E18" s="3" t="e">
        <f>Dati!#REF!</f>
        <v>#REF!</v>
      </c>
      <c r="F18" s="3" t="e">
        <f>Dati!#REF!</f>
        <v>#REF!</v>
      </c>
      <c r="G18" s="29" t="e">
        <f t="shared" si="0"/>
        <v>#REF!</v>
      </c>
      <c r="H18" s="21">
        <f t="shared" si="1"/>
        <v>6.6073660375843222</v>
      </c>
      <c r="I18" s="21" t="e">
        <f t="shared" si="2"/>
        <v>#REF!</v>
      </c>
      <c r="J18" s="30" t="e">
        <f t="shared" si="3"/>
        <v>#REF!</v>
      </c>
      <c r="K18" s="21">
        <f t="shared" si="4"/>
        <v>8.1371417270405342</v>
      </c>
      <c r="L18" s="21" t="e">
        <f t="shared" si="5"/>
        <v>#REF!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Dati!A11</f>
        <v>44052</v>
      </c>
      <c r="B19" s="3">
        <v>17</v>
      </c>
      <c r="C19" s="3">
        <f>Dati!N11</f>
        <v>250566</v>
      </c>
      <c r="D19" s="3">
        <f>Dati!G11</f>
        <v>13263</v>
      </c>
      <c r="E19" s="3">
        <f>Dati!K11</f>
        <v>35205</v>
      </c>
      <c r="F19" s="3">
        <f>Dati!J11</f>
        <v>202098</v>
      </c>
      <c r="G19" s="29">
        <f t="shared" si="0"/>
        <v>1.0558905702835615</v>
      </c>
      <c r="H19" s="21">
        <f t="shared" si="1"/>
        <v>6.4384323913555743</v>
      </c>
      <c r="I19" s="21">
        <f t="shared" si="2"/>
        <v>-5.3825418210720128</v>
      </c>
      <c r="J19" s="30" t="e">
        <f t="shared" si="3"/>
        <v>#REF!</v>
      </c>
      <c r="K19" s="21">
        <f t="shared" si="4"/>
        <v>7.7171025726609308</v>
      </c>
      <c r="L19" s="21" t="e">
        <f t="shared" si="5"/>
        <v>#REF!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 t="e">
        <f>Dati!#REF!</f>
        <v>#REF!</v>
      </c>
      <c r="B20" s="3">
        <v>18</v>
      </c>
      <c r="C20" s="3" t="e">
        <f>Dati!#REF!</f>
        <v>#REF!</v>
      </c>
      <c r="D20" s="3" t="e">
        <f>Dati!#REF!</f>
        <v>#REF!</v>
      </c>
      <c r="E20" s="3" t="e">
        <f>Dati!#REF!</f>
        <v>#REF!</v>
      </c>
      <c r="F20" s="3" t="e">
        <f>Dati!#REF!</f>
        <v>#REF!</v>
      </c>
      <c r="G20" s="29" t="e">
        <f t="shared" si="0"/>
        <v>#REF!</v>
      </c>
      <c r="H20" s="21">
        <f t="shared" si="1"/>
        <v>6.2738179513984038</v>
      </c>
      <c r="I20" s="21" t="e">
        <f t="shared" si="2"/>
        <v>#REF!</v>
      </c>
      <c r="J20" s="30" t="e">
        <f t="shared" si="3"/>
        <v>#REF!</v>
      </c>
      <c r="K20" s="21">
        <f t="shared" si="4"/>
        <v>7.3187458341873493</v>
      </c>
      <c r="L20" s="21" t="e">
        <f t="shared" si="5"/>
        <v>#REF!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Dati!A12</f>
        <v>44053</v>
      </c>
      <c r="B21" s="3">
        <v>19</v>
      </c>
      <c r="C21" s="3">
        <f>Dati!N12</f>
        <v>250825</v>
      </c>
      <c r="D21" s="3">
        <f>Dati!G12</f>
        <v>13368</v>
      </c>
      <c r="E21" s="3">
        <f>Dati!K12</f>
        <v>35209</v>
      </c>
      <c r="F21" s="3">
        <f>Dati!J12</f>
        <v>202248</v>
      </c>
      <c r="G21" s="29">
        <f t="shared" si="0"/>
        <v>1.0562965084204718</v>
      </c>
      <c r="H21" s="21">
        <f t="shared" si="1"/>
        <v>6.1134122865273532</v>
      </c>
      <c r="I21" s="21">
        <f t="shared" si="2"/>
        <v>-5.0571157781068816</v>
      </c>
      <c r="J21" s="30" t="e">
        <f t="shared" si="3"/>
        <v>#REF!</v>
      </c>
      <c r="K21" s="21">
        <f t="shared" si="4"/>
        <v>6.940952265581366</v>
      </c>
      <c r="L21" s="21" t="e">
        <f t="shared" si="5"/>
        <v>#REF!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 t="e">
        <f>Dati!#REF!</f>
        <v>#REF!</v>
      </c>
      <c r="B22" s="3">
        <v>20</v>
      </c>
      <c r="C22" s="3" t="e">
        <f>Dati!#REF!</f>
        <v>#REF!</v>
      </c>
      <c r="D22" s="3" t="e">
        <f>Dati!#REF!</f>
        <v>#REF!</v>
      </c>
      <c r="E22" s="3" t="e">
        <f>Dati!#REF!</f>
        <v>#REF!</v>
      </c>
      <c r="F22" s="3" t="e">
        <f>Dati!#REF!</f>
        <v>#REF!</v>
      </c>
      <c r="G22" s="29" t="e">
        <f t="shared" si="0"/>
        <v>#REF!</v>
      </c>
      <c r="H22" s="21">
        <f t="shared" si="1"/>
        <v>5.9571077890032118</v>
      </c>
      <c r="I22" s="21" t="e">
        <f t="shared" si="2"/>
        <v>#REF!</v>
      </c>
      <c r="J22" s="30" t="e">
        <f t="shared" si="3"/>
        <v>#REF!</v>
      </c>
      <c r="K22" s="21">
        <f>$P$3*EXP($P$4*B22)</f>
        <v>6.5826603962710903</v>
      </c>
      <c r="L22" s="21" t="e">
        <f t="shared" si="5"/>
        <v>#REF!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Dati!A13</f>
        <v>44054</v>
      </c>
      <c r="B23" s="3">
        <v>21</v>
      </c>
      <c r="C23" s="3">
        <f>Dati!N13</f>
        <v>251237</v>
      </c>
      <c r="D23" s="3">
        <f>Dati!G13</f>
        <v>13561</v>
      </c>
      <c r="E23" s="3">
        <f>Dati!K13</f>
        <v>35215</v>
      </c>
      <c r="F23" s="3">
        <f>Dati!J13</f>
        <v>202461</v>
      </c>
      <c r="G23" s="29">
        <f t="shared" si="0"/>
        <v>1.0570566653763949</v>
      </c>
      <c r="H23" s="21">
        <f t="shared" si="1"/>
        <v>5.8047996023446284</v>
      </c>
      <c r="I23" s="21">
        <f t="shared" si="2"/>
        <v>-4.7477429369682334</v>
      </c>
      <c r="J23" s="30" t="e">
        <f t="shared" si="3"/>
        <v>#REF!</v>
      </c>
      <c r="K23" s="21">
        <f t="shared" ref="K23:K64" si="6">$P$3*EXP($P$4*B23)</f>
        <v>6.2428635487823074</v>
      </c>
      <c r="L23" s="21" t="e">
        <f t="shared" si="5"/>
        <v>#REF!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 t="e">
        <f>Dati!#REF!</f>
        <v>#REF!</v>
      </c>
      <c r="B24" s="3">
        <v>22</v>
      </c>
      <c r="C24" s="3" t="e">
        <f>Dati!#REF!</f>
        <v>#REF!</v>
      </c>
      <c r="D24" s="3" t="e">
        <f>Dati!#REF!</f>
        <v>#REF!</v>
      </c>
      <c r="E24" s="3" t="e">
        <f>Dati!#REF!</f>
        <v>#REF!</v>
      </c>
      <c r="F24" s="3" t="e">
        <f>Dati!#REF!</f>
        <v>#REF!</v>
      </c>
      <c r="G24" s="29" t="e">
        <f t="shared" si="0"/>
        <v>#REF!</v>
      </c>
      <c r="H24" s="21">
        <f t="shared" si="1"/>
        <v>5.6563855509853989</v>
      </c>
      <c r="I24" s="21" t="e">
        <f t="shared" si="2"/>
        <v>#REF!</v>
      </c>
      <c r="J24" s="30" t="e">
        <f t="shared" si="3"/>
        <v>#REF!</v>
      </c>
      <c r="K24" s="21">
        <f t="shared" si="6"/>
        <v>5.9206070103194497</v>
      </c>
      <c r="L24" s="21" t="e">
        <f t="shared" si="5"/>
        <v>#REF!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Dati!A14</f>
        <v>44055</v>
      </c>
      <c r="B25" s="3">
        <v>23</v>
      </c>
      <c r="C25" s="3">
        <f>Dati!N14</f>
        <v>251713</v>
      </c>
      <c r="D25" s="3">
        <f>Dati!G14</f>
        <v>13791</v>
      </c>
      <c r="E25" s="3">
        <f>Dati!K14</f>
        <v>35225</v>
      </c>
      <c r="F25" s="3">
        <f>Dati!J14</f>
        <v>202697</v>
      </c>
      <c r="G25" s="29">
        <f t="shared" si="0"/>
        <v>1.0579643748791621</v>
      </c>
      <c r="H25" s="21">
        <f t="shared" si="1"/>
        <v>5.5117660717302543</v>
      </c>
      <c r="I25" s="21">
        <f t="shared" si="2"/>
        <v>-4.4538016968510927</v>
      </c>
      <c r="J25" s="30" t="e">
        <f t="shared" si="3"/>
        <v>#REF!</v>
      </c>
      <c r="K25" s="21">
        <f t="shared" si="6"/>
        <v>5.6149853503495422</v>
      </c>
      <c r="L25" s="21" t="e">
        <f t="shared" si="5"/>
        <v>#REF!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 t="e">
        <f>Dati!#REF!</f>
        <v>#REF!</v>
      </c>
      <c r="B26" s="3">
        <v>24</v>
      </c>
      <c r="C26" s="3" t="e">
        <f>Dati!#REF!</f>
        <v>#REF!</v>
      </c>
      <c r="D26" s="3" t="e">
        <f>Dati!#REF!</f>
        <v>#REF!</v>
      </c>
      <c r="E26" s="3" t="e">
        <f>Dati!#REF!</f>
        <v>#REF!</v>
      </c>
      <c r="F26" s="3" t="e">
        <f>Dati!#REF!</f>
        <v>#REF!</v>
      </c>
      <c r="G26" s="29" t="e">
        <f t="shared" si="0"/>
        <v>#REF!</v>
      </c>
      <c r="H26" s="21">
        <f t="shared" si="1"/>
        <v>5.3708441469631332</v>
      </c>
      <c r="I26" s="21" t="e">
        <f t="shared" si="2"/>
        <v>#REF!</v>
      </c>
      <c r="J26" s="30" t="e">
        <f t="shared" si="3"/>
        <v>#REF!</v>
      </c>
      <c r="K26" s="21">
        <f t="shared" si="6"/>
        <v>5.3251398766524201</v>
      </c>
      <c r="L26" s="21" t="e">
        <f t="shared" si="5"/>
        <v>#REF!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Dati!A15</f>
        <v>44056</v>
      </c>
      <c r="B27" s="3">
        <v>25</v>
      </c>
      <c r="C27" s="3">
        <f>Dati!N15</f>
        <v>252235</v>
      </c>
      <c r="D27" s="3">
        <f>Dati!G15</f>
        <v>14081</v>
      </c>
      <c r="E27" s="3">
        <f>Dati!K15</f>
        <v>35231</v>
      </c>
      <c r="F27" s="3">
        <f>Dati!J15</f>
        <v>202923</v>
      </c>
      <c r="G27" s="29">
        <f t="shared" si="0"/>
        <v>1.0591256077999949</v>
      </c>
      <c r="H27" s="21">
        <f t="shared" si="1"/>
        <v>5.2335252395631526</v>
      </c>
      <c r="I27" s="21">
        <f t="shared" si="2"/>
        <v>-4.1743996317631575</v>
      </c>
      <c r="J27" s="30" t="e">
        <f t="shared" si="3"/>
        <v>#REF!</v>
      </c>
      <c r="K27" s="21">
        <f t="shared" si="6"/>
        <v>5.0502562226896055</v>
      </c>
      <c r="L27" s="21" t="e">
        <f t="shared" si="5"/>
        <v>#REF!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 t="e">
        <f>Dati!#REF!</f>
        <v>#REF!</v>
      </c>
      <c r="B28" s="3">
        <v>26</v>
      </c>
      <c r="C28" s="3" t="e">
        <f>Dati!#REF!</f>
        <v>#REF!</v>
      </c>
      <c r="D28" s="3" t="e">
        <f>Dati!#REF!</f>
        <v>#REF!</v>
      </c>
      <c r="E28" s="3" t="e">
        <f>Dati!#REF!</f>
        <v>#REF!</v>
      </c>
      <c r="F28" s="3" t="e">
        <f>Dati!#REF!</f>
        <v>#REF!</v>
      </c>
      <c r="G28" s="29" t="e">
        <f t="shared" si="0"/>
        <v>#REF!</v>
      </c>
      <c r="H28" s="21">
        <f t="shared" si="1"/>
        <v>5.0997172294846287</v>
      </c>
      <c r="I28" s="21" t="e">
        <f t="shared" si="2"/>
        <v>#REF!</v>
      </c>
      <c r="J28" s="30" t="e">
        <f t="shared" si="3"/>
        <v>#REF!</v>
      </c>
      <c r="K28" s="21">
        <f t="shared" si="6"/>
        <v>4.7895620595131723</v>
      </c>
      <c r="L28" s="21" t="e">
        <f t="shared" si="5"/>
        <v>#REF!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Dati!A16</f>
        <v>44057</v>
      </c>
      <c r="B29" s="3">
        <v>27</v>
      </c>
      <c r="C29" s="3">
        <f>Dati!N16</f>
        <v>252809</v>
      </c>
      <c r="D29" s="3">
        <f>Dati!G16</f>
        <v>14249</v>
      </c>
      <c r="E29" s="3">
        <f>Dati!K16</f>
        <v>35234</v>
      </c>
      <c r="F29" s="3">
        <f>Dati!J16</f>
        <v>203326</v>
      </c>
      <c r="G29" s="29">
        <f t="shared" si="0"/>
        <v>1.0597292085848424</v>
      </c>
      <c r="H29" s="21">
        <f t="shared" si="1"/>
        <v>4.9693303519585603</v>
      </c>
      <c r="I29" s="21">
        <f t="shared" si="2"/>
        <v>-3.9096011433737177</v>
      </c>
      <c r="J29" s="30" t="e">
        <f t="shared" si="3"/>
        <v>#REF!</v>
      </c>
      <c r="K29" s="21">
        <f t="shared" si="6"/>
        <v>4.5423249257858433</v>
      </c>
      <c r="L29" s="21" t="e">
        <f t="shared" si="5"/>
        <v>#REF!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 t="e">
        <f>Dati!#REF!</f>
        <v>#REF!</v>
      </c>
      <c r="B30" s="3">
        <v>28</v>
      </c>
      <c r="C30" s="3" t="e">
        <f>Dati!#REF!</f>
        <v>#REF!</v>
      </c>
      <c r="D30" s="3" t="e">
        <f>Dati!#REF!</f>
        <v>#REF!</v>
      </c>
      <c r="E30" s="3" t="e">
        <f>Dati!#REF!</f>
        <v>#REF!</v>
      </c>
      <c r="F30" s="3" t="e">
        <f>Dati!#REF!</f>
        <v>#REF!</v>
      </c>
      <c r="G30" s="29" t="e">
        <f t="shared" si="0"/>
        <v>#REF!</v>
      </c>
      <c r="H30" s="21">
        <f t="shared" si="1"/>
        <v>4.8422771372741709</v>
      </c>
      <c r="I30" s="21" t="e">
        <f t="shared" si="2"/>
        <v>#REF!</v>
      </c>
      <c r="J30" s="30" t="e">
        <f t="shared" si="3"/>
        <v>#REF!</v>
      </c>
      <c r="K30" s="21">
        <f t="shared" si="6"/>
        <v>4.307850169815433</v>
      </c>
      <c r="L30" s="21" t="e">
        <f t="shared" si="5"/>
        <v>#REF!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Dati!A17</f>
        <v>44058</v>
      </c>
      <c r="B31" s="3">
        <v>29</v>
      </c>
      <c r="C31" s="3">
        <f>Dati!N17</f>
        <v>253438</v>
      </c>
      <c r="D31" s="3">
        <f>Dati!G17</f>
        <v>14406</v>
      </c>
      <c r="E31" s="3">
        <f>Dati!K17</f>
        <v>35392</v>
      </c>
      <c r="F31" s="3">
        <f>Dati!J17</f>
        <v>203640</v>
      </c>
      <c r="G31" s="29">
        <f t="shared" si="0"/>
        <v>1.0602680812610863</v>
      </c>
      <c r="H31" s="21">
        <f t="shared" si="1"/>
        <v>4.7184723521000613</v>
      </c>
      <c r="I31" s="21">
        <f t="shared" si="2"/>
        <v>-3.6582042708389748</v>
      </c>
      <c r="J31" s="30" t="e">
        <f t="shared" si="3"/>
        <v>#REF!</v>
      </c>
      <c r="K31" s="21">
        <f t="shared" si="6"/>
        <v>4.085478997821431</v>
      </c>
      <c r="L31" s="21" t="e">
        <f t="shared" si="5"/>
        <v>#REF!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 t="e">
        <f>Dati!#REF!</f>
        <v>#REF!</v>
      </c>
      <c r="B32" s="3">
        <v>30</v>
      </c>
      <c r="C32" s="3" t="e">
        <f>Dati!#REF!</f>
        <v>#REF!</v>
      </c>
      <c r="D32" s="3" t="e">
        <f>Dati!#REF!</f>
        <v>#REF!</v>
      </c>
      <c r="E32" s="3" t="e">
        <f>Dati!#REF!</f>
        <v>#REF!</v>
      </c>
      <c r="F32" s="3" t="e">
        <f>Dati!#REF!</f>
        <v>#REF!</v>
      </c>
      <c r="G32" s="29" t="e">
        <f t="shared" si="0"/>
        <v>#REF!</v>
      </c>
      <c r="H32" s="21">
        <f t="shared" si="1"/>
        <v>4.5978329423056516</v>
      </c>
      <c r="I32" s="21" t="e">
        <f t="shared" si="2"/>
        <v>#REF!</v>
      </c>
      <c r="J32" s="30" t="e">
        <f t="shared" si="3"/>
        <v>#REF!</v>
      </c>
      <c r="K32" s="21">
        <f t="shared" si="6"/>
        <v>3.8745866229500558</v>
      </c>
      <c r="L32" s="21" t="e">
        <f t="shared" si="5"/>
        <v>#REF!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Dati!A18</f>
        <v>44059</v>
      </c>
      <c r="B33" s="3">
        <v>31</v>
      </c>
      <c r="C33" s="3">
        <f>Dati!N18</f>
        <v>253915</v>
      </c>
      <c r="D33" s="3">
        <f>Dati!G18</f>
        <v>14733</v>
      </c>
      <c r="E33" s="3">
        <f>Dati!K18</f>
        <v>35396</v>
      </c>
      <c r="F33" s="3">
        <f>Dati!J18</f>
        <v>203786</v>
      </c>
      <c r="G33" s="29">
        <f t="shared" si="0"/>
        <v>1.0615974446237593</v>
      </c>
      <c r="H33" s="21">
        <f t="shared" si="1"/>
        <v>4.4802779772445183</v>
      </c>
      <c r="I33" s="21">
        <f t="shared" si="2"/>
        <v>-3.4186805326207592</v>
      </c>
      <c r="J33" s="30" t="e">
        <f t="shared" si="3"/>
        <v>#REF!</v>
      </c>
      <c r="K33" s="21">
        <f t="shared" si="6"/>
        <v>3.6745805098371189</v>
      </c>
      <c r="L33" s="21" t="e">
        <f t="shared" si="5"/>
        <v>#REF!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 t="e">
        <f>Dati!#REF!</f>
        <v>#REF!</v>
      </c>
      <c r="B34" s="3">
        <v>32</v>
      </c>
      <c r="C34" s="3" t="e">
        <f>Dati!#REF!</f>
        <v>#REF!</v>
      </c>
      <c r="D34" s="3" t="e">
        <f>Dati!#REF!</f>
        <v>#REF!</v>
      </c>
      <c r="E34" s="3" t="e">
        <f>Dati!#REF!</f>
        <v>#REF!</v>
      </c>
      <c r="F34" s="3" t="e">
        <f>Dati!#REF!</f>
        <v>#REF!</v>
      </c>
      <c r="G34" s="29" t="e">
        <f t="shared" si="0"/>
        <v>#REF!</v>
      </c>
      <c r="H34" s="21">
        <f t="shared" si="1"/>
        <v>4.3657285954622749</v>
      </c>
      <c r="I34" s="21" t="e">
        <f t="shared" si="2"/>
        <v>#REF!</v>
      </c>
      <c r="J34" s="30" t="e">
        <f t="shared" si="3"/>
        <v>#REF!</v>
      </c>
      <c r="K34" s="21">
        <f t="shared" si="6"/>
        <v>3.4848987097865369</v>
      </c>
      <c r="L34" s="21" t="e">
        <f t="shared" si="5"/>
        <v>#REF!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Dati!A19</f>
        <v>44060</v>
      </c>
      <c r="B35" s="3">
        <v>33</v>
      </c>
      <c r="C35" s="3">
        <f>Dati!N19</f>
        <v>254235</v>
      </c>
      <c r="D35" s="3">
        <f>Dati!G19</f>
        <v>14867</v>
      </c>
      <c r="E35" s="3">
        <f>Dati!K19</f>
        <v>35400</v>
      </c>
      <c r="F35" s="3">
        <f>Dati!J19</f>
        <v>203968</v>
      </c>
      <c r="G35" s="29">
        <f t="shared" ref="G35:G58" si="7">C35/(E35+F35)</f>
        <v>1.0621093880552122</v>
      </c>
      <c r="H35" s="21">
        <f t="shared" ref="H35:H58" si="8">$O$3*EXP($O$4*B35)</f>
        <v>4.2541079517925633</v>
      </c>
      <c r="I35" s="21">
        <f t="shared" si="2"/>
        <v>-3.1919985637373509</v>
      </c>
      <c r="J35" s="30" t="e">
        <f t="shared" si="3"/>
        <v>#REF!</v>
      </c>
      <c r="K35" s="21">
        <f t="shared" si="6"/>
        <v>3.3050082818869009</v>
      </c>
      <c r="L35" s="21" t="e">
        <f t="shared" si="5"/>
        <v>#REF!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 t="e">
        <f>Dati!#REF!</f>
        <v>#REF!</v>
      </c>
      <c r="B36" s="3">
        <v>34</v>
      </c>
      <c r="C36" s="3" t="e">
        <f>Dati!#REF!</f>
        <v>#REF!</v>
      </c>
      <c r="D36" s="3" t="e">
        <f>Dati!#REF!</f>
        <v>#REF!</v>
      </c>
      <c r="E36" s="3" t="e">
        <f>Dati!#REF!</f>
        <v>#REF!</v>
      </c>
      <c r="F36" s="3" t="e">
        <f>Dati!#REF!</f>
        <v>#REF!</v>
      </c>
      <c r="G36" s="29" t="e">
        <f t="shared" si="7"/>
        <v>#REF!</v>
      </c>
      <c r="H36" s="21">
        <f t="shared" si="8"/>
        <v>4.1453411658056663</v>
      </c>
      <c r="I36" s="21" t="e">
        <f t="shared" si="2"/>
        <v>#REF!</v>
      </c>
      <c r="J36" s="30" t="e">
        <f t="shared" ref="J36:J58" si="9">(C36-C35)/(E36-E35+F36-F35)</f>
        <v>#REF!</v>
      </c>
      <c r="K36" s="21">
        <f t="shared" si="6"/>
        <v>3.1344037956299973</v>
      </c>
      <c r="L36" s="21" t="e">
        <f t="shared" si="5"/>
        <v>#REF!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Dati!A20</f>
        <v>44061</v>
      </c>
      <c r="B37" s="3">
        <v>35</v>
      </c>
      <c r="C37" s="3">
        <f>Dati!N20</f>
        <v>254636</v>
      </c>
      <c r="D37" s="3">
        <f>Dati!G20</f>
        <v>15089</v>
      </c>
      <c r="E37" s="3">
        <f>Dati!K20</f>
        <v>35405</v>
      </c>
      <c r="F37" s="3">
        <f>Dati!J20</f>
        <v>204142</v>
      </c>
      <c r="G37" s="29">
        <f t="shared" si="7"/>
        <v>1.0629897264419925</v>
      </c>
      <c r="H37" s="21">
        <f t="shared" si="8"/>
        <v>4.0393552715751548</v>
      </c>
      <c r="I37" s="21">
        <f t="shared" si="2"/>
        <v>-2.9763655451331621</v>
      </c>
      <c r="J37" s="30" t="e">
        <f t="shared" si="9"/>
        <v>#REF!</v>
      </c>
      <c r="K37" s="21">
        <f t="shared" si="6"/>
        <v>2.9726059108241403</v>
      </c>
      <c r="L37" s="21" t="e">
        <f t="shared" si="5"/>
        <v>#REF!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 t="e">
        <f>Dati!#REF!</f>
        <v>#REF!</v>
      </c>
      <c r="B38" s="3">
        <v>36</v>
      </c>
      <c r="C38" s="3" t="e">
        <f>Dati!#REF!</f>
        <v>#REF!</v>
      </c>
      <c r="D38" s="3" t="e">
        <f>Dati!#REF!</f>
        <v>#REF!</v>
      </c>
      <c r="E38" s="3" t="e">
        <f>Dati!#REF!</f>
        <v>#REF!</v>
      </c>
      <c r="F38" s="3" t="e">
        <f>Dati!#REF!</f>
        <v>#REF!</v>
      </c>
      <c r="G38" s="29" t="e">
        <f t="shared" si="7"/>
        <v>#REF!</v>
      </c>
      <c r="H38" s="21">
        <f t="shared" si="8"/>
        <v>3.9360791687288859</v>
      </c>
      <c r="I38" s="21" t="e">
        <f t="shared" si="2"/>
        <v>#REF!</v>
      </c>
      <c r="J38" s="30" t="e">
        <f t="shared" si="9"/>
        <v>#REF!</v>
      </c>
      <c r="K38" s="21">
        <f t="shared" si="6"/>
        <v>2.8191600308123514</v>
      </c>
      <c r="L38" s="21" t="e">
        <f t="shared" si="5"/>
        <v>#REF!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Dati!A21</f>
        <v>44062</v>
      </c>
      <c r="B39" s="3">
        <v>37</v>
      </c>
      <c r="C39" s="3">
        <f>Dati!N21</f>
        <v>255278</v>
      </c>
      <c r="D39" s="3">
        <f>Dati!G21</f>
        <v>15360</v>
      </c>
      <c r="E39" s="3">
        <f>Dati!K21</f>
        <v>35412</v>
      </c>
      <c r="F39" s="3">
        <f>Dati!J21</f>
        <v>204506</v>
      </c>
      <c r="G39" s="29">
        <f t="shared" si="7"/>
        <v>1.0640218741403313</v>
      </c>
      <c r="H39" s="21">
        <f t="shared" si="8"/>
        <v>3.835443574751487</v>
      </c>
      <c r="I39" s="21">
        <f t="shared" si="2"/>
        <v>-2.7714217006111559</v>
      </c>
      <c r="J39" s="30" t="e">
        <f t="shared" si="9"/>
        <v>#REF!</v>
      </c>
      <c r="K39" s="21">
        <f t="shared" si="6"/>
        <v>2.6736350252114138</v>
      </c>
      <c r="L39" s="21" t="e">
        <f t="shared" si="5"/>
        <v>#REF!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 t="e">
        <f>Dati!#REF!</f>
        <v>#REF!</v>
      </c>
      <c r="B40" s="3">
        <v>38</v>
      </c>
      <c r="C40" s="3" t="e">
        <f>Dati!#REF!</f>
        <v>#REF!</v>
      </c>
      <c r="D40" s="3" t="e">
        <f>Dati!#REF!</f>
        <v>#REF!</v>
      </c>
      <c r="E40" s="3" t="e">
        <f>Dati!#REF!</f>
        <v>#REF!</v>
      </c>
      <c r="F40" s="3" t="e">
        <f>Dati!#REF!</f>
        <v>#REF!</v>
      </c>
      <c r="G40" s="29" t="e">
        <f t="shared" si="7"/>
        <v>#REF!</v>
      </c>
      <c r="H40" s="21">
        <f t="shared" si="8"/>
        <v>3.7373809785063603</v>
      </c>
      <c r="I40" s="21" t="e">
        <f t="shared" si="2"/>
        <v>#REF!</v>
      </c>
      <c r="J40" s="30" t="e">
        <f t="shared" si="9"/>
        <v>#REF!</v>
      </c>
      <c r="K40" s="21">
        <f t="shared" si="6"/>
        <v>2.5356220185831106</v>
      </c>
      <c r="L40" s="21" t="e">
        <f t="shared" si="5"/>
        <v>#REF!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Dati!A22</f>
        <v>44063</v>
      </c>
      <c r="B41" s="3">
        <v>39</v>
      </c>
      <c r="C41" s="3">
        <f>Dati!N22</f>
        <v>256118</v>
      </c>
      <c r="D41" s="3">
        <f>Dati!G22</f>
        <v>16014</v>
      </c>
      <c r="E41" s="3">
        <f>Dati!K22</f>
        <v>35418</v>
      </c>
      <c r="F41" s="3">
        <f>Dati!J22</f>
        <v>204686</v>
      </c>
      <c r="G41" s="29">
        <f t="shared" si="7"/>
        <v>1.0666960983573786</v>
      </c>
      <c r="H41" s="21">
        <f t="shared" si="8"/>
        <v>3.6418255949460039</v>
      </c>
      <c r="I41" s="21">
        <f t="shared" si="2"/>
        <v>-2.5751294965886253</v>
      </c>
      <c r="J41" s="30" t="e">
        <f t="shared" si="9"/>
        <v>#REF!</v>
      </c>
      <c r="K41" s="21">
        <f t="shared" si="6"/>
        <v>2.4047332416342408</v>
      </c>
      <c r="L41" s="21" t="e">
        <f t="shared" si="5"/>
        <v>#REF!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 t="e">
        <f>Dati!#REF!</f>
        <v>#REF!</v>
      </c>
      <c r="B42" s="3">
        <v>40</v>
      </c>
      <c r="C42" s="3" t="e">
        <f>Dati!#REF!</f>
        <v>#REF!</v>
      </c>
      <c r="D42" s="3" t="e">
        <f>Dati!#REF!</f>
        <v>#REF!</v>
      </c>
      <c r="E42" s="3" t="e">
        <f>Dati!#REF!</f>
        <v>#REF!</v>
      </c>
      <c r="F42" s="3" t="e">
        <f>Dati!#REF!</f>
        <v>#REF!</v>
      </c>
      <c r="G42" s="29" t="e">
        <f t="shared" si="7"/>
        <v>#REF!</v>
      </c>
      <c r="H42" s="21">
        <f t="shared" si="8"/>
        <v>3.5487133209802741</v>
      </c>
      <c r="I42" s="21" t="e">
        <f t="shared" si="2"/>
        <v>#REF!</v>
      </c>
      <c r="J42" s="30" t="e">
        <f t="shared" si="9"/>
        <v>#REF!</v>
      </c>
      <c r="K42" s="21">
        <f t="shared" si="6"/>
        <v>2.2806009417176778</v>
      </c>
      <c r="L42" s="21" t="e">
        <f t="shared" si="5"/>
        <v>#REF!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Dati!A23</f>
        <v>44064</v>
      </c>
      <c r="B43" s="3">
        <v>41</v>
      </c>
      <c r="C43" s="3">
        <f>Dati!N23</f>
        <v>257065</v>
      </c>
      <c r="D43" s="3">
        <f>Dati!G23</f>
        <v>16678</v>
      </c>
      <c r="E43" s="3">
        <f>Dati!K23</f>
        <v>35427</v>
      </c>
      <c r="F43" s="3">
        <f>Dati!J23</f>
        <v>204960</v>
      </c>
      <c r="G43" s="29">
        <f t="shared" si="7"/>
        <v>1.0693797917524659</v>
      </c>
      <c r="H43" s="21">
        <f t="shared" si="8"/>
        <v>3.4579816924729929</v>
      </c>
      <c r="I43" s="21">
        <f t="shared" si="2"/>
        <v>-2.388601900720527</v>
      </c>
      <c r="J43" s="30" t="e">
        <f t="shared" si="9"/>
        <v>#REF!</v>
      </c>
      <c r="K43" s="21">
        <f t="shared" si="6"/>
        <v>2.1628763495733523</v>
      </c>
      <c r="L43" s="21" t="e">
        <f t="shared" si="5"/>
        <v>#REF!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 t="e">
        <f>Dati!#REF!</f>
        <v>#REF!</v>
      </c>
      <c r="B44" s="3">
        <v>42</v>
      </c>
      <c r="C44" s="3" t="e">
        <f>Dati!#REF!</f>
        <v>#REF!</v>
      </c>
      <c r="D44" s="3" t="e">
        <f>Dati!#REF!</f>
        <v>#REF!</v>
      </c>
      <c r="E44" s="3" t="e">
        <f>Dati!#REF!</f>
        <v>#REF!</v>
      </c>
      <c r="F44" s="3" t="e">
        <f>Dati!#REF!</f>
        <v>#REF!</v>
      </c>
      <c r="G44" s="29" t="e">
        <f t="shared" si="7"/>
        <v>#REF!</v>
      </c>
      <c r="H44" s="21">
        <f t="shared" si="8"/>
        <v>3.3695698423380351</v>
      </c>
      <c r="I44" s="21" t="e">
        <f t="shared" si="2"/>
        <v>#REF!</v>
      </c>
      <c r="J44" s="30" t="e">
        <f t="shared" si="9"/>
        <v>#REF!</v>
      </c>
      <c r="K44" s="21">
        <f t="shared" si="6"/>
        <v>2.0512286994060434</v>
      </c>
      <c r="L44" s="21" t="e">
        <f t="shared" si="5"/>
        <v>#REF!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Dati!A24</f>
        <v>44065</v>
      </c>
      <c r="B45" s="3">
        <v>43</v>
      </c>
      <c r="C45" s="3">
        <f>Dati!N24</f>
        <v>258136</v>
      </c>
      <c r="D45" s="3">
        <f>Dati!G24</f>
        <v>17503</v>
      </c>
      <c r="E45" s="3">
        <f>Dati!K24</f>
        <v>35430</v>
      </c>
      <c r="F45" s="3">
        <f>Dati!J24</f>
        <v>205203</v>
      </c>
      <c r="G45" s="29">
        <f t="shared" si="7"/>
        <v>1.0727373219799445</v>
      </c>
      <c r="H45" s="21">
        <f t="shared" si="8"/>
        <v>3.2834184597067937</v>
      </c>
      <c r="I45" s="21">
        <f t="shared" si="2"/>
        <v>-2.2106811377268492</v>
      </c>
      <c r="J45" s="30" t="e">
        <f t="shared" si="9"/>
        <v>#REF!</v>
      </c>
      <c r="K45" s="21">
        <f t="shared" si="6"/>
        <v>1.945344299546752</v>
      </c>
      <c r="L45" s="21" t="e">
        <f t="shared" si="5"/>
        <v>#REF!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 t="e">
        <f>Dati!#REF!</f>
        <v>#REF!</v>
      </c>
      <c r="B46" s="3">
        <v>44</v>
      </c>
      <c r="C46" s="3" t="e">
        <f>Dati!#REF!</f>
        <v>#REF!</v>
      </c>
      <c r="D46" s="3" t="e">
        <f>Dati!#REF!</f>
        <v>#REF!</v>
      </c>
      <c r="E46" s="3" t="e">
        <f>Dati!#REF!</f>
        <v>#REF!</v>
      </c>
      <c r="F46" s="3" t="e">
        <f>Dati!#REF!</f>
        <v>#REF!</v>
      </c>
      <c r="G46" s="29" t="e">
        <f t="shared" si="7"/>
        <v>#REF!</v>
      </c>
      <c r="H46" s="21">
        <f t="shared" si="8"/>
        <v>3.199469750139639</v>
      </c>
      <c r="I46" s="21" t="e">
        <f t="shared" si="2"/>
        <v>#REF!</v>
      </c>
      <c r="J46" s="30" t="e">
        <f t="shared" si="9"/>
        <v>#REF!</v>
      </c>
      <c r="K46" s="21">
        <f t="shared" si="6"/>
        <v>1.8449256510865164</v>
      </c>
      <c r="L46" s="21" t="e">
        <f t="shared" si="5"/>
        <v>#REF!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Dati!A25</f>
        <v>44066</v>
      </c>
      <c r="B47" s="3">
        <v>45</v>
      </c>
      <c r="C47" s="3">
        <f>Dati!N25</f>
        <v>259345</v>
      </c>
      <c r="D47" s="3">
        <f>Dati!G25</f>
        <v>18438</v>
      </c>
      <c r="E47" s="3">
        <f>Dati!K25</f>
        <v>35437</v>
      </c>
      <c r="F47" s="3">
        <f>Dati!J25</f>
        <v>205470</v>
      </c>
      <c r="G47" s="29">
        <f t="shared" si="7"/>
        <v>1.0765357586122446</v>
      </c>
      <c r="H47" s="21">
        <f t="shared" si="8"/>
        <v>3.1176673968546558</v>
      </c>
      <c r="I47" s="21">
        <f t="shared" si="2"/>
        <v>-2.041131638242411</v>
      </c>
      <c r="J47" s="30" t="e">
        <f t="shared" si="9"/>
        <v>#REF!</v>
      </c>
      <c r="K47" s="21">
        <f t="shared" si="6"/>
        <v>1.7496906120063427</v>
      </c>
      <c r="L47" s="21" t="e">
        <f t="shared" si="5"/>
        <v>#REF!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 t="e">
        <f>Dati!#REF!</f>
        <v>#REF!</v>
      </c>
      <c r="B48" s="3">
        <v>46</v>
      </c>
      <c r="C48" s="3" t="e">
        <f>Dati!#REF!</f>
        <v>#REF!</v>
      </c>
      <c r="D48" s="3" t="e">
        <f>Dati!#REF!</f>
        <v>#REF!</v>
      </c>
      <c r="E48" s="3" t="e">
        <f>Dati!#REF!</f>
        <v>#REF!</v>
      </c>
      <c r="F48" s="3" t="e">
        <f>Dati!#REF!</f>
        <v>#REF!</v>
      </c>
      <c r="G48" s="29" t="e">
        <f t="shared" si="7"/>
        <v>#REF!</v>
      </c>
      <c r="H48" s="21">
        <f t="shared" si="8"/>
        <v>3.0379565229476762</v>
      </c>
      <c r="I48" s="21" t="e">
        <f t="shared" si="2"/>
        <v>#REF!</v>
      </c>
      <c r="J48" s="30" t="e">
        <f t="shared" si="9"/>
        <v>#REF!</v>
      </c>
      <c r="K48" s="21">
        <f t="shared" si="6"/>
        <v>1.6593716044547353</v>
      </c>
      <c r="L48" s="21" t="e">
        <f t="shared" si="5"/>
        <v>#REF!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Dati!A26</f>
        <v>44067</v>
      </c>
      <c r="B49" s="3">
        <v>47</v>
      </c>
      <c r="C49" s="3">
        <f>Dati!N26</f>
        <v>260298</v>
      </c>
      <c r="D49" s="3">
        <f>Dati!G26</f>
        <v>19195</v>
      </c>
      <c r="E49" s="3">
        <f>Dati!K26</f>
        <v>35441</v>
      </c>
      <c r="F49" s="3">
        <f>Dati!J26</f>
        <v>205662</v>
      </c>
      <c r="G49" s="29">
        <f t="shared" si="7"/>
        <v>1.0796132773130156</v>
      </c>
      <c r="H49" s="21">
        <f t="shared" si="8"/>
        <v>2.9602836545782414</v>
      </c>
      <c r="I49" s="21">
        <f t="shared" si="2"/>
        <v>-1.8806703772652258</v>
      </c>
      <c r="J49" s="30" t="e">
        <f t="shared" si="9"/>
        <v>#REF!</v>
      </c>
      <c r="K49" s="21">
        <f t="shared" si="6"/>
        <v>1.5737148629455524</v>
      </c>
      <c r="L49" s="21" t="e">
        <f t="shared" si="5"/>
        <v>#REF!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 t="e">
        <f>Dati!#REF!</f>
        <v>#REF!</v>
      </c>
      <c r="B50" s="3">
        <v>48</v>
      </c>
      <c r="C50" s="3" t="e">
        <f>Dati!#REF!</f>
        <v>#REF!</v>
      </c>
      <c r="D50" s="3" t="e">
        <f>Dati!#REF!</f>
        <v>#REF!</v>
      </c>
      <c r="E50" s="3" t="e">
        <f>Dati!#REF!</f>
        <v>#REF!</v>
      </c>
      <c r="F50" s="3" t="e">
        <f>Dati!#REF!</f>
        <v>#REF!</v>
      </c>
      <c r="G50" s="29" t="e">
        <f t="shared" si="7"/>
        <v>#REF!</v>
      </c>
      <c r="H50" s="21">
        <f t="shared" si="8"/>
        <v>2.8845966850968141</v>
      </c>
      <c r="I50" s="21" t="e">
        <f t="shared" si="2"/>
        <v>#REF!</v>
      </c>
      <c r="J50" s="30" t="e">
        <f t="shared" si="9"/>
        <v>#REF!</v>
      </c>
      <c r="K50" s="21">
        <f t="shared" si="6"/>
        <v>1.4924797213638812</v>
      </c>
      <c r="L50" s="21" t="e">
        <f t="shared" si="5"/>
        <v>#REF!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Dati!A27</f>
        <v>44068</v>
      </c>
      <c r="B51" s="3">
        <v>49</v>
      </c>
      <c r="C51" s="3">
        <f>Dati!N27</f>
        <v>261174</v>
      </c>
      <c r="D51" s="3">
        <f>Dati!G27</f>
        <v>19714</v>
      </c>
      <c r="E51" s="3">
        <f>Dati!K27</f>
        <v>35445</v>
      </c>
      <c r="F51" s="3">
        <f>Dati!J27</f>
        <v>206015</v>
      </c>
      <c r="G51" s="29">
        <f t="shared" si="7"/>
        <v>1.0816449929594965</v>
      </c>
      <c r="H51" s="21">
        <f t="shared" si="8"/>
        <v>2.810844840089159</v>
      </c>
      <c r="I51" s="21">
        <f t="shared" si="2"/>
        <v>-1.7291998471296626</v>
      </c>
      <c r="J51" s="30" t="e">
        <f t="shared" si="9"/>
        <v>#REF!</v>
      </c>
      <c r="K51" s="21">
        <f t="shared" si="6"/>
        <v>1.4154379367766547</v>
      </c>
      <c r="L51" s="21" t="e">
        <f t="shared" si="5"/>
        <v>#REF!</v>
      </c>
      <c r="M51" s="21"/>
      <c r="Z51" s="25"/>
      <c r="AA51" s="11"/>
      <c r="AB51" s="11"/>
      <c r="AC51" s="11"/>
      <c r="AF51" s="5"/>
      <c r="AL51" s="11"/>
    </row>
    <row r="52" spans="1:38">
      <c r="A52" s="2" t="e">
        <f>Dati!#REF!</f>
        <v>#REF!</v>
      </c>
      <c r="B52" s="3">
        <v>50</v>
      </c>
      <c r="C52" s="3" t="e">
        <f>Dati!#REF!</f>
        <v>#REF!</v>
      </c>
      <c r="D52" s="3" t="e">
        <f>Dati!#REF!</f>
        <v>#REF!</v>
      </c>
      <c r="E52" s="3" t="e">
        <f>Dati!#REF!</f>
        <v>#REF!</v>
      </c>
      <c r="F52" s="3" t="e">
        <f>Dati!#REF!</f>
        <v>#REF!</v>
      </c>
      <c r="G52" s="29" t="e">
        <f t="shared" si="7"/>
        <v>#REF!</v>
      </c>
      <c r="H52" s="21">
        <f t="shared" si="8"/>
        <v>2.7389786433144558</v>
      </c>
      <c r="I52" s="21" t="e">
        <f t="shared" si="2"/>
        <v>#REF!</v>
      </c>
      <c r="J52" s="30" t="e">
        <f t="shared" si="9"/>
        <v>#REF!</v>
      </c>
      <c r="K52" s="21">
        <f t="shared" si="6"/>
        <v>1.3423730481481624</v>
      </c>
      <c r="L52" s="21" t="e">
        <f t="shared" si="5"/>
        <v>#REF!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Dati!A28</f>
        <v>44069</v>
      </c>
      <c r="B53" s="3">
        <v>51</v>
      </c>
      <c r="C53" s="3">
        <f>Dati!N28</f>
        <v>262540</v>
      </c>
      <c r="D53" s="3">
        <f>Dati!G28</f>
        <v>20753</v>
      </c>
      <c r="E53" s="3">
        <f>Dati!K28</f>
        <v>35458</v>
      </c>
      <c r="F53" s="3">
        <f>Dati!J28</f>
        <v>206329</v>
      </c>
      <c r="G53" s="29">
        <f t="shared" si="7"/>
        <v>1.0858317444693055</v>
      </c>
      <c r="H53" s="21">
        <f t="shared" si="8"/>
        <v>2.668949883514288</v>
      </c>
      <c r="I53" s="21">
        <f t="shared" si="2"/>
        <v>-1.5831181390449824</v>
      </c>
      <c r="J53" s="30" t="e">
        <f t="shared" si="9"/>
        <v>#REF!</v>
      </c>
      <c r="K53" s="21">
        <f t="shared" si="6"/>
        <v>1.273079768158655</v>
      </c>
      <c r="L53" s="21" t="e">
        <f t="shared" si="5"/>
        <v>#REF!</v>
      </c>
      <c r="M53" s="21"/>
      <c r="Z53" s="25"/>
      <c r="AA53" s="11"/>
      <c r="AB53" s="11"/>
      <c r="AC53" s="11"/>
      <c r="AF53" s="5"/>
      <c r="AL53" s="11"/>
    </row>
    <row r="54" spans="1:38">
      <c r="A54" s="2" t="e">
        <f>Dati!#REF!</f>
        <v>#REF!</v>
      </c>
      <c r="B54" s="3">
        <v>52</v>
      </c>
      <c r="C54" s="3" t="e">
        <f>Dati!#REF!</f>
        <v>#REF!</v>
      </c>
      <c r="D54" s="3" t="e">
        <f>Dati!#REF!</f>
        <v>#REF!</v>
      </c>
      <c r="E54" s="3" t="e">
        <f>Dati!#REF!</f>
        <v>#REF!</v>
      </c>
      <c r="F54" s="3" t="e">
        <f>Dati!#REF!</f>
        <v>#REF!</v>
      </c>
      <c r="G54" s="29" t="e">
        <f t="shared" si="7"/>
        <v>#REF!</v>
      </c>
      <c r="H54" s="21">
        <f t="shared" si="8"/>
        <v>2.6007115820702369</v>
      </c>
      <c r="I54" s="21" t="e">
        <f t="shared" si="2"/>
        <v>#REF!</v>
      </c>
      <c r="J54" s="30" t="e">
        <f t="shared" si="9"/>
        <v>#REF!</v>
      </c>
      <c r="K54" s="21">
        <f t="shared" si="6"/>
        <v>1.2073634064172665</v>
      </c>
      <c r="L54" s="21" t="e">
        <f t="shared" si="5"/>
        <v>#REF!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Dati!A29</f>
        <v>44070</v>
      </c>
      <c r="B55" s="3">
        <v>53</v>
      </c>
      <c r="C55" s="3">
        <f>Dati!N29</f>
        <v>263949</v>
      </c>
      <c r="D55" s="3">
        <f>Dati!G29</f>
        <v>21932</v>
      </c>
      <c r="E55" s="3">
        <f>Dati!K29</f>
        <v>35463</v>
      </c>
      <c r="F55" s="3">
        <f>Dati!J29</f>
        <v>206554</v>
      </c>
      <c r="G55" s="29">
        <f t="shared" si="7"/>
        <v>1.0906217331840324</v>
      </c>
      <c r="H55" s="21">
        <f t="shared" si="8"/>
        <v>2.5342179614883982</v>
      </c>
      <c r="I55" s="21">
        <f t="shared" si="2"/>
        <v>-1.4435962283043657</v>
      </c>
      <c r="J55" s="30" t="e">
        <f t="shared" si="9"/>
        <v>#REF!</v>
      </c>
      <c r="K55" s="21">
        <f t="shared" si="6"/>
        <v>1.1450393224486772</v>
      </c>
      <c r="L55" s="21" t="e">
        <f t="shared" si="5"/>
        <v>#REF!</v>
      </c>
      <c r="M55" s="21"/>
      <c r="Z55" s="25"/>
      <c r="AA55" s="11"/>
      <c r="AB55" s="11"/>
      <c r="AC55" s="11"/>
      <c r="AF55" s="5"/>
      <c r="AL55" s="11"/>
    </row>
    <row r="56" spans="1:38">
      <c r="A56" s="2" t="e">
        <f>Dati!#REF!</f>
        <v>#REF!</v>
      </c>
      <c r="B56" s="3">
        <v>54</v>
      </c>
      <c r="C56" s="3" t="e">
        <f>Dati!#REF!</f>
        <v>#REF!</v>
      </c>
      <c r="D56" s="3" t="e">
        <f>Dati!#REF!</f>
        <v>#REF!</v>
      </c>
      <c r="E56" s="3" t="e">
        <f>Dati!#REF!</f>
        <v>#REF!</v>
      </c>
      <c r="F56" s="3" t="e">
        <f>Dati!#REF!</f>
        <v>#REF!</v>
      </c>
      <c r="G56" s="29" t="e">
        <f t="shared" si="7"/>
        <v>#REF!</v>
      </c>
      <c r="H56" s="21">
        <f t="shared" si="8"/>
        <v>2.4694244146896587</v>
      </c>
      <c r="I56" s="21" t="e">
        <f t="shared" si="2"/>
        <v>#REF!</v>
      </c>
      <c r="J56" s="30" t="e">
        <f t="shared" si="9"/>
        <v>#REF!</v>
      </c>
      <c r="K56" s="21">
        <f t="shared" si="6"/>
        <v>1.0859324069165985</v>
      </c>
      <c r="L56" s="21" t="e">
        <f t="shared" si="5"/>
        <v>#REF!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Dati!A30</f>
        <v>44071</v>
      </c>
      <c r="B57" s="3">
        <v>55</v>
      </c>
      <c r="C57" s="3">
        <f>Dati!N30</f>
        <v>265409</v>
      </c>
      <c r="D57" s="3">
        <f>Dati!G30</f>
        <v>23035</v>
      </c>
      <c r="E57" s="3">
        <f>Dati!K30</f>
        <v>35472</v>
      </c>
      <c r="F57" s="3">
        <f>Dati!J30</f>
        <v>206902</v>
      </c>
      <c r="G57" s="29">
        <f t="shared" si="7"/>
        <v>1.0950390718476404</v>
      </c>
      <c r="H57" s="21">
        <f t="shared" si="8"/>
        <v>2.4062874750851546</v>
      </c>
      <c r="I57" s="21">
        <f t="shared" ref="I57" si="10">G57-H57</f>
        <v>-1.3112484032375142</v>
      </c>
      <c r="J57" s="30" t="e">
        <f t="shared" si="9"/>
        <v>#REF!</v>
      </c>
      <c r="K57" s="21">
        <f t="shared" si="6"/>
        <v>1.0298765896264959</v>
      </c>
      <c r="L57" s="21" t="e">
        <f t="shared" si="5"/>
        <v>#REF!</v>
      </c>
      <c r="M57" s="21"/>
      <c r="Z57" s="25"/>
      <c r="AA57" s="11"/>
      <c r="AB57" s="11"/>
      <c r="AC57" s="11"/>
      <c r="AF57" s="5"/>
      <c r="AL57" s="11"/>
    </row>
    <row r="58" spans="1:38">
      <c r="A58" s="2" t="e">
        <f>Dati!#REF!</f>
        <v>#REF!</v>
      </c>
      <c r="B58" s="3">
        <v>56</v>
      </c>
      <c r="C58" s="3" t="e">
        <f>Dati!#REF!</f>
        <v>#REF!</v>
      </c>
      <c r="D58" s="3" t="e">
        <f>Dati!#REF!</f>
        <v>#REF!</v>
      </c>
      <c r="E58" s="3" t="e">
        <f>Dati!#REF!</f>
        <v>#REF!</v>
      </c>
      <c r="F58" s="3" t="e">
        <f>Dati!#REF!</f>
        <v>#REF!</v>
      </c>
      <c r="G58" s="29" t="e">
        <f t="shared" si="7"/>
        <v>#REF!</v>
      </c>
      <c r="H58" s="21">
        <f t="shared" si="8"/>
        <v>2.3447647874168136</v>
      </c>
      <c r="I58" s="21" t="e">
        <f t="shared" ref="I58" si="11">G58-H58</f>
        <v>#REF!</v>
      </c>
      <c r="J58" s="30" t="e">
        <f t="shared" si="9"/>
        <v>#REF!</v>
      </c>
      <c r="K58" s="21">
        <f t="shared" si="6"/>
        <v>0.9767143729252028</v>
      </c>
      <c r="L58" s="21" t="e">
        <f t="shared" si="5"/>
        <v>#REF!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Dati!A31</f>
        <v>44072</v>
      </c>
      <c r="B59" s="3">
        <v>57</v>
      </c>
      <c r="C59" s="3">
        <f>Dati!N31</f>
        <v>266853</v>
      </c>
      <c r="D59" s="3">
        <f>Dati!G31</f>
        <v>24156</v>
      </c>
      <c r="E59" s="3">
        <f>Dati!K31</f>
        <v>35473</v>
      </c>
      <c r="F59" s="3">
        <f>Dati!J31</f>
        <v>207224</v>
      </c>
      <c r="G59" s="29">
        <f t="shared" ref="G59" si="12">C59/(E59+F59)</f>
        <v>1.0995315146046305</v>
      </c>
      <c r="H59" s="21">
        <f t="shared" ref="H59" si="13">$O$3*EXP($O$4*B59)</f>
        <v>2.2848150793434412</v>
      </c>
      <c r="I59" s="21">
        <f t="shared" ref="I59" si="14">G59-H59</f>
        <v>-1.1852835647388107</v>
      </c>
      <c r="J59" s="30" t="e">
        <f t="shared" ref="J59" si="15">(C59-C58)/(E59-E58+F59-F58)</f>
        <v>#REF!</v>
      </c>
      <c r="K59" s="21">
        <f t="shared" si="6"/>
        <v>0.92629638918644397</v>
      </c>
      <c r="L59" s="21" t="e">
        <f t="shared" si="5"/>
        <v>#REF!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 t="e">
        <f>Dati!#REF!</f>
        <v>#REF!</v>
      </c>
      <c r="B60" s="3">
        <v>58</v>
      </c>
      <c r="C60" s="3" t="e">
        <f>Dati!#REF!</f>
        <v>#REF!</v>
      </c>
      <c r="D60" s="3" t="e">
        <f>Dati!#REF!</f>
        <v>#REF!</v>
      </c>
      <c r="E60" s="3" t="e">
        <f>Dati!#REF!</f>
        <v>#REF!</v>
      </c>
      <c r="F60" s="3" t="e">
        <f>Dati!#REF!</f>
        <v>#REF!</v>
      </c>
      <c r="G60" s="29" t="e">
        <f t="shared" ref="G60" si="16">C60/(E60+F60)</f>
        <v>#REF!</v>
      </c>
      <c r="H60" s="21">
        <f t="shared" ref="H60" si="17">$O$3*EXP($O$4*B60)</f>
        <v>2.2263981337532686</v>
      </c>
      <c r="I60" s="21" t="e">
        <f t="shared" ref="I60" si="18">G60-H60</f>
        <v>#REF!</v>
      </c>
      <c r="J60" s="30" t="e">
        <f t="shared" ref="J60" si="19">(C60-C59)/(E60-E59+F60-F59)</f>
        <v>#REF!</v>
      </c>
      <c r="K60" s="21">
        <f t="shared" si="6"/>
        <v>0.87848098113894746</v>
      </c>
      <c r="L60" s="21" t="e">
        <f t="shared" si="5"/>
        <v>#REF!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Dati!A32</f>
        <v>44073</v>
      </c>
      <c r="B61" s="3">
        <v>59</v>
      </c>
      <c r="C61" s="3">
        <f>Dati!N32</f>
        <v>268218</v>
      </c>
      <c r="D61" s="3">
        <f>Dati!G32</f>
        <v>25205</v>
      </c>
      <c r="E61" s="3">
        <f>Dati!K32</f>
        <v>35477</v>
      </c>
      <c r="F61" s="3">
        <f>Dati!J32</f>
        <v>207536</v>
      </c>
      <c r="G61" s="29">
        <f t="shared" ref="G61" si="20">C61/(E61+F61)</f>
        <v>1.1037187310966903</v>
      </c>
      <c r="H61" s="21">
        <f t="shared" ref="H61" si="21">$O$3*EXP($O$4*B61)</f>
        <v>2.1694747617844095</v>
      </c>
      <c r="I61" s="21">
        <f t="shared" ref="I61" si="22">G61-H61</f>
        <v>-1.0657560306877192</v>
      </c>
      <c r="J61" s="30" t="e">
        <f t="shared" ref="J61" si="23">(C61-C60)/(E61-E60+F61-F60)</f>
        <v>#REF!</v>
      </c>
      <c r="K61" s="21">
        <f t="shared" si="6"/>
        <v>0.83313380385801661</v>
      </c>
      <c r="L61" s="21" t="e">
        <f t="shared" si="5"/>
        <v>#REF!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 t="e">
        <f>Dati!#REF!</f>
        <v>#REF!</v>
      </c>
      <c r="B62" s="3">
        <v>60</v>
      </c>
      <c r="C62" s="3" t="e">
        <f>Dati!#REF!</f>
        <v>#REF!</v>
      </c>
      <c r="D62" s="3" t="e">
        <f>Dati!#REF!</f>
        <v>#REF!</v>
      </c>
      <c r="E62" s="3" t="e">
        <f>Dati!#REF!</f>
        <v>#REF!</v>
      </c>
      <c r="F62" s="3" t="e">
        <f>Dati!#REF!</f>
        <v>#REF!</v>
      </c>
      <c r="G62" s="29" t="e">
        <f t="shared" ref="G62" si="24">C62/(E62+F62)</f>
        <v>#REF!</v>
      </c>
      <c r="H62" s="21">
        <f t="shared" ref="H62" si="25">$O$3*EXP($O$4*B62)</f>
        <v>2.1140067765351049</v>
      </c>
      <c r="I62" s="21" t="e">
        <f t="shared" ref="I62" si="26">G62-H62</f>
        <v>#REF!</v>
      </c>
      <c r="J62" s="30" t="e">
        <f t="shared" ref="J62" si="27">(C62-C61)/(E62-E61+F62-F61)</f>
        <v>#REF!</v>
      </c>
      <c r="K62" s="21">
        <f t="shared" si="6"/>
        <v>0.79012744730229045</v>
      </c>
      <c r="L62" s="21" t="e">
        <f t="shared" si="5"/>
        <v>#REF!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Dati!A33</f>
        <v>44074</v>
      </c>
      <c r="B63" s="3">
        <v>61</v>
      </c>
      <c r="C63" s="3">
        <f>Dati!N33</f>
        <v>269214</v>
      </c>
      <c r="D63" s="3">
        <f>Dati!G33</f>
        <v>26078</v>
      </c>
      <c r="E63" s="3">
        <f>Dati!K33</f>
        <v>35483</v>
      </c>
      <c r="F63" s="3">
        <f>Dati!J33</f>
        <v>207653</v>
      </c>
      <c r="G63" s="29">
        <f t="shared" ref="G63" si="28">C63/(E63+F63)</f>
        <v>1.1072568439062911</v>
      </c>
      <c r="H63" s="21">
        <f t="shared" ref="H63" si="29">$O$3*EXP($O$4*B63)</f>
        <v>2.059956967446138</v>
      </c>
      <c r="I63" s="21">
        <f t="shared" ref="I63" si="30">G63-H63</f>
        <v>-0.9527001235398469</v>
      </c>
      <c r="J63" s="30" t="e">
        <f t="shared" ref="J63" si="31">(C63-C62)/(E63-E62+F63-F62)</f>
        <v>#REF!</v>
      </c>
      <c r="K63" s="21">
        <f t="shared" si="6"/>
        <v>0.7493410783351524</v>
      </c>
      <c r="L63" s="21" t="e">
        <f t="shared" si="5"/>
        <v>#REF!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 t="e">
        <f>Dati!#REF!</f>
        <v>#REF!</v>
      </c>
      <c r="B64" s="3">
        <v>62</v>
      </c>
      <c r="C64" s="3" t="e">
        <f>Dati!#REF!</f>
        <v>#REF!</v>
      </c>
      <c r="D64" s="3" t="e">
        <f>Dati!#REF!</f>
        <v>#REF!</v>
      </c>
      <c r="E64" s="3" t="e">
        <f>Dati!#REF!</f>
        <v>#REF!</v>
      </c>
      <c r="F64" s="3" t="e">
        <f>Dati!#REF!</f>
        <v>#REF!</v>
      </c>
      <c r="G64" s="29" t="e">
        <f t="shared" ref="G64" si="32">C64/(E64+F64)</f>
        <v>#REF!</v>
      </c>
      <c r="H64" s="21">
        <f t="shared" ref="H64" si="33">$O$3*EXP($O$4*B64)</f>
        <v>2.0072890753382233</v>
      </c>
      <c r="I64" s="21" t="e">
        <f t="shared" ref="I64" si="34">G64-H64</f>
        <v>#REF!</v>
      </c>
      <c r="J64" s="30" t="e">
        <f t="shared" ref="J64" si="35">(C64-C63)/(E64-E63+F64-F63)</f>
        <v>#REF!</v>
      </c>
      <c r="K64" s="21">
        <f t="shared" si="6"/>
        <v>0.71066010122499057</v>
      </c>
      <c r="L64" s="21" t="e">
        <f t="shared" si="5"/>
        <v>#REF!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Dati!A34</f>
        <v>44075</v>
      </c>
      <c r="B65" s="3">
        <v>63</v>
      </c>
      <c r="C65" s="3">
        <f>Dati!N34</f>
        <v>270189</v>
      </c>
      <c r="D65" s="3">
        <f>Dati!G34</f>
        <v>26754</v>
      </c>
      <c r="E65" s="3">
        <f>Dati!K34</f>
        <v>35491</v>
      </c>
      <c r="F65" s="3">
        <f>Dati!J34</f>
        <v>207944</v>
      </c>
      <c r="G65" s="29">
        <f t="shared" ref="G65" si="36">C65/(E65+F65)</f>
        <v>1.1099020272351963</v>
      </c>
      <c r="H65" s="21">
        <f t="shared" ref="H65" si="37">$O$3*EXP($O$4*B65)</f>
        <v>1.9559677680876273</v>
      </c>
      <c r="I65" s="21">
        <f t="shared" ref="I65" si="38">G65-H65</f>
        <v>-0.84606574085243103</v>
      </c>
      <c r="J65" s="30" t="e">
        <f t="shared" ref="J65" si="39">(C65-C64)/(E65-E64+F65-F64)</f>
        <v>#REF!</v>
      </c>
      <c r="K65" s="21">
        <f t="shared" ref="K65" si="40">$P$3*EXP($P$4*B65)</f>
        <v>0.67397583567042785</v>
      </c>
      <c r="L65" s="21" t="e">
        <f t="shared" si="5"/>
        <v>#REF!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 t="e">
        <f>Dati!#REF!</f>
        <v>#REF!</v>
      </c>
      <c r="B66" s="3">
        <v>64</v>
      </c>
      <c r="C66" s="3" t="e">
        <f>Dati!#REF!</f>
        <v>#REF!</v>
      </c>
      <c r="D66" s="3" t="e">
        <f>Dati!#REF!</f>
        <v>#REF!</v>
      </c>
      <c r="E66" s="3" t="e">
        <f>Dati!#REF!</f>
        <v>#REF!</v>
      </c>
      <c r="F66" s="3" t="e">
        <f>Dati!#REF!</f>
        <v>#REF!</v>
      </c>
      <c r="G66" s="29" t="e">
        <f t="shared" ref="G66" si="41">C66/(E66+F66)</f>
        <v>#REF!</v>
      </c>
      <c r="H66" s="21">
        <f t="shared" ref="H66" si="42">$O$3*EXP($O$4*B66)</f>
        <v>1.9059586169237006</v>
      </c>
      <c r="I66" s="21" t="e">
        <f t="shared" ref="I66" si="43">G66-H66</f>
        <v>#REF!</v>
      </c>
      <c r="J66" s="30" t="e">
        <f t="shared" ref="J66" si="44">(C66-C65)/(E66-E65+F66-F65)</f>
        <v>#REF!</v>
      </c>
      <c r="K66" s="21">
        <f t="shared" ref="K66" si="45">$P$3*EXP($P$4*B66)</f>
        <v>0.6391852114458878</v>
      </c>
      <c r="L66" s="21" t="e">
        <f t="shared" si="5"/>
        <v>#REF!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Dati!A35</f>
        <v>44076</v>
      </c>
      <c r="B67" s="3">
        <v>65</v>
      </c>
      <c r="C67" s="3">
        <f>Dati!N35</f>
        <v>271515</v>
      </c>
      <c r="D67" s="3">
        <f>Dati!G35</f>
        <v>27817</v>
      </c>
      <c r="E67" s="3">
        <f>Dati!K35</f>
        <v>35497</v>
      </c>
      <c r="F67" s="3">
        <f>Dati!J35</f>
        <v>208201</v>
      </c>
      <c r="G67" s="29">
        <f t="shared" ref="G67" si="46">C67/(E67+F67)</f>
        <v>1.114145376654712</v>
      </c>
      <c r="H67" s="21">
        <f t="shared" ref="H67" si="47">$O$3*EXP($O$4*B67)</f>
        <v>1.8572280733324242</v>
      </c>
      <c r="I67" s="21">
        <f t="shared" ref="I67" si="48">G67-H67</f>
        <v>-0.74308269667771221</v>
      </c>
      <c r="J67" s="30" t="e">
        <f t="shared" ref="J67" si="49">(C67-C66)/(E67-E66+F67-F66)</f>
        <v>#REF!</v>
      </c>
      <c r="K67" s="21">
        <f t="shared" ref="K67" si="50">$P$3*EXP($P$4*B67)</f>
        <v>0.60619047880955157</v>
      </c>
      <c r="L67" s="21" t="e">
        <f t="shared" si="5"/>
        <v>#REF!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 t="e">
        <f>Dati!#REF!</f>
        <v>#REF!</v>
      </c>
      <c r="B68" s="3">
        <v>66</v>
      </c>
      <c r="C68" s="3" t="e">
        <f>Dati!#REF!</f>
        <v>#REF!</v>
      </c>
      <c r="D68" s="3" t="e">
        <f>Dati!#REF!</f>
        <v>#REF!</v>
      </c>
      <c r="E68" s="3" t="e">
        <f>Dati!#REF!</f>
        <v>#REF!</v>
      </c>
      <c r="F68" s="3" t="e">
        <f>Dati!#REF!</f>
        <v>#REF!</v>
      </c>
      <c r="G68" s="29" t="e">
        <f t="shared" ref="G68" si="51">C68/(E68+F68)</f>
        <v>#REF!</v>
      </c>
      <c r="H68" s="21">
        <f t="shared" ref="H68" si="52">$O$3*EXP($O$4*B68)</f>
        <v>1.8097434465504716</v>
      </c>
      <c r="I68" s="21" t="e">
        <f t="shared" ref="I68" si="53">G68-H68</f>
        <v>#REF!</v>
      </c>
      <c r="J68" s="30" t="e">
        <f t="shared" ref="J68" si="54">(C68-C67)/(E68-E67+F68-F67)</f>
        <v>#REF!</v>
      </c>
      <c r="K68" s="21">
        <f t="shared" ref="K68" si="55">$P$3*EXP($P$4*B68)</f>
        <v>0.57489893386005286</v>
      </c>
      <c r="L68" s="21" t="e">
        <f t="shared" si="5"/>
        <v>#REF!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Dati!A36</f>
        <v>44077</v>
      </c>
      <c r="B69" s="3">
        <v>67</v>
      </c>
      <c r="C69" s="3">
        <f>Dati!N36</f>
        <v>272912</v>
      </c>
      <c r="D69" s="3">
        <f>Dati!G36</f>
        <v>28915</v>
      </c>
      <c r="E69" s="3">
        <f>Dati!K36</f>
        <v>35507</v>
      </c>
      <c r="F69" s="3">
        <f>Dati!J36</f>
        <v>208490</v>
      </c>
      <c r="G69" s="29">
        <f t="shared" ref="G69" si="56">C69/(E69+F69)</f>
        <v>1.1185055553961729</v>
      </c>
      <c r="H69" s="21">
        <f t="shared" ref="H69" si="57">$O$3*EXP($O$4*B69)</f>
        <v>1.7634728816346936</v>
      </c>
      <c r="I69" s="21">
        <f t="shared" ref="I69" si="58">G69-H69</f>
        <v>-0.64496732623852071</v>
      </c>
      <c r="J69" s="30" t="e">
        <f t="shared" ref="J69" si="59">(C69-C68)/(E69-E68+F69-F68)</f>
        <v>#REF!</v>
      </c>
      <c r="K69" s="21">
        <f t="shared" ref="K69" si="60">$P$3*EXP($P$4*B69)</f>
        <v>0.54522265807025683</v>
      </c>
      <c r="L69" s="21" t="e">
        <f t="shared" si="5"/>
        <v>#REF!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 t="e">
        <f>Dati!#REF!</f>
        <v>#REF!</v>
      </c>
      <c r="B70" s="3">
        <v>68</v>
      </c>
      <c r="C70" s="3" t="e">
        <f>Dati!#REF!</f>
        <v>#REF!</v>
      </c>
      <c r="D70" s="3" t="e">
        <f>Dati!#REF!</f>
        <v>#REF!</v>
      </c>
      <c r="E70" s="3" t="e">
        <f>Dati!#REF!</f>
        <v>#REF!</v>
      </c>
      <c r="F70" s="3" t="e">
        <f>Dati!#REF!</f>
        <v>#REF!</v>
      </c>
      <c r="G70" s="29" t="e">
        <f t="shared" ref="G70" si="61">C70/(E70+F70)</f>
        <v>#REF!</v>
      </c>
      <c r="H70" s="21">
        <f t="shared" ref="H70" si="62">$O$3*EXP($O$4*B70)</f>
        <v>1.7183853380923078</v>
      </c>
      <c r="I70" s="21" t="e">
        <f t="shared" ref="I70" si="63">G70-H70</f>
        <v>#REF!</v>
      </c>
      <c r="J70" s="30" t="e">
        <f t="shared" ref="J70" si="64">(C70-C69)/(E70-E69+F70-F69)</f>
        <v>#REF!</v>
      </c>
      <c r="K70" s="21">
        <f t="shared" ref="K70" si="65">$P$3*EXP($P$4*B70)</f>
        <v>0.51707827126630179</v>
      </c>
      <c r="L70" s="21" t="e">
        <f t="shared" ref="L70:L74" si="66">J70-K70</f>
        <v>#REF!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Dati!A37</f>
        <v>44078</v>
      </c>
      <c r="B71" s="3">
        <v>69</v>
      </c>
      <c r="C71" s="3">
        <f>Dati!N37</f>
        <v>274644</v>
      </c>
      <c r="D71" s="3">
        <f>Dati!G37</f>
        <v>30099</v>
      </c>
      <c r="E71" s="3">
        <f>Dati!K37</f>
        <v>35518</v>
      </c>
      <c r="F71" s="3">
        <f>Dati!J37</f>
        <v>209027</v>
      </c>
      <c r="G71" s="29">
        <f t="shared" ref="G71" si="67">C71/(E71+F71)</f>
        <v>1.1230816414156903</v>
      </c>
      <c r="H71" s="21">
        <f t="shared" ref="H71" si="68">$O$3*EXP($O$4*B71)</f>
        <v>1.6744505690574616</v>
      </c>
      <c r="I71" s="21">
        <f t="shared" ref="I71" si="69">G71-H71</f>
        <v>-0.55136892764177126</v>
      </c>
      <c r="J71" s="30" t="e">
        <f t="shared" ref="J71" si="70">(C71-C70)/(E71-E70+F71-F70)</f>
        <v>#REF!</v>
      </c>
      <c r="K71" s="21">
        <f t="shared" ref="K71" si="71">$P$3*EXP($P$4*B71)</f>
        <v>0.4903866973578605</v>
      </c>
      <c r="L71" s="21" t="e">
        <f t="shared" si="66"/>
        <v>#REF!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 t="e">
        <f>Dati!#REF!</f>
        <v>#REF!</v>
      </c>
      <c r="B72" s="3">
        <v>70</v>
      </c>
      <c r="C72" s="3" t="e">
        <f>Dati!#REF!</f>
        <v>#REF!</v>
      </c>
      <c r="D72" s="3" t="e">
        <f>Dati!#REF!</f>
        <v>#REF!</v>
      </c>
      <c r="E72" s="3" t="e">
        <f>Dati!#REF!</f>
        <v>#REF!</v>
      </c>
      <c r="F72" s="3" t="e">
        <f>Dati!#REF!</f>
        <v>#REF!</v>
      </c>
      <c r="G72" s="29" t="e">
        <f t="shared" ref="G72" si="72">C72/(E72+F72)</f>
        <v>#REF!</v>
      </c>
      <c r="H72" s="21">
        <f t="shared" ref="H72" si="73">$O$3*EXP($O$4*B72)</f>
        <v>1.6316391010001996</v>
      </c>
      <c r="I72" s="21" t="e">
        <f t="shared" ref="I72" si="74">G72-H72</f>
        <v>#REF!</v>
      </c>
      <c r="J72" s="30" t="e">
        <f t="shared" ref="J72" si="75">(C72-C71)/(E72-E71+F72-F71)</f>
        <v>#REF!</v>
      </c>
      <c r="K72" s="21">
        <f t="shared" ref="K72" si="76">$P$3*EXP($P$4*B72)</f>
        <v>0.46507294216140072</v>
      </c>
      <c r="L72" s="21" t="e">
        <f t="shared" si="66"/>
        <v>#REF!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Dati!A38</f>
        <v>44079</v>
      </c>
      <c r="B73" s="3">
        <v>71</v>
      </c>
      <c r="C73" s="3">
        <f>Dati!N38</f>
        <v>276337</v>
      </c>
      <c r="D73" s="3">
        <f>Dati!G38</f>
        <v>31194</v>
      </c>
      <c r="E73" s="3">
        <f>Dati!K38</f>
        <v>35533</v>
      </c>
      <c r="F73" s="3">
        <f>Dati!J38</f>
        <v>209610</v>
      </c>
      <c r="G73" s="29">
        <f t="shared" ref="G73" si="77">C73/(E73+F73)</f>
        <v>1.1272481775943022</v>
      </c>
      <c r="H73" s="21">
        <f t="shared" ref="H73" si="78">$O$3*EXP($O$4*B73)</f>
        <v>1.589922213954218</v>
      </c>
      <c r="I73" s="21">
        <f t="shared" ref="I73" si="79">G73-H73</f>
        <v>-0.46267403635991577</v>
      </c>
      <c r="J73" s="30" t="e">
        <f t="shared" ref="J73" si="80">(C73-C72)/(E73-E72+F73-F72)</f>
        <v>#REF!</v>
      </c>
      <c r="K73" s="21">
        <f t="shared" ref="K73" si="81">$P$3*EXP($P$4*B73)</f>
        <v>0.44106588269220842</v>
      </c>
      <c r="L73" s="21" t="e">
        <f t="shared" si="66"/>
        <v>#REF!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 t="e">
        <f>Dati!#REF!</f>
        <v>#REF!</v>
      </c>
      <c r="B74" s="3">
        <v>72</v>
      </c>
      <c r="C74" s="3" t="e">
        <f>Dati!#REF!</f>
        <v>#REF!</v>
      </c>
      <c r="D74" s="3" t="e">
        <f>Dati!#REF!</f>
        <v>#REF!</v>
      </c>
      <c r="E74" s="3" t="e">
        <f>Dati!#REF!</f>
        <v>#REF!</v>
      </c>
      <c r="F74" s="3" t="e">
        <f>Dati!#REF!</f>
        <v>#REF!</v>
      </c>
      <c r="G74" s="29" t="e">
        <f t="shared" ref="G74" si="82">C74/(E74+F74)</f>
        <v>#REF!</v>
      </c>
      <c r="H74" s="21">
        <f t="shared" ref="H74" si="83">$O$3*EXP($O$4*B74)</f>
        <v>1.5492719222501479</v>
      </c>
      <c r="I74" s="21" t="e">
        <f t="shared" ref="I74" si="84">G74-H74</f>
        <v>#REF!</v>
      </c>
      <c r="J74" s="30" t="e">
        <f t="shared" ref="J74" si="85">(C74-C73)/(E74-E73+F74-F73)</f>
        <v>#REF!</v>
      </c>
      <c r="K74" s="21">
        <f t="shared" ref="K74" si="86">$P$3*EXP($P$4*B74)</f>
        <v>0.41829806733315256</v>
      </c>
      <c r="L74" s="21" t="e">
        <f t="shared" si="66"/>
        <v>#REF!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Dati!A39</f>
        <v>44080</v>
      </c>
      <c r="B75" s="3">
        <v>73</v>
      </c>
      <c r="C75" s="3">
        <f>Dati!N39</f>
        <v>277634</v>
      </c>
      <c r="D75" s="3">
        <f>Dati!G39</f>
        <v>32078</v>
      </c>
      <c r="E75" s="3">
        <f>Dati!K39</f>
        <v>35541</v>
      </c>
      <c r="F75" s="3">
        <f>Dati!J39</f>
        <v>210015</v>
      </c>
      <c r="G75" s="29">
        <f t="shared" ref="G75:G76" si="87">C75/(E75+F75)</f>
        <v>1.1306341526983661</v>
      </c>
      <c r="H75" s="21">
        <f t="shared" ref="H75:H76" si="88">$O$3*EXP($O$4*B75)</f>
        <v>1.5096609557414378</v>
      </c>
      <c r="I75" s="21">
        <f t="shared" ref="I75:I76" si="89">G75-H75</f>
        <v>-0.37902680304307168</v>
      </c>
      <c r="J75" s="30" t="e">
        <f t="shared" ref="J75:J76" si="90">(C75-C74)/(E75-E74+F75-F74)</f>
        <v>#REF!</v>
      </c>
      <c r="K75" s="21">
        <f t="shared" ref="K75:K76" si="91">$P$3*EXP($P$4*B75)</f>
        <v>0.3967055263187364</v>
      </c>
      <c r="L75" s="21" t="e">
        <f t="shared" ref="L75:L76" si="92">J75-K75</f>
        <v>#REF!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 t="e">
        <f>Dati!#REF!</f>
        <v>#REF!</v>
      </c>
      <c r="B76" s="3">
        <v>74</v>
      </c>
      <c r="C76" s="3" t="e">
        <f>Dati!#REF!</f>
        <v>#REF!</v>
      </c>
      <c r="D76" s="3" t="e">
        <f>Dati!#REF!</f>
        <v>#REF!</v>
      </c>
      <c r="E76" s="3" t="e">
        <f>Dati!#REF!</f>
        <v>#REF!</v>
      </c>
      <c r="F76" s="3" t="e">
        <f>Dati!#REF!</f>
        <v>#REF!</v>
      </c>
      <c r="G76" s="29" t="e">
        <f t="shared" si="87"/>
        <v>#REF!</v>
      </c>
      <c r="H76" s="21">
        <f t="shared" si="88"/>
        <v>1.4710627415102469</v>
      </c>
      <c r="I76" s="21" t="e">
        <f t="shared" si="89"/>
        <v>#REF!</v>
      </c>
      <c r="J76" s="30" t="e">
        <f t="shared" si="90"/>
        <v>#REF!</v>
      </c>
      <c r="K76" s="21">
        <f t="shared" si="91"/>
        <v>0.37622759200195993</v>
      </c>
      <c r="L76" s="21" t="e">
        <f t="shared" si="92"/>
        <v>#REF!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Dati!A40</f>
        <v>44081</v>
      </c>
      <c r="B77" s="3">
        <v>75</v>
      </c>
      <c r="C77" s="3">
        <f>Dati!N40</f>
        <v>278784</v>
      </c>
      <c r="D77" s="3">
        <f>Dati!G40</f>
        <v>32993</v>
      </c>
      <c r="E77" s="3">
        <f>Dati!K40</f>
        <v>35553</v>
      </c>
      <c r="F77" s="3">
        <f>Dati!J40</f>
        <v>210238</v>
      </c>
      <c r="G77" s="29">
        <f t="shared" ref="G77:G78" si="93">C77/(E77+F77)</f>
        <v>1.1342319287524767</v>
      </c>
      <c r="H77" s="21">
        <f t="shared" ref="H77:H78" si="94">$O$3*EXP($O$4*B77)</f>
        <v>1.4334513860410647</v>
      </c>
      <c r="I77" s="21">
        <f t="shared" ref="I77:I78" si="95">G77-H77</f>
        <v>-0.29921945728858801</v>
      </c>
      <c r="J77" s="30" t="e">
        <f t="shared" ref="J77:J78" si="96">(C77-C76)/(E77-E76+F77-F76)</f>
        <v>#REF!</v>
      </c>
      <c r="K77" s="21">
        <f t="shared" ref="K77:K78" si="97">$P$3*EXP($P$4*B77)</f>
        <v>0.35680672839900357</v>
      </c>
      <c r="L77" s="21" t="e">
        <f t="shared" ref="L77:L78" si="98">J77-K77</f>
        <v>#REF!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 t="e">
        <f>Dati!#REF!</f>
        <v>#REF!</v>
      </c>
      <c r="B78" s="3">
        <v>76</v>
      </c>
      <c r="C78" s="3" t="e">
        <f>Dati!#REF!</f>
        <v>#REF!</v>
      </c>
      <c r="D78" s="3" t="e">
        <f>Dati!#REF!</f>
        <v>#REF!</v>
      </c>
      <c r="E78" s="3" t="e">
        <f>Dati!#REF!</f>
        <v>#REF!</v>
      </c>
      <c r="F78" s="3" t="e">
        <f>Dati!#REF!</f>
        <v>#REF!</v>
      </c>
      <c r="G78" s="29" t="e">
        <f t="shared" si="93"/>
        <v>#REF!</v>
      </c>
      <c r="H78" s="21">
        <f t="shared" si="94"/>
        <v>1.3968016578501163</v>
      </c>
      <c r="I78" s="21" t="e">
        <f t="shared" si="95"/>
        <v>#REF!</v>
      </c>
      <c r="J78" s="30" t="e">
        <f t="shared" si="96"/>
        <v>#REF!</v>
      </c>
      <c r="K78" s="21">
        <f t="shared" si="97"/>
        <v>0.33838836953281515</v>
      </c>
      <c r="L78" s="21" t="e">
        <f t="shared" si="98"/>
        <v>#REF!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Dati!A41</f>
        <v>44082</v>
      </c>
      <c r="B79" s="3">
        <v>77</v>
      </c>
      <c r="C79" s="3">
        <f>Dati!N41</f>
        <v>280153</v>
      </c>
      <c r="D79" s="3">
        <f>Dati!G41</f>
        <v>33789</v>
      </c>
      <c r="E79" s="3">
        <f>Dati!K41</f>
        <v>35563</v>
      </c>
      <c r="F79" s="3">
        <f>Dati!J41</f>
        <v>210801</v>
      </c>
      <c r="G79" s="29">
        <f t="shared" ref="G79" si="99">C79/(E79+F79)</f>
        <v>1.137150720072738</v>
      </c>
      <c r="H79" s="21">
        <f t="shared" ref="H79" si="100">$O$3*EXP($O$4*B79)</f>
        <v>1.3610889705588805</v>
      </c>
      <c r="I79" s="21">
        <f t="shared" ref="I79" si="101">G79-H79</f>
        <v>-0.22393825048614246</v>
      </c>
      <c r="J79" s="30" t="e">
        <f t="shared" ref="J79" si="102">(C79-C78)/(E79-E78+F79-F78)</f>
        <v>#REF!</v>
      </c>
      <c r="K79" s="21">
        <f t="shared" ref="K79" si="103">$P$3*EXP($P$4*B79)</f>
        <v>0.32092076612139586</v>
      </c>
      <c r="L79" s="21" t="e">
        <f t="shared" ref="L79" si="104">J79-K79</f>
        <v>#REF!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 t="e">
        <f>Dati!#REF!</f>
        <v>#REF!</v>
      </c>
      <c r="B80" s="3">
        <v>78</v>
      </c>
      <c r="C80" s="3" t="e">
        <f>Dati!#REF!</f>
        <v>#REF!</v>
      </c>
      <c r="D80" s="3" t="e">
        <f>Dati!#REF!</f>
        <v>#REF!</v>
      </c>
      <c r="E80" s="3" t="e">
        <f>Dati!#REF!</f>
        <v>#REF!</v>
      </c>
      <c r="F80" s="3" t="e">
        <f>Dati!#REF!</f>
        <v>#REF!</v>
      </c>
      <c r="G80" s="29" t="e">
        <f t="shared" ref="G80" si="105">C80/(E80+F80)</f>
        <v>#REF!</v>
      </c>
      <c r="H80" s="21">
        <f t="shared" ref="H80" si="106">$O$3*EXP($O$4*B80)</f>
        <v>1.3262893664003814</v>
      </c>
      <c r="I80" s="21" t="e">
        <f t="shared" ref="I80" si="107">G80-H80</f>
        <v>#REF!</v>
      </c>
      <c r="J80" s="30" t="e">
        <f t="shared" ref="J80" si="108">(C80-C79)/(E80-E79+F80-F79)</f>
        <v>#REF!</v>
      </c>
      <c r="K80" s="21">
        <f t="shared" ref="K80" si="109">$P$3*EXP($P$4*B80)</f>
        <v>0.30435484018003806</v>
      </c>
      <c r="L80" s="21" t="e">
        <f t="shared" ref="L80" si="110">J80-K80</f>
        <v>#REF!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Dati!A42</f>
        <v>44083</v>
      </c>
      <c r="B81" s="3">
        <v>79</v>
      </c>
      <c r="C81" s="3">
        <f>Dati!N42</f>
        <v>281583</v>
      </c>
      <c r="D81" s="3">
        <f>Dati!G42</f>
        <v>34734</v>
      </c>
      <c r="E81" s="3">
        <f>Dati!K42</f>
        <v>35577</v>
      </c>
      <c r="F81" s="3">
        <f>Dati!J42</f>
        <v>211272</v>
      </c>
      <c r="G81" s="29">
        <f t="shared" ref="G81" si="111">C81/(E81+F81)</f>
        <v>1.1407095025703973</v>
      </c>
      <c r="H81" s="21">
        <f t="shared" ref="H81" si="112">$O$3*EXP($O$4*B81)</f>
        <v>1.2923795001471794</v>
      </c>
      <c r="I81" s="21">
        <f t="shared" ref="I81" si="113">G81-H81</f>
        <v>-0.15166999757678212</v>
      </c>
      <c r="J81" s="30" t="e">
        <f t="shared" ref="J81" si="114">(C81-C80)/(E81-E80+F81-F80)</f>
        <v>#REF!</v>
      </c>
      <c r="K81" s="21">
        <f t="shared" ref="K81" si="115">$P$3*EXP($P$4*B81)</f>
        <v>0.28864404712899216</v>
      </c>
      <c r="L81" s="21" t="e">
        <f t="shared" ref="L81" si="116">J81-K81</f>
        <v>#REF!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 t="e">
        <f>Dati!#REF!</f>
        <v>#REF!</v>
      </c>
      <c r="B82" s="3">
        <v>80</v>
      </c>
      <c r="C82" s="3" t="e">
        <f>Dati!#REF!</f>
        <v>#REF!</v>
      </c>
      <c r="D82" s="3" t="e">
        <f>Dati!#REF!</f>
        <v>#REF!</v>
      </c>
      <c r="E82" s="3" t="e">
        <f>Dati!#REF!</f>
        <v>#REF!</v>
      </c>
      <c r="F82" s="3" t="e">
        <f>Dati!#REF!</f>
        <v>#REF!</v>
      </c>
      <c r="G82" s="29" t="e">
        <f t="shared" ref="G82" si="117">C82/(E82+F82)</f>
        <v>#REF!</v>
      </c>
      <c r="H82" s="21">
        <f t="shared" ref="H82" si="118">$O$3*EXP($O$4*B82)</f>
        <v>1.2593366234502845</v>
      </c>
      <c r="I82" s="21" t="e">
        <f t="shared" ref="I82" si="119">G82-H82</f>
        <v>#REF!</v>
      </c>
      <c r="J82" s="30" t="e">
        <f t="shared" ref="J82" si="120">(C82-C81)/(E82-E81+F82-F81)</f>
        <v>#REF!</v>
      </c>
      <c r="K82" s="21">
        <f t="shared" ref="K82" si="121">$P$3*EXP($P$4*B82)</f>
        <v>0.27374424501913464</v>
      </c>
      <c r="L82" s="21" t="e">
        <f t="shared" ref="L82" si="122">J82-K82</f>
        <v>#REF!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Dati!A43</f>
        <v>44084</v>
      </c>
      <c r="B83" s="3">
        <v>81</v>
      </c>
      <c r="C83" s="3">
        <f>Dati!N43</f>
        <v>283180</v>
      </c>
      <c r="D83" s="3">
        <f>Dati!G43</f>
        <v>35708</v>
      </c>
      <c r="E83" s="3">
        <f>Dati!K43</f>
        <v>35587</v>
      </c>
      <c r="F83" s="3">
        <f>Dati!J43</f>
        <v>211885</v>
      </c>
      <c r="G83" s="29">
        <f t="shared" ref="G83:G84" si="123">C83/(E83+F83)</f>
        <v>1.1442910713131182</v>
      </c>
      <c r="H83" s="21">
        <f t="shared" ref="H83:H84" si="124">$O$3*EXP($O$4*B83)</f>
        <v>1.2271385695784822</v>
      </c>
      <c r="I83" s="21">
        <f t="shared" ref="I83:I84" si="125">G83-H83</f>
        <v>-8.2847498265363972E-2</v>
      </c>
      <c r="J83" s="30" t="e">
        <f t="shared" ref="J83:J84" si="126">(C83-C82)/(E83-E82+F83-F82)</f>
        <v>#REF!</v>
      </c>
      <c r="K83" s="21">
        <f t="shared" ref="K83:K84" si="127">$P$3*EXP($P$4*B83)</f>
        <v>0.25961357050820427</v>
      </c>
      <c r="L83" s="21" t="e">
        <f t="shared" ref="L83:L84" si="128">J83-K83</f>
        <v>#REF!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 t="e">
        <f>Dati!#REF!</f>
        <v>#REF!</v>
      </c>
      <c r="B84" s="3">
        <v>82</v>
      </c>
      <c r="C84" s="3" t="e">
        <f>Dati!#REF!</f>
        <v>#REF!</v>
      </c>
      <c r="D84" s="3" t="e">
        <f>Dati!#REF!</f>
        <v>#REF!</v>
      </c>
      <c r="E84" s="3" t="e">
        <f>Dati!#REF!</f>
        <v>#REF!</v>
      </c>
      <c r="F84" s="3" t="e">
        <f>Dati!#REF!</f>
        <v>#REF!</v>
      </c>
      <c r="G84" s="29" t="e">
        <f t="shared" si="123"/>
        <v>#REF!</v>
      </c>
      <c r="H84" s="21">
        <f t="shared" si="124"/>
        <v>1.1957637385478384</v>
      </c>
      <c r="I84" s="21" t="e">
        <f t="shared" si="125"/>
        <v>#REF!</v>
      </c>
      <c r="J84" s="30" t="e">
        <f t="shared" si="126"/>
        <v>#REF!</v>
      </c>
      <c r="K84" s="21">
        <f t="shared" si="127"/>
        <v>0.24621232123914474</v>
      </c>
      <c r="L84" s="21" t="e">
        <f t="shared" si="128"/>
        <v>#REF!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Dati!A44</f>
        <v>44085</v>
      </c>
      <c r="B85" s="3">
        <v>83</v>
      </c>
      <c r="C85" s="3">
        <f>Dati!N44</f>
        <v>284796</v>
      </c>
      <c r="D85" s="3">
        <f>Dati!G44</f>
        <v>36767</v>
      </c>
      <c r="E85" s="3">
        <f>Dati!K44</f>
        <v>35597</v>
      </c>
      <c r="F85" s="3">
        <f>Dati!J44</f>
        <v>212432</v>
      </c>
      <c r="G85" s="29">
        <f t="shared" ref="G85" si="129">C85/(E85+F85)</f>
        <v>1.1482366981280414</v>
      </c>
      <c r="H85" s="21">
        <f t="shared" ref="H85" si="130">$O$3*EXP($O$4*B85)</f>
        <v>1.1651910826314031</v>
      </c>
      <c r="I85" s="21">
        <f t="shared" ref="I85" si="131">G85-H85</f>
        <v>-1.695438450336173E-2</v>
      </c>
      <c r="J85" s="30" t="e">
        <f t="shared" ref="J85" si="132">(C85-C84)/(E85-E84+F85-F84)</f>
        <v>#REF!</v>
      </c>
      <c r="K85" s="21">
        <f t="shared" ref="K85" si="133">$P$3*EXP($P$4*B85)</f>
        <v>0.2335028442900757</v>
      </c>
      <c r="L85" s="21" t="e">
        <f t="shared" ref="L85" si="134">J85-K85</f>
        <v>#REF!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 t="e">
        <f>Dati!#REF!</f>
        <v>#REF!</v>
      </c>
      <c r="B86" s="3">
        <v>84</v>
      </c>
      <c r="C86" s="3" t="e">
        <f>Dati!#REF!</f>
        <v>#REF!</v>
      </c>
      <c r="D86" s="3" t="e">
        <f>Dati!#REF!</f>
        <v>#REF!</v>
      </c>
      <c r="E86" s="3" t="e">
        <f>Dati!#REF!</f>
        <v>#REF!</v>
      </c>
      <c r="F86" s="3" t="e">
        <f>Dati!#REF!</f>
        <v>#REF!</v>
      </c>
      <c r="G86" s="29" t="e">
        <f t="shared" ref="G86:G87" si="135">C86/(E86+F86)</f>
        <v>#REF!</v>
      </c>
      <c r="H86" s="21">
        <f t="shared" ref="H86:H87" si="136">$O$3*EXP($O$4*B86)</f>
        <v>1.135400092239397</v>
      </c>
      <c r="I86" s="21" t="e">
        <f t="shared" ref="I86:I87" si="137">G86-H86</f>
        <v>#REF!</v>
      </c>
      <c r="J86" s="30" t="e">
        <f t="shared" ref="J86:J87" si="138">(C86-C85)/(E86-E85+F86-F85)</f>
        <v>#REF!</v>
      </c>
      <c r="K86" s="21">
        <f t="shared" ref="K86:K87" si="139">$P$3*EXP($P$4*B86)</f>
        <v>0.22144943038247414</v>
      </c>
      <c r="L86" s="21" t="e">
        <f t="shared" ref="L86:L87" si="140">J86-K86</f>
        <v>#REF!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Dati!A45</f>
        <v>44086</v>
      </c>
      <c r="B87" s="3">
        <v>85</v>
      </c>
      <c r="C87" s="3">
        <f>Dati!N45</f>
        <v>286297</v>
      </c>
      <c r="D87" s="3">
        <f>Dati!G45</f>
        <v>37503</v>
      </c>
      <c r="E87" s="3">
        <f>Dati!K45</f>
        <v>35603</v>
      </c>
      <c r="F87" s="3">
        <f>Dati!J45</f>
        <v>213191</v>
      </c>
      <c r="G87" s="29">
        <f t="shared" si="135"/>
        <v>1.1507391657355082</v>
      </c>
      <c r="H87" s="21">
        <f t="shared" si="136"/>
        <v>1.1063707821604016</v>
      </c>
      <c r="I87" s="21">
        <f t="shared" si="137"/>
        <v>4.4368383575106529E-2</v>
      </c>
      <c r="J87" s="30" t="e">
        <f t="shared" si="138"/>
        <v>#REF!</v>
      </c>
      <c r="K87" s="21">
        <f t="shared" si="139"/>
        <v>0.21001821355032865</v>
      </c>
      <c r="L87" s="21" t="e">
        <f t="shared" si="140"/>
        <v>#REF!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 t="e">
        <f>Dati!#REF!</f>
        <v>#REF!</v>
      </c>
      <c r="B88" s="3">
        <v>86</v>
      </c>
      <c r="C88" s="3" t="e">
        <f>Dati!#REF!</f>
        <v>#REF!</v>
      </c>
      <c r="D88" s="3" t="e">
        <f>Dati!#REF!</f>
        <v>#REF!</v>
      </c>
      <c r="E88" s="3" t="e">
        <f>Dati!#REF!</f>
        <v>#REF!</v>
      </c>
      <c r="F88" s="3" t="e">
        <f>Dati!#REF!</f>
        <v>#REF!</v>
      </c>
      <c r="G88" s="29" t="e">
        <f t="shared" ref="G88:G89" si="141">C88/(E88+F88)</f>
        <v>#REF!</v>
      </c>
      <c r="H88" s="21">
        <f t="shared" ref="H88:H89" si="142">$O$3*EXP($O$4*B88)</f>
        <v>1.0780836781543337</v>
      </c>
      <c r="I88" s="21" t="e">
        <f t="shared" ref="I88:I89" si="143">G88-H88</f>
        <v>#REF!</v>
      </c>
      <c r="J88" s="30" t="e">
        <f t="shared" ref="J88:J89" si="144">(C88-C87)/(E88-E87+F88-F87)</f>
        <v>#REF!</v>
      </c>
      <c r="K88" s="21">
        <f t="shared" ref="K88:K89" si="145">$P$3*EXP($P$4*B88)</f>
        <v>0.1991770759883707</v>
      </c>
      <c r="L88" s="21" t="e">
        <f t="shared" ref="L88:L89" si="146">J88-K88</f>
        <v>#REF!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Dati!A46</f>
        <v>44087</v>
      </c>
      <c r="B89" s="3">
        <v>87</v>
      </c>
      <c r="C89" s="3">
        <f>Dati!N46</f>
        <v>287753</v>
      </c>
      <c r="D89" s="3">
        <f>Dati!G46</f>
        <v>38509</v>
      </c>
      <c r="E89" s="3">
        <f>Dati!K46</f>
        <v>35610</v>
      </c>
      <c r="F89" s="3">
        <f>Dati!J46</f>
        <v>213634</v>
      </c>
      <c r="G89" s="29">
        <f t="shared" si="141"/>
        <v>1.1545032177304169</v>
      </c>
      <c r="H89" s="21">
        <f t="shared" si="142"/>
        <v>1.0505198038881975</v>
      </c>
      <c r="I89" s="21">
        <f t="shared" si="143"/>
        <v>0.10398341384221932</v>
      </c>
      <c r="J89" s="30" t="e">
        <f t="shared" si="144"/>
        <v>#REF!</v>
      </c>
      <c r="K89" s="21">
        <f t="shared" si="145"/>
        <v>0.18889555781203865</v>
      </c>
      <c r="L89" s="21" t="e">
        <f t="shared" si="146"/>
        <v>#REF!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 t="e">
        <f>Dati!#REF!</f>
        <v>#REF!</v>
      </c>
      <c r="B90" s="3">
        <v>88</v>
      </c>
      <c r="C90" s="3" t="e">
        <f>Dati!#REF!</f>
        <v>#REF!</v>
      </c>
      <c r="D90" s="3" t="e">
        <f>Dati!#REF!</f>
        <v>#REF!</v>
      </c>
      <c r="E90" s="3" t="e">
        <f>Dati!#REF!</f>
        <v>#REF!</v>
      </c>
      <c r="F90" s="3" t="e">
        <f>Dati!#REF!</f>
        <v>#REF!</v>
      </c>
      <c r="G90" s="29" t="e">
        <f t="shared" ref="G90" si="147">C90/(E90+F90)</f>
        <v>#REF!</v>
      </c>
      <c r="H90" s="21">
        <f t="shared" ref="H90" si="148">$O$3*EXP($O$4*B90)</f>
        <v>1.0236606682058604</v>
      </c>
      <c r="I90" s="21" t="e">
        <f t="shared" ref="I90" si="149">G90-H90</f>
        <v>#REF!</v>
      </c>
      <c r="J90" s="30" t="e">
        <f t="shared" ref="J90" si="150">(C90-C89)/(E90-E89+F90-F89)</f>
        <v>#REF!</v>
      </c>
      <c r="K90" s="21">
        <f t="shared" ref="K90" si="151">$P$3*EXP($P$4*B90)</f>
        <v>0.1791447714756319</v>
      </c>
      <c r="L90" s="21" t="e">
        <f t="shared" ref="L90" si="152">J90-K90</f>
        <v>#REF!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Dati!A47</f>
        <v>44088</v>
      </c>
      <c r="B91" s="3">
        <v>89</v>
      </c>
      <c r="C91" s="3">
        <f>Dati!N47</f>
        <v>288761</v>
      </c>
      <c r="D91" s="3">
        <f>Dati!G47</f>
        <v>39187</v>
      </c>
      <c r="E91" s="3">
        <f>Dati!K47</f>
        <v>35624</v>
      </c>
      <c r="F91" s="3">
        <f>Dati!J47</f>
        <v>213950</v>
      </c>
      <c r="G91" s="29">
        <f t="shared" ref="G91:G92" si="153">C91/(E91+F91)</f>
        <v>1.1570155545048764</v>
      </c>
      <c r="H91" s="21">
        <f t="shared" ref="H91:H92" si="154">$O$3*EXP($O$4*B91)</f>
        <v>0.99748825272330655</v>
      </c>
      <c r="I91" s="21">
        <f t="shared" ref="I91:I92" si="155">G91-H91</f>
        <v>0.15952730178156982</v>
      </c>
      <c r="J91" s="30" t="e">
        <f t="shared" ref="J91:J92" si="156">(C91-C90)/(E91-E90+F91-F90)</f>
        <v>#REF!</v>
      </c>
      <c r="K91" s="21">
        <f t="shared" ref="K91:K92" si="157">$P$3*EXP($P$4*B91)</f>
        <v>0.16989732060819829</v>
      </c>
      <c r="L91" s="21" t="e">
        <f t="shared" ref="L91:L92" si="158">J91-K91</f>
        <v>#REF!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 t="e">
        <f>Dati!#REF!</f>
        <v>#REF!</v>
      </c>
      <c r="B92" s="3">
        <v>90</v>
      </c>
      <c r="C92" s="3" t="e">
        <f>Dati!#REF!</f>
        <v>#REF!</v>
      </c>
      <c r="D92" s="3" t="e">
        <f>Dati!#REF!</f>
        <v>#REF!</v>
      </c>
      <c r="E92" s="3" t="e">
        <f>Dati!#REF!</f>
        <v>#REF!</v>
      </c>
      <c r="F92" s="3" t="e">
        <f>Dati!#REF!</f>
        <v>#REF!</v>
      </c>
      <c r="G92" s="29" t="e">
        <f t="shared" si="153"/>
        <v>#REF!</v>
      </c>
      <c r="H92" s="21">
        <f t="shared" si="154"/>
        <v>0.97198499974104879</v>
      </c>
      <c r="I92" s="21" t="e">
        <f t="shared" si="155"/>
        <v>#REF!</v>
      </c>
      <c r="J92" s="30" t="e">
        <f t="shared" si="156"/>
        <v>#REF!</v>
      </c>
      <c r="K92" s="21">
        <f t="shared" si="157"/>
        <v>0.16112722303911209</v>
      </c>
      <c r="L92" s="21" t="e">
        <f t="shared" si="158"/>
        <v>#REF!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Dati!A48</f>
        <v>44089</v>
      </c>
      <c r="B93" s="3">
        <v>91</v>
      </c>
      <c r="C93" s="3">
        <f>Dati!N48</f>
        <v>289990</v>
      </c>
      <c r="D93" s="3">
        <f>Dati!G48</f>
        <v>39712</v>
      </c>
      <c r="E93" s="3">
        <f>Dati!K48</f>
        <v>35633</v>
      </c>
      <c r="F93" s="3">
        <f>Dati!J48</f>
        <v>214645</v>
      </c>
      <c r="G93" s="29">
        <f t="shared" ref="G93" si="159">C93/(E93+F93)</f>
        <v>1.1586715572283621</v>
      </c>
      <c r="H93" s="21">
        <f t="shared" ref="H93" si="160">$O$3*EXP($O$4*B93)</f>
        <v>0.94713380046559037</v>
      </c>
      <c r="I93" s="21">
        <f t="shared" ref="I93" si="161">G93-H93</f>
        <v>0.21153775676277176</v>
      </c>
      <c r="J93" s="30" t="e">
        <f t="shared" ref="J93" si="162">(C93-C92)/(E93-E92+F93-F92)</f>
        <v>#REF!</v>
      </c>
      <c r="K93" s="21">
        <f t="shared" ref="K93" si="163">$P$3*EXP($P$4*B93)</f>
        <v>0.15280983779707119</v>
      </c>
      <c r="L93" s="21" t="e">
        <f t="shared" ref="L93" si="164">J93-K93</f>
        <v>#REF!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 t="e">
        <f>Dati!#REF!</f>
        <v>#REF!</v>
      </c>
      <c r="B94" s="3">
        <v>92</v>
      </c>
      <c r="C94" s="3" t="e">
        <f>Dati!#REF!</f>
        <v>#REF!</v>
      </c>
      <c r="D94" s="3" t="e">
        <f>Dati!#REF!</f>
        <v>#REF!</v>
      </c>
      <c r="E94" s="3" t="e">
        <f>Dati!#REF!</f>
        <v>#REF!</v>
      </c>
      <c r="F94" s="3" t="e">
        <f>Dati!#REF!</f>
        <v>#REF!</v>
      </c>
      <c r="G94" s="29" t="e">
        <f t="shared" ref="G94:G98" si="165">C94/(E94+F94)</f>
        <v>#REF!</v>
      </c>
      <c r="H94" s="21">
        <f t="shared" ref="H94:H98" si="166">$O$3*EXP($O$4*B94)</f>
        <v>0.92291798353203336</v>
      </c>
      <c r="I94" s="21" t="e">
        <f t="shared" ref="I94:I98" si="167">G94-H94</f>
        <v>#REF!</v>
      </c>
      <c r="J94" s="30" t="e">
        <f t="shared" ref="J94:J98" si="168">(C94-C93)/(E94-E93+F94-F93)</f>
        <v>#REF!</v>
      </c>
      <c r="K94" s="21">
        <f t="shared" ref="K94:K98" si="169">$P$3*EXP($P$4*B94)</f>
        <v>0.14492179587740434</v>
      </c>
      <c r="L94" s="21" t="e">
        <f t="shared" ref="L94:L98" si="170">J94-K94</f>
        <v>#REF!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Dati!A49</f>
        <v>44090</v>
      </c>
      <c r="B95" s="3">
        <v>93</v>
      </c>
      <c r="C95" s="3">
        <f>Dati!N49</f>
        <v>291442</v>
      </c>
      <c r="D95" s="3">
        <f>Dati!G49</f>
        <v>40532</v>
      </c>
      <c r="E95" s="3">
        <f>Dati!K49</f>
        <v>35645</v>
      </c>
      <c r="F95" s="3">
        <f>Dati!J49</f>
        <v>215265</v>
      </c>
      <c r="G95" s="29">
        <f t="shared" si="165"/>
        <v>1.16153999442031</v>
      </c>
      <c r="H95" s="21">
        <f t="shared" si="166"/>
        <v>0.89932130382013531</v>
      </c>
      <c r="I95" s="21">
        <f t="shared" si="167"/>
        <v>0.26221869060017466</v>
      </c>
      <c r="J95" s="30" t="e">
        <f t="shared" si="168"/>
        <v>#REF!</v>
      </c>
      <c r="K95" s="21">
        <f t="shared" si="169"/>
        <v>0.13744093458316969</v>
      </c>
      <c r="L95" s="21" t="e">
        <f t="shared" si="170"/>
        <v>#REF!</v>
      </c>
      <c r="Z95" s="25"/>
      <c r="AA95" s="11"/>
      <c r="AB95" s="11"/>
      <c r="AC95" s="11"/>
      <c r="AD95" s="11"/>
      <c r="AE95" s="11"/>
      <c r="AF95" s="5"/>
    </row>
    <row r="96" spans="1:38">
      <c r="A96" s="2" t="e">
        <f>Dati!#REF!</f>
        <v>#REF!</v>
      </c>
      <c r="B96" s="3">
        <v>94</v>
      </c>
      <c r="C96" s="3" t="e">
        <f>Dati!#REF!</f>
        <v>#REF!</v>
      </c>
      <c r="D96" s="3" t="e">
        <f>Dati!#REF!</f>
        <v>#REF!</v>
      </c>
      <c r="E96" s="3" t="e">
        <f>Dati!#REF!</f>
        <v>#REF!</v>
      </c>
      <c r="F96" s="3" t="e">
        <f>Dati!#REF!</f>
        <v>#REF!</v>
      </c>
      <c r="G96" s="29" t="e">
        <f t="shared" si="165"/>
        <v>#REF!</v>
      </c>
      <c r="H96" s="21">
        <f t="shared" si="166"/>
        <v>0.87632793155631084</v>
      </c>
      <c r="I96" s="21" t="e">
        <f t="shared" si="167"/>
        <v>#REF!</v>
      </c>
      <c r="J96" s="30" t="e">
        <f t="shared" si="168"/>
        <v>#REF!</v>
      </c>
      <c r="K96" s="21">
        <f t="shared" si="169"/>
        <v>0.13034623525556518</v>
      </c>
      <c r="L96" s="21" t="e">
        <f t="shared" si="170"/>
        <v>#REF!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Dati!A50</f>
        <v>44091</v>
      </c>
      <c r="B97" s="3">
        <v>95</v>
      </c>
      <c r="C97" s="3">
        <f>Dati!N50</f>
        <v>293025</v>
      </c>
      <c r="D97" s="3">
        <f>Dati!G50</f>
        <v>41413</v>
      </c>
      <c r="E97" s="3">
        <f>Dati!K50</f>
        <v>35658</v>
      </c>
      <c r="F97" s="3">
        <f>Dati!J50</f>
        <v>215954</v>
      </c>
      <c r="G97" s="29">
        <f t="shared" si="165"/>
        <v>1.1645907190436069</v>
      </c>
      <c r="H97" s="21">
        <f t="shared" si="166"/>
        <v>0.85392244169426756</v>
      </c>
      <c r="I97" s="21">
        <f t="shared" si="167"/>
        <v>0.31066827734933933</v>
      </c>
      <c r="J97" s="30" t="e">
        <f t="shared" si="168"/>
        <v>#REF!</v>
      </c>
      <c r="K97" s="21">
        <f t="shared" si="169"/>
        <v>0.1236177642186935</v>
      </c>
      <c r="L97" s="21" t="e">
        <f t="shared" si="170"/>
        <v>#REF!</v>
      </c>
      <c r="Z97" s="25"/>
      <c r="AA97" s="11"/>
      <c r="AB97" s="11"/>
      <c r="AC97" s="11"/>
      <c r="AD97" s="11"/>
      <c r="AE97" s="11"/>
      <c r="AF97" s="5"/>
    </row>
    <row r="98" spans="1:32">
      <c r="A98" s="2" t="e">
        <f>Dati!#REF!</f>
        <v>#REF!</v>
      </c>
      <c r="B98" s="3">
        <v>96</v>
      </c>
      <c r="C98" s="3" t="e">
        <f>Dati!#REF!</f>
        <v>#REF!</v>
      </c>
      <c r="D98" s="3" t="e">
        <f>Dati!#REF!</f>
        <v>#REF!</v>
      </c>
      <c r="E98" s="3" t="e">
        <f>Dati!#REF!</f>
        <v>#REF!</v>
      </c>
      <c r="F98" s="3" t="e">
        <f>Dati!#REF!</f>
        <v>#REF!</v>
      </c>
      <c r="G98" s="29" t="e">
        <f t="shared" si="165"/>
        <v>#REF!</v>
      </c>
      <c r="H98" s="21">
        <f t="shared" si="166"/>
        <v>0.8320898035671529</v>
      </c>
      <c r="I98" s="21" t="e">
        <f t="shared" si="167"/>
        <v>#REF!</v>
      </c>
      <c r="J98" s="30" t="e">
        <f t="shared" si="168"/>
        <v>#REF!</v>
      </c>
      <c r="K98" s="21">
        <f t="shared" si="169"/>
        <v>0.11723661677275836</v>
      </c>
      <c r="L98" s="21" t="e">
        <f t="shared" si="170"/>
        <v>#REF!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Dati!A51</f>
        <v>44092</v>
      </c>
      <c r="B99" s="3">
        <v>97</v>
      </c>
      <c r="C99" s="3">
        <f>Dati!N51</f>
        <v>294932</v>
      </c>
      <c r="D99" s="3">
        <f>Dati!G51</f>
        <v>42457</v>
      </c>
      <c r="E99" s="3">
        <f>Dati!K51</f>
        <v>35668</v>
      </c>
      <c r="F99" s="3">
        <f>Dati!J51</f>
        <v>216807</v>
      </c>
      <c r="G99" s="29">
        <f t="shared" ref="G99" si="171">C99/(E99+F99)</f>
        <v>1.1681631844737104</v>
      </c>
      <c r="H99" s="21">
        <f t="shared" ref="H99" si="172">$O$3*EXP($O$4*B99)</f>
        <v>0.81081537080426713</v>
      </c>
      <c r="I99" s="21">
        <f t="shared" ref="I99" si="173">G99-H99</f>
        <v>0.35734781366944324</v>
      </c>
      <c r="J99" s="30" t="e">
        <f t="shared" ref="J99" si="174">(C99-C98)/(E99-E98+F99-F98)</f>
        <v>#REF!</v>
      </c>
      <c r="K99" s="21">
        <f t="shared" ref="K99" si="175">$P$3*EXP($P$4*B99)</f>
        <v>0.11118486407833097</v>
      </c>
      <c r="L99" s="21" t="e">
        <f t="shared" ref="L99" si="176">J99-K99</f>
        <v>#REF!</v>
      </c>
      <c r="Z99" s="25"/>
      <c r="AA99" s="11"/>
      <c r="AB99" s="11"/>
      <c r="AC99" s="11"/>
      <c r="AD99" s="11"/>
      <c r="AE99" s="11"/>
      <c r="AF99" s="5"/>
    </row>
    <row r="100" spans="1:32">
      <c r="A100" s="2" t="e">
        <f>Dati!#REF!</f>
        <v>#REF!</v>
      </c>
      <c r="B100" s="3">
        <v>98</v>
      </c>
      <c r="C100" s="3" t="e">
        <f>Dati!#REF!</f>
        <v>#REF!</v>
      </c>
      <c r="D100" s="3" t="e">
        <f>Dati!#REF!</f>
        <v>#REF!</v>
      </c>
      <c r="E100" s="3" t="e">
        <f>Dati!#REF!</f>
        <v>#REF!</v>
      </c>
      <c r="F100" s="3" t="e">
        <f>Dati!#REF!</f>
        <v>#REF!</v>
      </c>
      <c r="G100" s="29" t="e">
        <f t="shared" ref="G100" si="177">C100/(E100+F100)</f>
        <v>#REF!</v>
      </c>
      <c r="H100" s="21">
        <f t="shared" ref="H100" si="178">$O$3*EXP($O$4*B100)</f>
        <v>0.79008487150558482</v>
      </c>
      <c r="I100" s="21" t="e">
        <f t="shared" ref="I100" si="179">G100-H100</f>
        <v>#REF!</v>
      </c>
      <c r="J100" s="30" t="e">
        <f t="shared" ref="J100" si="180">(C100-C99)/(E100-E99+F100-F99)</f>
        <v>#REF!</v>
      </c>
      <c r="K100" s="21">
        <f t="shared" ref="K100" si="181">$P$3*EXP($P$4*B100)</f>
        <v>0.10544550278245017</v>
      </c>
      <c r="L100" s="21" t="e">
        <f t="shared" ref="L100" si="182">J100-K100</f>
        <v>#REF!</v>
      </c>
    </row>
    <row r="101" spans="1:32">
      <c r="A101" s="2">
        <f>Dati!A52</f>
        <v>44093</v>
      </c>
      <c r="B101" s="3">
        <v>99</v>
      </c>
      <c r="C101" s="3">
        <f>Dati!N52</f>
        <v>296569</v>
      </c>
      <c r="D101" s="3">
        <f>Dati!G52</f>
        <v>43161</v>
      </c>
      <c r="E101" s="3">
        <f>Dati!K52</f>
        <v>35692</v>
      </c>
      <c r="F101" s="3">
        <f>Dati!J52</f>
        <v>217716</v>
      </c>
      <c r="G101" s="29">
        <f t="shared" ref="G101:G105" si="183">C101/(E101+F101)</f>
        <v>1.170322168203056</v>
      </c>
      <c r="H101" s="21">
        <f t="shared" ref="H101:H105" si="184">$O$3*EXP($O$4*B101)</f>
        <v>0.76988439866748426</v>
      </c>
      <c r="I101" s="21">
        <f t="shared" ref="I101:I105" si="185">G101-H101</f>
        <v>0.40043776953557175</v>
      </c>
      <c r="J101" s="30" t="e">
        <f t="shared" ref="J101:J105" si="186">(C101-C100)/(E101-E100+F101-F100)</f>
        <v>#REF!</v>
      </c>
      <c r="K101" s="21">
        <f t="shared" ref="K101:K105" si="187">$P$3*EXP($P$4*B101)</f>
        <v>0.10000240724502231</v>
      </c>
      <c r="L101" s="21" t="e">
        <f t="shared" ref="L101:L105" si="188">J101-K101</f>
        <v>#REF!</v>
      </c>
    </row>
    <row r="102" spans="1:32">
      <c r="A102" s="2" t="e">
        <f>Dati!#REF!</f>
        <v>#REF!</v>
      </c>
      <c r="B102" s="3">
        <v>100</v>
      </c>
      <c r="C102" s="3" t="e">
        <f>Dati!#REF!</f>
        <v>#REF!</v>
      </c>
      <c r="D102" s="3" t="e">
        <f>Dati!#REF!</f>
        <v>#REF!</v>
      </c>
      <c r="E102" s="3" t="e">
        <f>Dati!#REF!</f>
        <v>#REF!</v>
      </c>
      <c r="F102" s="3" t="e">
        <f>Dati!#REF!</f>
        <v>#REF!</v>
      </c>
      <c r="G102" s="29" t="e">
        <f t="shared" si="183"/>
        <v>#REF!</v>
      </c>
      <c r="H102" s="21">
        <f t="shared" si="184"/>
        <v>0.75020040085326978</v>
      </c>
      <c r="I102" s="21" t="e">
        <f t="shared" si="185"/>
        <v>#REF!</v>
      </c>
      <c r="J102" s="30" t="e">
        <f t="shared" si="186"/>
        <v>#REF!</v>
      </c>
      <c r="K102" s="21">
        <f t="shared" si="187"/>
        <v>9.484028423129412E-2</v>
      </c>
      <c r="L102" s="21" t="e">
        <f t="shared" si="188"/>
        <v>#REF!</v>
      </c>
    </row>
    <row r="103" spans="1:32">
      <c r="A103" s="2">
        <f>Dati!A53</f>
        <v>44094</v>
      </c>
      <c r="B103" s="3">
        <v>101</v>
      </c>
      <c r="C103" s="3">
        <f>Dati!N53</f>
        <v>298156</v>
      </c>
      <c r="D103" s="3">
        <f>Dati!G53</f>
        <v>44098</v>
      </c>
      <c r="E103" s="3">
        <f>Dati!K53</f>
        <v>35707</v>
      </c>
      <c r="F103" s="3">
        <f>Dati!J53</f>
        <v>218351</v>
      </c>
      <c r="G103" s="29">
        <f t="shared" si="183"/>
        <v>1.1735745380975997</v>
      </c>
      <c r="H103" s="21">
        <f t="shared" si="184"/>
        <v>0.73101967310222393</v>
      </c>
      <c r="I103" s="21">
        <f t="shared" si="185"/>
        <v>0.44255486499537577</v>
      </c>
      <c r="J103" s="30" t="e">
        <f t="shared" si="186"/>
        <v>#REF!</v>
      </c>
      <c r="K103" s="21">
        <f t="shared" si="187"/>
        <v>8.9944629943099444E-2</v>
      </c>
      <c r="L103" s="21" t="e">
        <f t="shared" si="188"/>
        <v>#REF!</v>
      </c>
    </row>
    <row r="104" spans="1:32">
      <c r="A104" s="2" t="e">
        <f>Dati!#REF!</f>
        <v>#REF!</v>
      </c>
      <c r="B104" s="3">
        <v>102</v>
      </c>
      <c r="C104" s="3" t="e">
        <f>Dati!#REF!</f>
        <v>#REF!</v>
      </c>
      <c r="D104" s="3" t="e">
        <f>Dati!#REF!</f>
        <v>#REF!</v>
      </c>
      <c r="E104" s="3" t="e">
        <f>Dati!#REF!</f>
        <v>#REF!</v>
      </c>
      <c r="F104" s="3" t="e">
        <f>Dati!#REF!</f>
        <v>#REF!</v>
      </c>
      <c r="G104" s="29" t="e">
        <f t="shared" si="183"/>
        <v>#REF!</v>
      </c>
      <c r="H104" s="21">
        <f t="shared" si="184"/>
        <v>0.71232934807109294</v>
      </c>
      <c r="I104" s="21" t="e">
        <f t="shared" si="185"/>
        <v>#REF!</v>
      </c>
      <c r="J104" s="30" t="e">
        <f t="shared" si="186"/>
        <v>#REF!</v>
      </c>
      <c r="K104" s="21">
        <f t="shared" si="187"/>
        <v>8.5301689268152334E-2</v>
      </c>
      <c r="L104" s="21" t="e">
        <f t="shared" si="188"/>
        <v>#REF!</v>
      </c>
    </row>
    <row r="105" spans="1:32">
      <c r="A105" s="2">
        <f>Dati!A54</f>
        <v>44095</v>
      </c>
      <c r="B105" s="3">
        <v>103</v>
      </c>
      <c r="C105" s="3">
        <f>Dati!N54</f>
        <v>299506</v>
      </c>
      <c r="D105" s="3">
        <f>Dati!G54</f>
        <v>45079</v>
      </c>
      <c r="E105" s="3">
        <f>Dati!K54</f>
        <v>35724</v>
      </c>
      <c r="F105" s="3">
        <f>Dati!J54</f>
        <v>218703</v>
      </c>
      <c r="G105" s="29">
        <f t="shared" si="183"/>
        <v>1.1771785227196798</v>
      </c>
      <c r="H105" s="21">
        <f t="shared" si="184"/>
        <v>0.6941168874020619</v>
      </c>
      <c r="I105" s="21">
        <f t="shared" si="185"/>
        <v>0.48306163531761792</v>
      </c>
      <c r="J105" s="30" t="e">
        <f t="shared" si="186"/>
        <v>#REF!</v>
      </c>
      <c r="K105" s="21">
        <f t="shared" si="187"/>
        <v>8.0898417132891434E-2</v>
      </c>
      <c r="L105" s="21" t="e">
        <f t="shared" si="188"/>
        <v>#REF!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1" t="s">
        <v>34</v>
      </c>
      <c r="B1" s="31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52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53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1" t="s">
        <v>35</v>
      </c>
      <c r="B12" s="31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52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53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7"/>
  <sheetViews>
    <sheetView workbookViewId="0">
      <pane ySplit="1" topLeftCell="A2" activePane="bottomLeft" state="frozen"/>
      <selection pane="bottomLeft" activeCell="A3" sqref="A3:A10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  <c r="E6">
        <f t="shared" ref="E6:E36" si="2">D6-D5</f>
        <v>110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  <c r="E7">
        <f t="shared" si="2"/>
        <v>163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  <c r="E8">
        <f t="shared" si="2"/>
        <v>-177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  <c r="E9">
        <f t="shared" si="2"/>
        <v>134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  <c r="E10">
        <f t="shared" si="2"/>
        <v>-356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  <c r="E11">
        <f t="shared" si="2"/>
        <v>321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>
        <f t="shared" si="2"/>
        <v>-320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>
        <f t="shared" si="2"/>
        <v>357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>
        <f t="shared" si="2"/>
        <v>-89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>
        <f t="shared" si="2"/>
        <v>-18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>
        <f t="shared" si="2"/>
        <v>6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>
        <f t="shared" si="2"/>
        <v>3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>
        <f t="shared" si="2"/>
        <v>-207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>
        <f t="shared" si="2"/>
        <v>-5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>
        <f t="shared" si="2"/>
        <v>238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>
        <f t="shared" si="2"/>
        <v>160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>
        <f t="shared" si="2"/>
        <v>-43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>
        <f t="shared" si="2"/>
        <v>-91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>
        <f t="shared" si="2"/>
        <v>17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>
        <f t="shared" si="2"/>
        <v>14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>
        <f t="shared" si="2"/>
        <v>-394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>
        <f t="shared" si="2"/>
        <v>179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>
        <f t="shared" si="2"/>
        <v>567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>
        <f t="shared" si="2"/>
        <v>-447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>
        <f t="shared" si="2"/>
        <v>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>
        <f t="shared" si="2"/>
        <v>-67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>
        <f t="shared" si="2"/>
        <v>-63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>
        <f t="shared" si="2"/>
        <v>-290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>
        <f t="shared" si="2"/>
        <v>348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>
        <f t="shared" si="2"/>
        <v>372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>
        <f t="shared" si="2"/>
        <v>-280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>
        <f t="shared" ref="E37" si="5">D37-D36</f>
        <v>264</v>
      </c>
    </row>
    <row r="38" spans="1:5">
      <c r="A38" s="2">
        <f>Dati!A38</f>
        <v>44079</v>
      </c>
      <c r="B38" s="3">
        <f>Dati!N38</f>
        <v>276337</v>
      </c>
      <c r="C38">
        <f t="shared" ref="C38" si="6">B38-B37</f>
        <v>1693</v>
      </c>
      <c r="D38">
        <f t="shared" ref="D38" si="7">C38-C37</f>
        <v>-39</v>
      </c>
      <c r="E38">
        <f t="shared" ref="E38" si="8">D38-D37</f>
        <v>-374</v>
      </c>
    </row>
    <row r="39" spans="1:5">
      <c r="A39" s="2">
        <f>Dati!A39</f>
        <v>44080</v>
      </c>
      <c r="B39" s="3">
        <f>Dati!N39</f>
        <v>277634</v>
      </c>
      <c r="C39">
        <f t="shared" ref="C39" si="9">B39-B38</f>
        <v>1297</v>
      </c>
      <c r="D39">
        <f t="shared" ref="D39" si="10">C39-C38</f>
        <v>-396</v>
      </c>
      <c r="E39">
        <f t="shared" ref="E39" si="11">D39-D38</f>
        <v>-357</v>
      </c>
    </row>
    <row r="40" spans="1:5">
      <c r="A40" s="2">
        <f>Dati!A40</f>
        <v>44081</v>
      </c>
      <c r="B40" s="3">
        <f>Dati!N40</f>
        <v>278784</v>
      </c>
      <c r="C40">
        <f t="shared" ref="C40" si="12">B40-B39</f>
        <v>1150</v>
      </c>
      <c r="D40">
        <f t="shared" ref="D40" si="13">C40-C39</f>
        <v>-147</v>
      </c>
      <c r="E40">
        <f t="shared" ref="E40" si="14">D40-D39</f>
        <v>249</v>
      </c>
    </row>
    <row r="41" spans="1:5">
      <c r="A41" s="2">
        <f>Dati!A41</f>
        <v>44082</v>
      </c>
      <c r="B41" s="3">
        <f>Dati!N41</f>
        <v>280153</v>
      </c>
      <c r="C41">
        <f t="shared" ref="C41" si="15">B41-B40</f>
        <v>1369</v>
      </c>
      <c r="D41">
        <f t="shared" ref="D41" si="16">C41-C40</f>
        <v>219</v>
      </c>
      <c r="E41">
        <f t="shared" ref="E41" si="17">D41-D40</f>
        <v>366</v>
      </c>
    </row>
    <row r="42" spans="1:5">
      <c r="A42" s="2">
        <f>Dati!A42</f>
        <v>44083</v>
      </c>
      <c r="B42" s="3">
        <f>Dati!N42</f>
        <v>281583</v>
      </c>
      <c r="C42">
        <f t="shared" ref="C42" si="18">B42-B41</f>
        <v>1430</v>
      </c>
      <c r="D42">
        <f t="shared" ref="D42" si="19">C42-C41</f>
        <v>61</v>
      </c>
      <c r="E42">
        <f t="shared" ref="E42" si="20">D42-D41</f>
        <v>-158</v>
      </c>
    </row>
    <row r="43" spans="1:5">
      <c r="A43" s="2">
        <f>Dati!A43</f>
        <v>44084</v>
      </c>
      <c r="B43" s="3">
        <f>Dati!N43</f>
        <v>283180</v>
      </c>
      <c r="C43">
        <f t="shared" ref="C43" si="21">B43-B42</f>
        <v>1597</v>
      </c>
      <c r="D43">
        <f t="shared" ref="D43" si="22">C43-C42</f>
        <v>167</v>
      </c>
      <c r="E43">
        <f t="shared" ref="E43" si="23">D43-D42</f>
        <v>106</v>
      </c>
    </row>
    <row r="44" spans="1:5">
      <c r="A44" s="2">
        <f>Dati!A44</f>
        <v>44085</v>
      </c>
      <c r="B44" s="3">
        <f>Dati!N44</f>
        <v>284796</v>
      </c>
      <c r="C44">
        <f t="shared" ref="C44" si="24">B44-B43</f>
        <v>1616</v>
      </c>
      <c r="D44">
        <f t="shared" ref="D44" si="25">C44-C43</f>
        <v>19</v>
      </c>
      <c r="E44">
        <f t="shared" ref="E44" si="26">D44-D43</f>
        <v>-148</v>
      </c>
    </row>
    <row r="45" spans="1:5">
      <c r="A45" s="2">
        <f>Dati!A45</f>
        <v>44086</v>
      </c>
      <c r="B45" s="3">
        <f>Dati!N45</f>
        <v>286297</v>
      </c>
      <c r="C45">
        <f t="shared" ref="C45" si="27">B45-B44</f>
        <v>1501</v>
      </c>
      <c r="D45">
        <f t="shared" ref="D45" si="28">C45-C44</f>
        <v>-115</v>
      </c>
      <c r="E45">
        <f t="shared" ref="E45" si="29">D45-D44</f>
        <v>-134</v>
      </c>
    </row>
    <row r="46" spans="1:5">
      <c r="A46" s="2">
        <f>Dati!A46</f>
        <v>44087</v>
      </c>
      <c r="B46" s="3">
        <f>Dati!N46</f>
        <v>287753</v>
      </c>
      <c r="C46">
        <f t="shared" ref="C46" si="30">B46-B45</f>
        <v>1456</v>
      </c>
      <c r="D46">
        <f t="shared" ref="D46" si="31">C46-C45</f>
        <v>-45</v>
      </c>
      <c r="E46">
        <f t="shared" ref="E46" si="32">D46-D45</f>
        <v>70</v>
      </c>
    </row>
    <row r="47" spans="1:5">
      <c r="A47" s="2">
        <f>Dati!A47</f>
        <v>44088</v>
      </c>
      <c r="B47" s="3">
        <f>Dati!N47</f>
        <v>288761</v>
      </c>
      <c r="C47">
        <f t="shared" ref="C47" si="33">B47-B46</f>
        <v>1008</v>
      </c>
      <c r="D47">
        <f t="shared" ref="D47" si="34">C47-C46</f>
        <v>-448</v>
      </c>
      <c r="E47">
        <f t="shared" ref="E47" si="35">D47-D46</f>
        <v>-403</v>
      </c>
    </row>
    <row r="48" spans="1:5">
      <c r="A48" s="2">
        <f>Dati!A48</f>
        <v>44089</v>
      </c>
      <c r="B48" s="3">
        <f>Dati!N48</f>
        <v>289990</v>
      </c>
      <c r="C48">
        <f t="shared" ref="C48" si="36">B48-B47</f>
        <v>1229</v>
      </c>
      <c r="D48">
        <f t="shared" ref="D48" si="37">C48-C47</f>
        <v>221</v>
      </c>
      <c r="E48">
        <f t="shared" ref="E48" si="38">D48-D47</f>
        <v>669</v>
      </c>
    </row>
    <row r="49" spans="1:5">
      <c r="A49" s="2">
        <f>Dati!A49</f>
        <v>44090</v>
      </c>
      <c r="B49" s="3">
        <f>Dati!N49</f>
        <v>291442</v>
      </c>
      <c r="C49">
        <f t="shared" ref="C49" si="39">B49-B48</f>
        <v>1452</v>
      </c>
      <c r="D49">
        <f t="shared" ref="D49" si="40">C49-C48</f>
        <v>223</v>
      </c>
      <c r="E49">
        <f t="shared" ref="E49" si="41">D49-D48</f>
        <v>2</v>
      </c>
    </row>
    <row r="50" spans="1:5">
      <c r="A50" s="2">
        <f>Dati!A50</f>
        <v>44091</v>
      </c>
      <c r="B50" s="3">
        <f>Dati!N50</f>
        <v>293025</v>
      </c>
      <c r="C50">
        <f t="shared" ref="C50" si="42">B50-B49</f>
        <v>1583</v>
      </c>
      <c r="D50">
        <f t="shared" ref="D50" si="43">C50-C49</f>
        <v>131</v>
      </c>
      <c r="E50">
        <f t="shared" ref="E50" si="44">D50-D49</f>
        <v>-92</v>
      </c>
    </row>
    <row r="51" spans="1:5">
      <c r="A51" s="2">
        <f>Dati!A51</f>
        <v>44092</v>
      </c>
      <c r="B51" s="3">
        <f>Dati!N51</f>
        <v>294932</v>
      </c>
      <c r="C51">
        <f t="shared" ref="C51" si="45">B51-B50</f>
        <v>1907</v>
      </c>
      <c r="D51">
        <f t="shared" ref="D51" si="46">C51-C50</f>
        <v>324</v>
      </c>
      <c r="E51">
        <f t="shared" ref="E51" si="47">D51-D50</f>
        <v>193</v>
      </c>
    </row>
    <row r="52" spans="1:5">
      <c r="A52" s="2">
        <f>Dati!A52</f>
        <v>44093</v>
      </c>
      <c r="B52" s="3">
        <f>Dati!N52</f>
        <v>296569</v>
      </c>
      <c r="C52">
        <f t="shared" ref="C52" si="48">B52-B51</f>
        <v>1637</v>
      </c>
      <c r="D52">
        <f t="shared" ref="D52" si="49">C52-C51</f>
        <v>-270</v>
      </c>
      <c r="E52">
        <f t="shared" ref="E52" si="50">D52-D51</f>
        <v>-594</v>
      </c>
    </row>
    <row r="53" spans="1:5">
      <c r="A53" s="2">
        <f>Dati!A53</f>
        <v>44094</v>
      </c>
      <c r="B53" s="3">
        <f>Dati!N53</f>
        <v>298156</v>
      </c>
      <c r="C53">
        <f t="shared" ref="C53" si="51">B53-B52</f>
        <v>1587</v>
      </c>
      <c r="D53">
        <f t="shared" ref="D53" si="52">C53-C52</f>
        <v>-50</v>
      </c>
      <c r="E53">
        <f t="shared" ref="E53" si="53">D53-D52</f>
        <v>220</v>
      </c>
    </row>
    <row r="54" spans="1:5">
      <c r="A54" s="2">
        <f>Dati!A54</f>
        <v>44095</v>
      </c>
      <c r="B54" s="3">
        <f>Dati!N54</f>
        <v>299506</v>
      </c>
      <c r="C54">
        <f t="shared" ref="C54" si="54">B54-B53</f>
        <v>1350</v>
      </c>
      <c r="D54">
        <f t="shared" ref="D54" si="55">C54-C53</f>
        <v>-237</v>
      </c>
      <c r="E54">
        <f t="shared" ref="E54" si="56">D54-D53</f>
        <v>-187</v>
      </c>
    </row>
    <row r="55" spans="1:5">
      <c r="A55" s="2">
        <f>Dati!A55</f>
        <v>44096</v>
      </c>
      <c r="B55" s="3">
        <f>Dati!N55</f>
        <v>300897</v>
      </c>
      <c r="C55">
        <f t="shared" ref="C55" si="57">B55-B54</f>
        <v>1391</v>
      </c>
      <c r="D55">
        <f t="shared" ref="D55" si="58">C55-C54</f>
        <v>41</v>
      </c>
      <c r="E55">
        <f t="shared" ref="E55" si="59">D55-D54</f>
        <v>278</v>
      </c>
    </row>
    <row r="56" spans="1:5">
      <c r="A56" s="2">
        <f>Dati!A56</f>
        <v>44097</v>
      </c>
      <c r="B56" s="3">
        <f>Dati!N56</f>
        <v>302537</v>
      </c>
      <c r="C56">
        <f t="shared" ref="C56" si="60">B56-B55</f>
        <v>1640</v>
      </c>
      <c r="D56">
        <f t="shared" ref="D56" si="61">C56-C55</f>
        <v>249</v>
      </c>
      <c r="E56">
        <f t="shared" ref="E56" si="62">D56-D55</f>
        <v>208</v>
      </c>
    </row>
    <row r="57" spans="1:5">
      <c r="A57" s="2">
        <f>Dati!A57</f>
        <v>44098</v>
      </c>
      <c r="B57" s="3">
        <f>Dati!N57</f>
        <v>304323</v>
      </c>
      <c r="C57">
        <f t="shared" ref="C57" si="63">B57-B56</f>
        <v>1786</v>
      </c>
      <c r="D57">
        <f t="shared" ref="D57" si="64">C57-C56</f>
        <v>146</v>
      </c>
      <c r="E57">
        <f t="shared" ref="E57" si="65">D57-D56</f>
        <v>-103</v>
      </c>
    </row>
    <row r="58" spans="1:5">
      <c r="A58" s="2">
        <f>Dati!A58</f>
        <v>44099</v>
      </c>
      <c r="B58" s="3">
        <f>Dati!N58</f>
        <v>306235</v>
      </c>
      <c r="C58">
        <f t="shared" ref="C58" si="66">B58-B57</f>
        <v>1912</v>
      </c>
      <c r="D58">
        <f t="shared" ref="D58" si="67">C58-C57</f>
        <v>126</v>
      </c>
      <c r="E58">
        <f t="shared" ref="E58" si="68">D58-D57</f>
        <v>-20</v>
      </c>
    </row>
    <row r="59" spans="1:5">
      <c r="A59" s="2">
        <f>Dati!A59</f>
        <v>44100</v>
      </c>
      <c r="B59" s="3">
        <f>Dati!N59</f>
        <v>308104</v>
      </c>
      <c r="C59">
        <f t="shared" ref="C59" si="69">B59-B58</f>
        <v>1869</v>
      </c>
      <c r="D59">
        <f t="shared" ref="D59" si="70">C59-C58</f>
        <v>-43</v>
      </c>
      <c r="E59">
        <f t="shared" ref="E59" si="71">D59-D58</f>
        <v>-169</v>
      </c>
    </row>
    <row r="60" spans="1:5">
      <c r="A60" s="2">
        <f>Dati!A60</f>
        <v>44101</v>
      </c>
      <c r="B60" s="3">
        <f>Dati!N60</f>
        <v>309870</v>
      </c>
      <c r="C60">
        <f t="shared" ref="C60" si="72">B60-B59</f>
        <v>1766</v>
      </c>
      <c r="D60">
        <f t="shared" ref="D60" si="73">C60-C59</f>
        <v>-103</v>
      </c>
      <c r="E60">
        <f t="shared" ref="E60" si="74">D60-D59</f>
        <v>-60</v>
      </c>
    </row>
    <row r="61" spans="1:5">
      <c r="A61" s="2">
        <f>Dati!A61</f>
        <v>44102</v>
      </c>
      <c r="B61" s="3">
        <f>Dati!N61</f>
        <v>311364</v>
      </c>
      <c r="C61">
        <f t="shared" ref="C61" si="75">B61-B60</f>
        <v>1494</v>
      </c>
      <c r="D61">
        <f t="shared" ref="D61" si="76">C61-C60</f>
        <v>-272</v>
      </c>
      <c r="E61">
        <f t="shared" ref="E61" si="77">D61-D60</f>
        <v>-169</v>
      </c>
    </row>
    <row r="62" spans="1:5">
      <c r="A62" s="2">
        <f>Dati!A62</f>
        <v>44103</v>
      </c>
      <c r="B62" s="3">
        <f>Dati!N62</f>
        <v>313011</v>
      </c>
      <c r="C62">
        <f t="shared" ref="C62" si="78">B62-B61</f>
        <v>1647</v>
      </c>
      <c r="D62">
        <f t="shared" ref="D62" si="79">C62-C61</f>
        <v>153</v>
      </c>
      <c r="E62">
        <f t="shared" ref="E62" si="80">D62-D61</f>
        <v>425</v>
      </c>
    </row>
    <row r="63" spans="1:5">
      <c r="A63" s="2">
        <f>Dati!A63</f>
        <v>44104</v>
      </c>
      <c r="B63" s="3">
        <f>Dati!N63</f>
        <v>314861</v>
      </c>
      <c r="C63">
        <f t="shared" ref="C63" si="81">B63-B62</f>
        <v>1850</v>
      </c>
      <c r="D63">
        <f t="shared" ref="D63" si="82">C63-C62</f>
        <v>203</v>
      </c>
      <c r="E63">
        <f t="shared" ref="E63" si="83">D63-D62</f>
        <v>50</v>
      </c>
    </row>
    <row r="64" spans="1:5">
      <c r="A64" s="2">
        <f>Dati!A64</f>
        <v>44105</v>
      </c>
      <c r="B64" s="3">
        <f>Dati!N64</f>
        <v>317409</v>
      </c>
      <c r="C64">
        <f t="shared" ref="C64" si="84">B64-B63</f>
        <v>2548</v>
      </c>
      <c r="D64">
        <f t="shared" ref="D64" si="85">C64-C63</f>
        <v>698</v>
      </c>
      <c r="E64">
        <f t="shared" ref="E64" si="86">D64-D63</f>
        <v>495</v>
      </c>
    </row>
    <row r="65" spans="1:5">
      <c r="A65" s="2">
        <f>Dati!A65</f>
        <v>44106</v>
      </c>
      <c r="B65" s="3">
        <f>Dati!N65</f>
        <v>319908</v>
      </c>
      <c r="C65">
        <f t="shared" ref="C65" si="87">B65-B64</f>
        <v>2499</v>
      </c>
      <c r="D65">
        <f t="shared" ref="D65" si="88">C65-C64</f>
        <v>-49</v>
      </c>
      <c r="E65">
        <f t="shared" ref="E65" si="89">D65-D64</f>
        <v>-747</v>
      </c>
    </row>
    <row r="66" spans="1:5">
      <c r="A66" s="2">
        <f>Dati!A66</f>
        <v>44107</v>
      </c>
      <c r="B66" s="3">
        <f>Dati!N66</f>
        <v>322751</v>
      </c>
      <c r="C66">
        <f t="shared" ref="C66" si="90">B66-B65</f>
        <v>2843</v>
      </c>
      <c r="D66">
        <f t="shared" ref="D66" si="91">C66-C65</f>
        <v>344</v>
      </c>
      <c r="E66">
        <f t="shared" ref="E66" si="92">D66-D65</f>
        <v>393</v>
      </c>
    </row>
    <row r="67" spans="1:5">
      <c r="A67" s="2">
        <f>Dati!A67</f>
        <v>44108</v>
      </c>
      <c r="B67" s="3">
        <f>Dati!N67</f>
        <v>325329</v>
      </c>
      <c r="C67">
        <f t="shared" ref="C67" si="93">B67-B66</f>
        <v>2578</v>
      </c>
      <c r="D67">
        <f t="shared" ref="D67" si="94">C67-C66</f>
        <v>-265</v>
      </c>
      <c r="E67">
        <f t="shared" ref="E67" si="95">D67-D66</f>
        <v>-609</v>
      </c>
    </row>
    <row r="68" spans="1:5">
      <c r="A68" s="2">
        <f>Dati!A68</f>
        <v>44109</v>
      </c>
      <c r="B68" s="3">
        <f>Dati!N68</f>
        <v>327586</v>
      </c>
      <c r="C68">
        <f t="shared" ref="C68" si="96">B68-B67</f>
        <v>2257</v>
      </c>
      <c r="D68">
        <f t="shared" ref="D68" si="97">C68-C67</f>
        <v>-321</v>
      </c>
      <c r="E68">
        <f t="shared" ref="E68" si="98">D68-D67</f>
        <v>-56</v>
      </c>
    </row>
    <row r="69" spans="1:5">
      <c r="A69" s="2">
        <f>Dati!A69</f>
        <v>44110</v>
      </c>
      <c r="B69" s="3">
        <f>Dati!N69</f>
        <v>330263</v>
      </c>
      <c r="C69">
        <f t="shared" ref="C69" si="99">B69-B68</f>
        <v>2677</v>
      </c>
      <c r="D69">
        <f t="shared" ref="D69" si="100">C69-C68</f>
        <v>420</v>
      </c>
      <c r="E69">
        <f t="shared" ref="E69" si="101">D69-D68</f>
        <v>741</v>
      </c>
    </row>
    <row r="70" spans="1:5">
      <c r="A70" s="2">
        <f>Dati!A70</f>
        <v>44111</v>
      </c>
      <c r="B70" s="3">
        <f>Dati!N70</f>
        <v>333940</v>
      </c>
      <c r="C70">
        <f t="shared" ref="C70" si="102">B70-B69</f>
        <v>3677</v>
      </c>
      <c r="D70">
        <f t="shared" ref="D70" si="103">C70-C69</f>
        <v>1000</v>
      </c>
      <c r="E70">
        <f t="shared" ref="E70" si="104">D70-D69</f>
        <v>580</v>
      </c>
    </row>
    <row r="71" spans="1:5">
      <c r="A71" s="2">
        <f>Dati!A71</f>
        <v>44112</v>
      </c>
      <c r="B71" s="3">
        <f>Dati!N71</f>
        <v>338398</v>
      </c>
      <c r="C71">
        <f t="shared" ref="C71" si="105">B71-B70</f>
        <v>4458</v>
      </c>
      <c r="D71">
        <f t="shared" ref="D71" si="106">C71-C70</f>
        <v>781</v>
      </c>
      <c r="E71">
        <f t="shared" ref="E71" si="107">D71-D70</f>
        <v>-219</v>
      </c>
    </row>
    <row r="72" spans="1:5">
      <c r="A72" s="2">
        <f>Dati!A72</f>
        <v>44113</v>
      </c>
      <c r="B72" s="3">
        <f>Dati!N72</f>
        <v>343770</v>
      </c>
      <c r="C72">
        <f t="shared" ref="C72" si="108">B72-B71</f>
        <v>5372</v>
      </c>
      <c r="D72">
        <f t="shared" ref="D72" si="109">C72-C71</f>
        <v>914</v>
      </c>
      <c r="E72">
        <f t="shared" ref="E72" si="110">D72-D71</f>
        <v>133</v>
      </c>
    </row>
    <row r="73" spans="1:5">
      <c r="A73" s="2">
        <f>Dati!A73</f>
        <v>44114</v>
      </c>
      <c r="B73" s="3">
        <f>Dati!N73</f>
        <v>349494</v>
      </c>
      <c r="C73">
        <f t="shared" ref="C73" si="111">B73-B72</f>
        <v>5724</v>
      </c>
      <c r="D73">
        <f t="shared" ref="D73" si="112">C73-C72</f>
        <v>352</v>
      </c>
      <c r="E73">
        <f t="shared" ref="E73" si="113">D73-D72</f>
        <v>-562</v>
      </c>
    </row>
    <row r="74" spans="1:5">
      <c r="A74" s="2">
        <f>Dati!A74</f>
        <v>44115</v>
      </c>
      <c r="B74" s="3">
        <f>Dati!N74</f>
        <v>354950</v>
      </c>
      <c r="C74">
        <f t="shared" ref="C74" si="114">B74-B73</f>
        <v>5456</v>
      </c>
      <c r="D74">
        <f t="shared" ref="D74" si="115">C74-C73</f>
        <v>-268</v>
      </c>
      <c r="E74">
        <f t="shared" ref="E74" si="116">D74-D73</f>
        <v>-620</v>
      </c>
    </row>
    <row r="75" spans="1:5">
      <c r="A75" s="2">
        <f>Dati!A75</f>
        <v>44116</v>
      </c>
      <c r="B75" s="3">
        <f>Dati!N75</f>
        <v>359569</v>
      </c>
      <c r="C75">
        <f t="shared" ref="C75:C76" si="117">B75-B74</f>
        <v>4619</v>
      </c>
      <c r="D75">
        <f t="shared" ref="D75:D76" si="118">C75-C74</f>
        <v>-837</v>
      </c>
      <c r="E75">
        <f t="shared" ref="E75:E76" si="119">D75-D74</f>
        <v>-569</v>
      </c>
    </row>
    <row r="76" spans="1:5">
      <c r="A76" s="2">
        <f>Dati!A76</f>
        <v>44117</v>
      </c>
      <c r="B76" s="3">
        <f>Dati!N76</f>
        <v>365467</v>
      </c>
      <c r="C76">
        <f t="shared" si="117"/>
        <v>5898</v>
      </c>
      <c r="D76">
        <f t="shared" si="118"/>
        <v>1279</v>
      </c>
      <c r="E76">
        <f t="shared" si="119"/>
        <v>2116</v>
      </c>
    </row>
    <row r="77" spans="1:5">
      <c r="A77" s="2">
        <f>Dati!A77</f>
        <v>44118</v>
      </c>
      <c r="B77" s="3">
        <f>Dati!N77</f>
        <v>372799</v>
      </c>
      <c r="C77">
        <f t="shared" ref="C77:C78" si="120">B77-B76</f>
        <v>7332</v>
      </c>
      <c r="D77">
        <f t="shared" ref="D77:D78" si="121">C77-C76</f>
        <v>1434</v>
      </c>
      <c r="E77">
        <f t="shared" ref="E77:E78" si="122">D77-D76</f>
        <v>155</v>
      </c>
    </row>
    <row r="78" spans="1:5">
      <c r="A78" s="2">
        <f>Dati!A78</f>
        <v>44119</v>
      </c>
      <c r="B78" s="3">
        <f>Dati!N78</f>
        <v>381602</v>
      </c>
      <c r="C78">
        <f t="shared" si="120"/>
        <v>8803</v>
      </c>
      <c r="D78">
        <f t="shared" si="121"/>
        <v>1471</v>
      </c>
      <c r="E78">
        <f t="shared" si="122"/>
        <v>37</v>
      </c>
    </row>
    <row r="79" spans="1:5">
      <c r="A79" s="2">
        <f>Dati!A79</f>
        <v>44120</v>
      </c>
      <c r="B79" s="3">
        <f>Dati!N79</f>
        <v>391611</v>
      </c>
      <c r="C79">
        <f t="shared" ref="C79" si="123">B79-B78</f>
        <v>10009</v>
      </c>
      <c r="D79">
        <f t="shared" ref="D79" si="124">C79-C78</f>
        <v>1206</v>
      </c>
      <c r="E79">
        <f t="shared" ref="E79" si="125">D79-D78</f>
        <v>-265</v>
      </c>
    </row>
    <row r="80" spans="1:5">
      <c r="A80" s="2">
        <f>Dati!A80</f>
        <v>44121</v>
      </c>
      <c r="B80" s="3">
        <f>Dati!N80</f>
        <v>402536</v>
      </c>
      <c r="C80">
        <f t="shared" ref="C80" si="126">B80-B79</f>
        <v>10925</v>
      </c>
      <c r="D80">
        <f t="shared" ref="D80" si="127">C80-C79</f>
        <v>916</v>
      </c>
      <c r="E80">
        <f t="shared" ref="E80" si="128">D80-D79</f>
        <v>-290</v>
      </c>
    </row>
    <row r="81" spans="1:5">
      <c r="A81" s="2">
        <f>Dati!A81</f>
        <v>44122</v>
      </c>
      <c r="B81" s="3">
        <f>Dati!N81</f>
        <v>414241</v>
      </c>
      <c r="C81">
        <f t="shared" ref="C81" si="129">B81-B80</f>
        <v>11705</v>
      </c>
      <c r="D81">
        <f t="shared" ref="D81" si="130">C81-C80</f>
        <v>780</v>
      </c>
      <c r="E81">
        <f t="shared" ref="E81" si="131">D81-D80</f>
        <v>-136</v>
      </c>
    </row>
    <row r="82" spans="1:5">
      <c r="A82" s="2">
        <f>Dati!A82</f>
        <v>44123</v>
      </c>
      <c r="B82" s="3">
        <f>Dati!N82</f>
        <v>423578</v>
      </c>
      <c r="C82">
        <f t="shared" ref="C82" si="132">B82-B81</f>
        <v>9337</v>
      </c>
      <c r="D82">
        <f t="shared" ref="D82" si="133">C82-C81</f>
        <v>-2368</v>
      </c>
      <c r="E82">
        <f t="shared" ref="E82" si="134">D82-D81</f>
        <v>-3148</v>
      </c>
    </row>
    <row r="83" spans="1:5">
      <c r="A83" s="2">
        <f>Dati!A83</f>
        <v>44124</v>
      </c>
      <c r="B83" s="3">
        <f>Dati!N83</f>
        <v>434449</v>
      </c>
      <c r="C83">
        <f t="shared" ref="C83:C84" si="135">B83-B82</f>
        <v>10871</v>
      </c>
      <c r="D83">
        <f t="shared" ref="D83:D84" si="136">C83-C82</f>
        <v>1534</v>
      </c>
      <c r="E83">
        <f t="shared" ref="E83:E84" si="137">D83-D82</f>
        <v>3902</v>
      </c>
    </row>
    <row r="84" spans="1:5">
      <c r="A84" s="2">
        <f>Dati!A84</f>
        <v>44125</v>
      </c>
      <c r="B84" s="3">
        <f>Dati!N84</f>
        <v>449648</v>
      </c>
      <c r="C84">
        <f t="shared" si="135"/>
        <v>15199</v>
      </c>
      <c r="D84">
        <f t="shared" si="136"/>
        <v>4328</v>
      </c>
      <c r="E84">
        <f t="shared" si="137"/>
        <v>2794</v>
      </c>
    </row>
    <row r="85" spans="1:5">
      <c r="A85" s="2">
        <f>Dati!A85</f>
        <v>44126</v>
      </c>
      <c r="B85" s="3">
        <f>Dati!N85</f>
        <v>465726</v>
      </c>
      <c r="C85">
        <f t="shared" ref="C85" si="138">B85-B84</f>
        <v>16078</v>
      </c>
      <c r="D85">
        <f t="shared" ref="D85" si="139">C85-C84</f>
        <v>879</v>
      </c>
      <c r="E85">
        <f t="shared" ref="E85" si="140">D85-D84</f>
        <v>-3449</v>
      </c>
    </row>
    <row r="86" spans="1:5">
      <c r="A86" s="2">
        <f>Dati!A86</f>
        <v>44127</v>
      </c>
      <c r="B86" s="3">
        <f>Dati!N86</f>
        <v>484869</v>
      </c>
      <c r="C86">
        <f t="shared" ref="C86:C87" si="141">B86-B85</f>
        <v>19143</v>
      </c>
      <c r="D86">
        <f t="shared" ref="D86:D87" si="142">C86-C85</f>
        <v>3065</v>
      </c>
      <c r="E86">
        <f t="shared" ref="E86:E87" si="143">D86-D85</f>
        <v>2186</v>
      </c>
    </row>
    <row r="87" spans="1:5">
      <c r="A87" s="2">
        <f>Dati!A87</f>
        <v>44128</v>
      </c>
      <c r="B87" s="3">
        <f>Dati!N87</f>
        <v>504509</v>
      </c>
      <c r="C87">
        <f t="shared" si="141"/>
        <v>19640</v>
      </c>
      <c r="D87">
        <f t="shared" si="142"/>
        <v>497</v>
      </c>
      <c r="E87">
        <f t="shared" si="143"/>
        <v>-2568</v>
      </c>
    </row>
    <row r="88" spans="1:5">
      <c r="A88" s="2">
        <f>Dati!A88</f>
        <v>44129</v>
      </c>
      <c r="B88" s="3">
        <f>Dati!N88</f>
        <v>525782</v>
      </c>
      <c r="C88">
        <f t="shared" ref="C88:C89" si="144">B88-B87</f>
        <v>21273</v>
      </c>
      <c r="D88">
        <f t="shared" ref="D88:D89" si="145">C88-C87</f>
        <v>1633</v>
      </c>
      <c r="E88">
        <f t="shared" ref="E88:E89" si="146">D88-D87</f>
        <v>1136</v>
      </c>
    </row>
    <row r="89" spans="1:5">
      <c r="A89" s="2">
        <f>Dati!A89</f>
        <v>44130</v>
      </c>
      <c r="B89" s="3">
        <f>Dati!N89</f>
        <v>542789</v>
      </c>
      <c r="C89">
        <f t="shared" si="144"/>
        <v>17007</v>
      </c>
      <c r="D89">
        <f t="shared" si="145"/>
        <v>-4266</v>
      </c>
      <c r="E89">
        <f t="shared" si="146"/>
        <v>-5899</v>
      </c>
    </row>
    <row r="90" spans="1:5">
      <c r="A90" s="2">
        <f>Dati!A90</f>
        <v>44131</v>
      </c>
      <c r="B90" s="3">
        <f>Dati!N90</f>
        <v>564778</v>
      </c>
      <c r="C90">
        <f t="shared" ref="C90" si="147">B90-B89</f>
        <v>21989</v>
      </c>
      <c r="D90">
        <f t="shared" ref="D90" si="148">C90-C89</f>
        <v>4982</v>
      </c>
      <c r="E90">
        <f t="shared" ref="E90" si="149">D90-D89</f>
        <v>9248</v>
      </c>
    </row>
    <row r="91" spans="1:5">
      <c r="A91" s="2">
        <f>Dati!A91</f>
        <v>44132</v>
      </c>
      <c r="B91" s="3">
        <f>Dati!N91</f>
        <v>589766</v>
      </c>
      <c r="C91">
        <f t="shared" ref="C91:C92" si="150">B91-B90</f>
        <v>24988</v>
      </c>
      <c r="D91">
        <f t="shared" ref="D91:D92" si="151">C91-C90</f>
        <v>2999</v>
      </c>
      <c r="E91">
        <f t="shared" ref="E91:E92" si="152">D91-D90</f>
        <v>-1983</v>
      </c>
    </row>
    <row r="92" spans="1:5">
      <c r="A92" s="2">
        <f>Dati!A92</f>
        <v>44133</v>
      </c>
      <c r="B92" s="3">
        <f>Dati!N92</f>
        <v>616595</v>
      </c>
      <c r="C92">
        <f t="shared" si="150"/>
        <v>26829</v>
      </c>
      <c r="D92">
        <f t="shared" si="151"/>
        <v>1841</v>
      </c>
      <c r="E92">
        <f t="shared" si="152"/>
        <v>-1158</v>
      </c>
    </row>
    <row r="93" spans="1:5">
      <c r="A93" s="2">
        <f>Dati!A93</f>
        <v>44134</v>
      </c>
      <c r="B93" s="3">
        <f>Dati!N93</f>
        <v>647674</v>
      </c>
      <c r="C93">
        <f t="shared" ref="C93:C94" si="153">B93-B92</f>
        <v>31079</v>
      </c>
      <c r="D93">
        <f t="shared" ref="D93:D94" si="154">C93-C92</f>
        <v>4250</v>
      </c>
      <c r="E93">
        <f t="shared" ref="E93:E94" si="155">D93-D92</f>
        <v>2409</v>
      </c>
    </row>
    <row r="94" spans="1:5">
      <c r="A94" s="2">
        <f>Dati!A94</f>
        <v>44135</v>
      </c>
      <c r="B94" s="3">
        <f>Dati!N94</f>
        <v>679430</v>
      </c>
      <c r="C94">
        <f t="shared" si="153"/>
        <v>31756</v>
      </c>
      <c r="D94">
        <f t="shared" si="154"/>
        <v>677</v>
      </c>
      <c r="E94">
        <f t="shared" si="155"/>
        <v>-3573</v>
      </c>
    </row>
    <row r="95" spans="1:5">
      <c r="A95" s="2">
        <f>Dati!A95</f>
        <v>44136</v>
      </c>
      <c r="B95" s="3">
        <f>Dati!N95</f>
        <v>709335</v>
      </c>
      <c r="C95">
        <f t="shared" ref="C95" si="156">B95-B94</f>
        <v>29905</v>
      </c>
      <c r="D95">
        <f t="shared" ref="D95" si="157">C95-C94</f>
        <v>-1851</v>
      </c>
      <c r="E95">
        <f t="shared" ref="E95" si="158">D95-D94</f>
        <v>-2528</v>
      </c>
    </row>
    <row r="96" spans="1:5">
      <c r="A96" s="2">
        <f>Dati!A96</f>
        <v>44137</v>
      </c>
      <c r="B96" s="3">
        <f>Dati!N96</f>
        <v>731588</v>
      </c>
      <c r="C96">
        <f t="shared" ref="C96:C99" si="159">B96-B95</f>
        <v>22253</v>
      </c>
      <c r="D96">
        <f t="shared" ref="D96:D99" si="160">C96-C95</f>
        <v>-7652</v>
      </c>
      <c r="E96">
        <f t="shared" ref="E96:E99" si="161">D96-D95</f>
        <v>-5801</v>
      </c>
    </row>
    <row r="97" spans="1:5">
      <c r="A97" s="2">
        <f>Dati!A97</f>
        <v>44138</v>
      </c>
      <c r="B97" s="3">
        <f>Dati!N97</f>
        <v>759829</v>
      </c>
      <c r="C97">
        <f t="shared" si="159"/>
        <v>28241</v>
      </c>
      <c r="D97">
        <f t="shared" si="160"/>
        <v>5988</v>
      </c>
      <c r="E97">
        <f t="shared" si="161"/>
        <v>13640</v>
      </c>
    </row>
    <row r="98" spans="1:5">
      <c r="A98" s="2">
        <f>Dati!A98</f>
        <v>44139</v>
      </c>
      <c r="B98" s="3">
        <f>Dati!N98</f>
        <v>790377</v>
      </c>
      <c r="C98">
        <f t="shared" si="159"/>
        <v>30548</v>
      </c>
      <c r="D98">
        <f t="shared" si="160"/>
        <v>2307</v>
      </c>
      <c r="E98">
        <f t="shared" si="161"/>
        <v>-3681</v>
      </c>
    </row>
    <row r="99" spans="1:5">
      <c r="A99" s="2">
        <f>Dati!A99</f>
        <v>44140</v>
      </c>
      <c r="B99" s="3">
        <f>Dati!N99</f>
        <v>824879</v>
      </c>
      <c r="C99">
        <f t="shared" si="159"/>
        <v>34502</v>
      </c>
      <c r="D99">
        <f t="shared" si="160"/>
        <v>3954</v>
      </c>
      <c r="E99">
        <f t="shared" si="161"/>
        <v>1647</v>
      </c>
    </row>
    <row r="100" spans="1:5">
      <c r="A100" s="2">
        <f>Dati!A100</f>
        <v>44141</v>
      </c>
      <c r="B100" s="3">
        <f>Dati!N100</f>
        <v>862681</v>
      </c>
      <c r="C100">
        <f t="shared" ref="C100" si="162">B100-B99</f>
        <v>37802</v>
      </c>
      <c r="D100">
        <f t="shared" ref="D100" si="163">C100-C99</f>
        <v>3300</v>
      </c>
      <c r="E100">
        <f t="shared" ref="E100" si="164">D100-D99</f>
        <v>-654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65">B101-B100</f>
        <v>39809</v>
      </c>
      <c r="D101">
        <f t="shared" ref="D101:D105" si="166">C101-C100</f>
        <v>2007</v>
      </c>
      <c r="E101">
        <f t="shared" ref="E101:E105" si="167">D101-D100</f>
        <v>-1293</v>
      </c>
    </row>
    <row r="102" spans="1:5">
      <c r="A102" s="2">
        <f>Dati!A102</f>
        <v>44143</v>
      </c>
      <c r="B102" s="3">
        <f>Dati!N102</f>
        <v>935104</v>
      </c>
      <c r="C102">
        <f t="shared" si="165"/>
        <v>32614</v>
      </c>
      <c r="D102">
        <f t="shared" si="166"/>
        <v>-7195</v>
      </c>
      <c r="E102">
        <f t="shared" si="167"/>
        <v>-9202</v>
      </c>
    </row>
    <row r="103" spans="1:5">
      <c r="A103" s="2">
        <f>Dati!A103</f>
        <v>44144</v>
      </c>
      <c r="B103" s="3">
        <f>Dati!N103</f>
        <v>960373</v>
      </c>
      <c r="C103">
        <f t="shared" si="165"/>
        <v>25269</v>
      </c>
      <c r="D103">
        <f t="shared" si="166"/>
        <v>-7345</v>
      </c>
      <c r="E103">
        <f t="shared" si="167"/>
        <v>-150</v>
      </c>
    </row>
    <row r="104" spans="1:5">
      <c r="A104" s="2">
        <f>Dati!A104</f>
        <v>44145</v>
      </c>
      <c r="B104" s="3">
        <f>Dati!N104</f>
        <v>995463</v>
      </c>
      <c r="C104">
        <f t="shared" si="165"/>
        <v>35090</v>
      </c>
      <c r="D104">
        <f t="shared" si="166"/>
        <v>9821</v>
      </c>
      <c r="E104">
        <f t="shared" si="167"/>
        <v>17166</v>
      </c>
    </row>
    <row r="105" spans="1:5">
      <c r="A105" s="2">
        <f>Dati!A105</f>
        <v>44146</v>
      </c>
      <c r="B105" s="3">
        <f>Dati!N105</f>
        <v>1028424</v>
      </c>
      <c r="C105">
        <f t="shared" si="165"/>
        <v>32961</v>
      </c>
      <c r="D105">
        <f t="shared" si="166"/>
        <v>-2129</v>
      </c>
      <c r="E105">
        <f t="shared" si="167"/>
        <v>-11950</v>
      </c>
    </row>
    <row r="106" spans="1:5">
      <c r="A106" s="2"/>
      <c r="B106" s="3"/>
    </row>
    <row r="107" spans="1:5">
      <c r="A107" s="2"/>
      <c r="B107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6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4">
      <c r="A1" s="1" t="s">
        <v>0</v>
      </c>
      <c r="B1" s="1" t="s">
        <v>3</v>
      </c>
      <c r="C1" t="s">
        <v>13</v>
      </c>
      <c r="D1" t="s">
        <v>14</v>
      </c>
    </row>
    <row r="3" spans="1:4">
      <c r="A3" s="2">
        <f>Dati!A3</f>
        <v>44044</v>
      </c>
      <c r="B3" s="3">
        <f>Dati!D3</f>
        <v>43</v>
      </c>
    </row>
    <row r="4" spans="1:4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4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4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4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4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4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4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4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4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</row>
    <row r="13" spans="1:4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</row>
    <row r="14" spans="1:4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</row>
    <row r="15" spans="1:4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</row>
    <row r="16" spans="1:4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</row>
    <row r="17" spans="1:4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</row>
    <row r="18" spans="1:4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</row>
    <row r="19" spans="1:4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</row>
    <row r="20" spans="1:4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</row>
    <row r="21" spans="1:4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</row>
    <row r="22" spans="1:4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</row>
    <row r="23" spans="1:4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</row>
    <row r="24" spans="1:4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</row>
    <row r="25" spans="1:4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</row>
    <row r="26" spans="1:4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</row>
    <row r="27" spans="1:4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</row>
    <row r="28" spans="1:4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</row>
    <row r="29" spans="1:4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</row>
    <row r="30" spans="1:4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</row>
    <row r="31" spans="1:4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</row>
    <row r="32" spans="1:4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</row>
    <row r="33" spans="1:4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</row>
    <row r="34" spans="1:4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</row>
    <row r="35" spans="1:4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</row>
    <row r="36" spans="1:4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</row>
    <row r="37" spans="1:4">
      <c r="A37" s="2">
        <f>Dati!A37</f>
        <v>44078</v>
      </c>
      <c r="B37" s="3">
        <f>Dati!D37</f>
        <v>121</v>
      </c>
      <c r="C37">
        <f t="shared" ref="C37" si="2">B37-B36</f>
        <v>1</v>
      </c>
      <c r="D37">
        <f t="shared" ref="D37" si="3">C37-C36</f>
        <v>-10</v>
      </c>
    </row>
    <row r="38" spans="1:4">
      <c r="A38" s="2">
        <f>Dati!A38</f>
        <v>44079</v>
      </c>
      <c r="B38" s="3">
        <f>Dati!D38</f>
        <v>121</v>
      </c>
      <c r="C38">
        <f t="shared" ref="C38" si="4">B38-B37</f>
        <v>0</v>
      </c>
      <c r="D38">
        <f t="shared" ref="D38" si="5">C38-C37</f>
        <v>-1</v>
      </c>
    </row>
    <row r="39" spans="1:4">
      <c r="A39" s="2">
        <f>Dati!A39</f>
        <v>44080</v>
      </c>
      <c r="B39" s="3">
        <f>Dati!D39</f>
        <v>133</v>
      </c>
      <c r="C39">
        <f t="shared" ref="C39" si="6">B39-B38</f>
        <v>12</v>
      </c>
      <c r="D39">
        <f t="shared" ref="D39" si="7">C39-C38</f>
        <v>12</v>
      </c>
    </row>
    <row r="40" spans="1:4">
      <c r="A40" s="2">
        <f>Dati!A40</f>
        <v>44081</v>
      </c>
      <c r="B40" s="3">
        <f>Dati!D40</f>
        <v>142</v>
      </c>
      <c r="C40">
        <f t="shared" ref="C40" si="8">B40-B39</f>
        <v>9</v>
      </c>
      <c r="D40">
        <f t="shared" ref="D40" si="9">C40-C39</f>
        <v>-3</v>
      </c>
    </row>
    <row r="41" spans="1:4">
      <c r="A41" s="2">
        <f>Dati!A41</f>
        <v>44082</v>
      </c>
      <c r="B41" s="3">
        <f>Dati!D41</f>
        <v>143</v>
      </c>
      <c r="C41">
        <f t="shared" ref="C41" si="10">B41-B40</f>
        <v>1</v>
      </c>
      <c r="D41">
        <f t="shared" ref="D41" si="11">C41-C40</f>
        <v>-8</v>
      </c>
    </row>
    <row r="42" spans="1:4">
      <c r="A42" s="2">
        <f>Dati!A42</f>
        <v>44083</v>
      </c>
      <c r="B42" s="3">
        <f>Dati!D42</f>
        <v>150</v>
      </c>
      <c r="C42">
        <f t="shared" ref="C42" si="12">B42-B41</f>
        <v>7</v>
      </c>
      <c r="D42">
        <f t="shared" ref="D42" si="13">C42-C41</f>
        <v>6</v>
      </c>
    </row>
    <row r="43" spans="1:4">
      <c r="A43" s="2">
        <f>Dati!A43</f>
        <v>44084</v>
      </c>
      <c r="B43" s="3">
        <f>Dati!D43</f>
        <v>164</v>
      </c>
      <c r="C43">
        <f t="shared" ref="C43" si="14">B43-B42</f>
        <v>14</v>
      </c>
      <c r="D43">
        <f t="shared" ref="D43" si="15">C43-C42</f>
        <v>7</v>
      </c>
    </row>
    <row r="44" spans="1:4">
      <c r="A44" s="2">
        <f>Dati!A44</f>
        <v>44085</v>
      </c>
      <c r="B44" s="3">
        <f>Dati!D44</f>
        <v>175</v>
      </c>
      <c r="C44">
        <f t="shared" ref="C44" si="16">B44-B43</f>
        <v>11</v>
      </c>
      <c r="D44">
        <f t="shared" ref="D44" si="17">C44-C43</f>
        <v>-3</v>
      </c>
    </row>
    <row r="45" spans="1:4">
      <c r="A45" s="2">
        <f>Dati!A45</f>
        <v>44086</v>
      </c>
      <c r="B45" s="3">
        <f>Dati!D45</f>
        <v>182</v>
      </c>
      <c r="C45">
        <f t="shared" ref="C45" si="18">B45-B44</f>
        <v>7</v>
      </c>
      <c r="D45">
        <f t="shared" ref="D45" si="19">C45-C44</f>
        <v>-4</v>
      </c>
    </row>
    <row r="46" spans="1:4">
      <c r="A46" s="2">
        <f>Dati!A46</f>
        <v>44087</v>
      </c>
      <c r="B46" s="3">
        <f>Dati!D46</f>
        <v>187</v>
      </c>
      <c r="C46">
        <f t="shared" ref="C46" si="20">B46-B45</f>
        <v>5</v>
      </c>
      <c r="D46">
        <f t="shared" ref="D46" si="21">C46-C45</f>
        <v>-2</v>
      </c>
    </row>
    <row r="47" spans="1:4">
      <c r="A47" s="2">
        <f>Dati!A47</f>
        <v>44088</v>
      </c>
      <c r="B47" s="3">
        <f>Dati!D47</f>
        <v>197</v>
      </c>
      <c r="C47">
        <f t="shared" ref="C47" si="22">B47-B46</f>
        <v>10</v>
      </c>
      <c r="D47">
        <f t="shared" ref="D47" si="23">C47-C46</f>
        <v>5</v>
      </c>
    </row>
    <row r="48" spans="1:4">
      <c r="A48" s="2">
        <f>Dati!A48</f>
        <v>44089</v>
      </c>
      <c r="B48" s="3">
        <f>Dati!D48</f>
        <v>201</v>
      </c>
      <c r="C48">
        <f t="shared" ref="C48" si="24">B48-B47</f>
        <v>4</v>
      </c>
      <c r="D48">
        <f t="shared" ref="D48" si="25">C48-C47</f>
        <v>-6</v>
      </c>
    </row>
    <row r="49" spans="1:4">
      <c r="A49" s="2">
        <f>Dati!A49</f>
        <v>44090</v>
      </c>
      <c r="B49" s="3">
        <f>Dati!D49</f>
        <v>207</v>
      </c>
      <c r="C49">
        <f t="shared" ref="C49" si="26">B49-B48</f>
        <v>6</v>
      </c>
      <c r="D49">
        <f t="shared" ref="D49" si="27">C49-C48</f>
        <v>2</v>
      </c>
    </row>
    <row r="50" spans="1:4">
      <c r="A50" s="2">
        <f>Dati!A50</f>
        <v>44091</v>
      </c>
      <c r="B50" s="3">
        <f>Dati!D50</f>
        <v>212</v>
      </c>
      <c r="C50">
        <f t="shared" ref="C50" si="28">B50-B49</f>
        <v>5</v>
      </c>
      <c r="D50">
        <f t="shared" ref="D50" si="29">C50-C49</f>
        <v>-1</v>
      </c>
    </row>
    <row r="51" spans="1:4">
      <c r="A51" s="2">
        <f>Dati!A51</f>
        <v>44092</v>
      </c>
      <c r="B51" s="3">
        <f>Dati!D51</f>
        <v>208</v>
      </c>
      <c r="C51">
        <f t="shared" ref="C51" si="30">B51-B50</f>
        <v>-4</v>
      </c>
      <c r="D51">
        <f t="shared" ref="D51" si="31">C51-C50</f>
        <v>-9</v>
      </c>
    </row>
    <row r="52" spans="1:4">
      <c r="A52" s="2">
        <f>Dati!A52</f>
        <v>44093</v>
      </c>
      <c r="B52" s="3">
        <f>Dati!D52</f>
        <v>215</v>
      </c>
      <c r="C52">
        <f t="shared" ref="C52" si="32">B52-B51</f>
        <v>7</v>
      </c>
      <c r="D52">
        <f t="shared" ref="D52" si="33">C52-C51</f>
        <v>11</v>
      </c>
    </row>
    <row r="53" spans="1:4">
      <c r="A53" s="2">
        <f>Dati!A53</f>
        <v>44094</v>
      </c>
      <c r="B53" s="3">
        <f>Dati!D53</f>
        <v>222</v>
      </c>
      <c r="C53">
        <f t="shared" ref="C53" si="34">B53-B52</f>
        <v>7</v>
      </c>
      <c r="D53">
        <f t="shared" ref="D53" si="35">C53-C52</f>
        <v>0</v>
      </c>
    </row>
    <row r="54" spans="1:4">
      <c r="A54" s="2">
        <f>Dati!A54</f>
        <v>44095</v>
      </c>
      <c r="B54" s="3">
        <f>Dati!D54</f>
        <v>232</v>
      </c>
      <c r="C54">
        <f t="shared" ref="C54" si="36">B54-B53</f>
        <v>10</v>
      </c>
      <c r="D54">
        <f t="shared" ref="D54" si="37">C54-C53</f>
        <v>3</v>
      </c>
    </row>
    <row r="55" spans="1:4">
      <c r="A55" s="2">
        <f>Dati!A55</f>
        <v>44096</v>
      </c>
      <c r="B55" s="3">
        <f>Dati!D55</f>
        <v>239</v>
      </c>
      <c r="C55">
        <f t="shared" ref="C55" si="38">B55-B54</f>
        <v>7</v>
      </c>
      <c r="D55">
        <f t="shared" ref="D55" si="39">C55-C54</f>
        <v>-3</v>
      </c>
    </row>
    <row r="56" spans="1:4">
      <c r="A56" s="2">
        <f>Dati!A56</f>
        <v>44097</v>
      </c>
      <c r="B56" s="3">
        <f>Dati!D56</f>
        <v>244</v>
      </c>
      <c r="C56">
        <f t="shared" ref="C56" si="40">B56-B55</f>
        <v>5</v>
      </c>
      <c r="D56">
        <f t="shared" ref="D56" si="41">C56-C55</f>
        <v>-2</v>
      </c>
    </row>
    <row r="57" spans="1:4">
      <c r="A57" s="2">
        <f>Dati!A57</f>
        <v>44098</v>
      </c>
      <c r="B57" s="3">
        <f>Dati!D57</f>
        <v>246</v>
      </c>
      <c r="C57">
        <f t="shared" ref="C57" si="42">B57-B56</f>
        <v>2</v>
      </c>
      <c r="D57">
        <f t="shared" ref="D57" si="43">C57-C56</f>
        <v>-3</v>
      </c>
    </row>
    <row r="58" spans="1:4">
      <c r="A58" s="2">
        <f>Dati!A58</f>
        <v>44099</v>
      </c>
      <c r="B58" s="3">
        <f>Dati!D58</f>
        <v>244</v>
      </c>
      <c r="C58">
        <f t="shared" ref="C58" si="44">B58-B57</f>
        <v>-2</v>
      </c>
      <c r="D58">
        <f t="shared" ref="D58" si="45">C58-C57</f>
        <v>-4</v>
      </c>
    </row>
    <row r="59" spans="1:4">
      <c r="A59" s="2">
        <f>Dati!A59</f>
        <v>44100</v>
      </c>
      <c r="B59" s="3">
        <f>Dati!D59</f>
        <v>247</v>
      </c>
      <c r="C59">
        <f t="shared" ref="C59" si="46">B59-B58</f>
        <v>3</v>
      </c>
      <c r="D59">
        <f t="shared" ref="D59" si="47">C59-C58</f>
        <v>5</v>
      </c>
    </row>
    <row r="60" spans="1:4">
      <c r="A60" s="2">
        <f>Dati!A60</f>
        <v>44101</v>
      </c>
      <c r="B60" s="3">
        <f>Dati!D60</f>
        <v>254</v>
      </c>
      <c r="C60">
        <f t="shared" ref="C60" si="48">B60-B59</f>
        <v>7</v>
      </c>
      <c r="D60">
        <f t="shared" ref="D60" si="49">C60-C59</f>
        <v>4</v>
      </c>
    </row>
    <row r="61" spans="1:4">
      <c r="A61" s="2">
        <f>Dati!A61</f>
        <v>44102</v>
      </c>
      <c r="B61" s="3">
        <f>Dati!D61</f>
        <v>264</v>
      </c>
      <c r="C61">
        <f t="shared" ref="C61" si="50">B61-B60</f>
        <v>10</v>
      </c>
      <c r="D61">
        <f t="shared" ref="D61" si="51">C61-C60</f>
        <v>3</v>
      </c>
    </row>
    <row r="62" spans="1:4">
      <c r="A62" s="2">
        <f>Dati!A62</f>
        <v>44103</v>
      </c>
      <c r="B62" s="3">
        <f>Dati!D62</f>
        <v>271</v>
      </c>
      <c r="C62">
        <f t="shared" ref="C62" si="52">B62-B61</f>
        <v>7</v>
      </c>
      <c r="D62">
        <f t="shared" ref="D62" si="53">C62-C61</f>
        <v>-3</v>
      </c>
    </row>
    <row r="63" spans="1:4">
      <c r="A63" s="2">
        <f>Dati!A63</f>
        <v>44104</v>
      </c>
      <c r="B63" s="3">
        <f>Dati!D63</f>
        <v>280</v>
      </c>
      <c r="C63">
        <f t="shared" ref="C63" si="54">B63-B62</f>
        <v>9</v>
      </c>
      <c r="D63">
        <f t="shared" ref="D63" si="55">C63-C62</f>
        <v>2</v>
      </c>
    </row>
    <row r="64" spans="1:4">
      <c r="A64" s="2">
        <f>Dati!A64</f>
        <v>44105</v>
      </c>
      <c r="B64" s="3">
        <f>Dati!D64</f>
        <v>291</v>
      </c>
      <c r="C64">
        <f t="shared" ref="C64" si="56">B64-B63</f>
        <v>11</v>
      </c>
      <c r="D64">
        <f t="shared" ref="D64" si="57">C64-C63</f>
        <v>2</v>
      </c>
    </row>
    <row r="65" spans="1:4">
      <c r="A65" s="2">
        <f>Dati!A65</f>
        <v>44106</v>
      </c>
      <c r="B65" s="3">
        <f>Dati!D65</f>
        <v>294</v>
      </c>
      <c r="C65">
        <f t="shared" ref="C65" si="58">B65-B64</f>
        <v>3</v>
      </c>
      <c r="D65">
        <f t="shared" ref="D65" si="59">C65-C64</f>
        <v>-8</v>
      </c>
    </row>
    <row r="66" spans="1:4">
      <c r="A66" s="2">
        <f>Dati!A66</f>
        <v>44107</v>
      </c>
      <c r="B66" s="3">
        <f>Dati!D66</f>
        <v>297</v>
      </c>
      <c r="C66">
        <f t="shared" ref="C66" si="60">B66-B65</f>
        <v>3</v>
      </c>
      <c r="D66">
        <f t="shared" ref="D66" si="61">C66-C65</f>
        <v>0</v>
      </c>
    </row>
    <row r="67" spans="1:4">
      <c r="A67" s="2">
        <f>Dati!A67</f>
        <v>44108</v>
      </c>
      <c r="B67" s="3">
        <f>Dati!D67</f>
        <v>303</v>
      </c>
      <c r="C67">
        <f t="shared" ref="C67" si="62">B67-B66</f>
        <v>6</v>
      </c>
      <c r="D67">
        <f t="shared" ref="D67" si="63">C67-C66</f>
        <v>3</v>
      </c>
    </row>
    <row r="68" spans="1:4">
      <c r="A68" s="2">
        <f>Dati!A68</f>
        <v>44109</v>
      </c>
      <c r="B68" s="3">
        <f>Dati!D68</f>
        <v>323</v>
      </c>
      <c r="C68">
        <f t="shared" ref="C68" si="64">B68-B67</f>
        <v>20</v>
      </c>
      <c r="D68">
        <f t="shared" ref="D68" si="65">C68-C67</f>
        <v>14</v>
      </c>
    </row>
    <row r="69" spans="1:4">
      <c r="A69" s="2">
        <f>Dati!A69</f>
        <v>44110</v>
      </c>
      <c r="B69" s="3">
        <f>Dati!D69</f>
        <v>319</v>
      </c>
      <c r="C69">
        <f t="shared" ref="C69" si="66">B69-B68</f>
        <v>-4</v>
      </c>
      <c r="D69">
        <f t="shared" ref="D69" si="67">C69-C68</f>
        <v>-24</v>
      </c>
    </row>
    <row r="70" spans="1:4">
      <c r="A70" s="2">
        <f>Dati!A70</f>
        <v>44111</v>
      </c>
      <c r="B70" s="3">
        <f>Dati!D70</f>
        <v>337</v>
      </c>
      <c r="C70">
        <f t="shared" ref="C70" si="68">B70-B69</f>
        <v>18</v>
      </c>
      <c r="D70">
        <f t="shared" ref="D70" si="69">C70-C69</f>
        <v>22</v>
      </c>
    </row>
    <row r="71" spans="1:4">
      <c r="A71" s="2">
        <f>Dati!A71</f>
        <v>44112</v>
      </c>
      <c r="B71" s="3">
        <f>Dati!D71</f>
        <v>358</v>
      </c>
      <c r="C71">
        <f t="shared" ref="C71" si="70">B71-B70</f>
        <v>21</v>
      </c>
      <c r="D71">
        <f t="shared" ref="D71" si="71">C71-C70</f>
        <v>3</v>
      </c>
    </row>
    <row r="72" spans="1:4">
      <c r="A72" s="2">
        <f>Dati!A72</f>
        <v>44113</v>
      </c>
      <c r="B72" s="3">
        <f>Dati!D72</f>
        <v>387</v>
      </c>
      <c r="C72">
        <f t="shared" ref="C72" si="72">B72-B71</f>
        <v>29</v>
      </c>
      <c r="D72">
        <f t="shared" ref="D72" si="73">C72-C71</f>
        <v>8</v>
      </c>
    </row>
    <row r="73" spans="1:4">
      <c r="A73" s="2">
        <f>Dati!A73</f>
        <v>44114</v>
      </c>
      <c r="B73" s="3">
        <f>Dati!D73</f>
        <v>390</v>
      </c>
      <c r="C73">
        <f t="shared" ref="C73" si="74">B73-B72</f>
        <v>3</v>
      </c>
      <c r="D73">
        <f t="shared" ref="D73" si="75">C73-C72</f>
        <v>-26</v>
      </c>
    </row>
    <row r="74" spans="1:4">
      <c r="A74" s="2">
        <f>Dati!A74</f>
        <v>44115</v>
      </c>
      <c r="B74" s="3">
        <f>Dati!D74</f>
        <v>420</v>
      </c>
      <c r="C74">
        <f t="shared" ref="C74" si="76">B74-B73</f>
        <v>30</v>
      </c>
      <c r="D74">
        <f t="shared" ref="D74" si="77">C74-C73</f>
        <v>27</v>
      </c>
    </row>
    <row r="75" spans="1:4">
      <c r="A75" s="2">
        <f>Dati!A75</f>
        <v>44116</v>
      </c>
      <c r="B75" s="3">
        <f>Dati!D75</f>
        <v>452</v>
      </c>
      <c r="C75">
        <f t="shared" ref="C75:C76" si="78">B75-B74</f>
        <v>32</v>
      </c>
      <c r="D75">
        <f t="shared" ref="D75:D76" si="79">C75-C74</f>
        <v>2</v>
      </c>
    </row>
    <row r="76" spans="1:4">
      <c r="A76" s="2">
        <f>Dati!A76</f>
        <v>44117</v>
      </c>
      <c r="B76" s="3">
        <f>Dati!D76</f>
        <v>514</v>
      </c>
      <c r="C76">
        <f t="shared" si="78"/>
        <v>62</v>
      </c>
      <c r="D76">
        <f t="shared" si="79"/>
        <v>30</v>
      </c>
    </row>
    <row r="77" spans="1:4">
      <c r="A77" s="2">
        <f>Dati!A77</f>
        <v>44118</v>
      </c>
      <c r="B77" s="3">
        <f>Dati!D77</f>
        <v>539</v>
      </c>
      <c r="C77">
        <f t="shared" ref="C77:C78" si="80">B77-B76</f>
        <v>25</v>
      </c>
      <c r="D77">
        <f t="shared" ref="D77:D78" si="81">C77-C76</f>
        <v>-37</v>
      </c>
    </row>
    <row r="78" spans="1:4">
      <c r="A78" s="2">
        <f>Dati!A78</f>
        <v>44119</v>
      </c>
      <c r="B78" s="3">
        <f>Dati!D78</f>
        <v>586</v>
      </c>
      <c r="C78">
        <f t="shared" si="80"/>
        <v>47</v>
      </c>
      <c r="D78">
        <f t="shared" si="81"/>
        <v>22</v>
      </c>
    </row>
    <row r="79" spans="1:4">
      <c r="A79" s="2">
        <f>Dati!A79</f>
        <v>44120</v>
      </c>
      <c r="B79" s="3">
        <f>Dati!D79</f>
        <v>638</v>
      </c>
      <c r="C79">
        <f t="shared" ref="C79" si="82">B79-B78</f>
        <v>52</v>
      </c>
      <c r="D79">
        <f t="shared" ref="D79" si="83">C79-C78</f>
        <v>5</v>
      </c>
    </row>
    <row r="80" spans="1:4">
      <c r="A80" s="2">
        <f>Dati!A80</f>
        <v>44121</v>
      </c>
      <c r="B80" s="3">
        <f>Dati!D80</f>
        <v>705</v>
      </c>
      <c r="C80">
        <f t="shared" ref="C80" si="84">B80-B79</f>
        <v>67</v>
      </c>
      <c r="D80">
        <f t="shared" ref="D80" si="85">C80-C79</f>
        <v>15</v>
      </c>
    </row>
    <row r="81" spans="1:4">
      <c r="A81" s="2">
        <f>Dati!A81</f>
        <v>44122</v>
      </c>
      <c r="B81" s="3">
        <f>Dati!D81</f>
        <v>750</v>
      </c>
      <c r="C81">
        <f t="shared" ref="C81" si="86">B81-B80</f>
        <v>45</v>
      </c>
      <c r="D81">
        <f t="shared" ref="D81" si="87">C81-C80</f>
        <v>-22</v>
      </c>
    </row>
    <row r="82" spans="1:4">
      <c r="A82" s="2">
        <f>Dati!A82</f>
        <v>44123</v>
      </c>
      <c r="B82" s="3">
        <f>Dati!D82</f>
        <v>797</v>
      </c>
      <c r="C82">
        <f t="shared" ref="C82" si="88">B82-B81</f>
        <v>47</v>
      </c>
      <c r="D82">
        <f t="shared" ref="D82" si="89">C82-C81</f>
        <v>2</v>
      </c>
    </row>
    <row r="83" spans="1:4">
      <c r="A83" s="2">
        <f>Dati!A83</f>
        <v>44124</v>
      </c>
      <c r="B83" s="3">
        <f>Dati!D83</f>
        <v>870</v>
      </c>
      <c r="C83">
        <f t="shared" ref="C83:C84" si="90">B83-B82</f>
        <v>73</v>
      </c>
      <c r="D83">
        <f t="shared" ref="D83:D84" si="91">C83-C82</f>
        <v>26</v>
      </c>
    </row>
    <row r="84" spans="1:4">
      <c r="A84" s="2">
        <f>Dati!A84</f>
        <v>44125</v>
      </c>
      <c r="B84" s="3">
        <f>Dati!D84</f>
        <v>926</v>
      </c>
      <c r="C84">
        <f t="shared" si="90"/>
        <v>56</v>
      </c>
      <c r="D84">
        <f t="shared" si="91"/>
        <v>-17</v>
      </c>
    </row>
    <row r="85" spans="1:4">
      <c r="A85" s="2">
        <f>Dati!A85</f>
        <v>44126</v>
      </c>
      <c r="B85" s="3">
        <f>Dati!D85</f>
        <v>992</v>
      </c>
      <c r="C85">
        <f t="shared" ref="C85" si="92">B85-B84</f>
        <v>66</v>
      </c>
      <c r="D85">
        <f t="shared" ref="D85" si="93">C85-C84</f>
        <v>10</v>
      </c>
    </row>
    <row r="86" spans="1:4">
      <c r="A86" s="2">
        <f>Dati!A86</f>
        <v>44127</v>
      </c>
      <c r="B86" s="3">
        <f>Dati!D86</f>
        <v>1049</v>
      </c>
      <c r="C86">
        <f t="shared" ref="C86:C87" si="94">B86-B85</f>
        <v>57</v>
      </c>
      <c r="D86">
        <f t="shared" ref="D86:D87" si="95">C86-C85</f>
        <v>-9</v>
      </c>
    </row>
    <row r="87" spans="1:4">
      <c r="A87" s="2">
        <f>Dati!A87</f>
        <v>44128</v>
      </c>
      <c r="B87" s="3">
        <f>Dati!D87</f>
        <v>1128</v>
      </c>
      <c r="C87">
        <f t="shared" si="94"/>
        <v>79</v>
      </c>
      <c r="D87">
        <f t="shared" si="95"/>
        <v>22</v>
      </c>
    </row>
    <row r="88" spans="1:4">
      <c r="A88" s="2">
        <f>Dati!A88</f>
        <v>44129</v>
      </c>
      <c r="B88" s="3">
        <f>Dati!D88</f>
        <v>1208</v>
      </c>
      <c r="C88">
        <f t="shared" ref="C88:C89" si="96">B88-B87</f>
        <v>80</v>
      </c>
      <c r="D88">
        <f t="shared" ref="D88:D89" si="97">C88-C87</f>
        <v>1</v>
      </c>
    </row>
    <row r="89" spans="1:4">
      <c r="A89" s="2">
        <f>Dati!A89</f>
        <v>44130</v>
      </c>
      <c r="B89" s="3">
        <f>Dati!D89</f>
        <v>1284</v>
      </c>
      <c r="C89">
        <f t="shared" si="96"/>
        <v>76</v>
      </c>
      <c r="D89">
        <f t="shared" si="97"/>
        <v>-4</v>
      </c>
    </row>
    <row r="90" spans="1:4">
      <c r="A90" s="2">
        <f>Dati!A90</f>
        <v>44131</v>
      </c>
      <c r="B90" s="3">
        <f>Dati!D90</f>
        <v>1411</v>
      </c>
      <c r="C90">
        <f t="shared" ref="C90" si="98">B90-B89</f>
        <v>127</v>
      </c>
      <c r="D90">
        <f t="shared" ref="D90" si="99">C90-C89</f>
        <v>51</v>
      </c>
    </row>
    <row r="91" spans="1:4">
      <c r="A91" s="2">
        <f>Dati!A91</f>
        <v>44132</v>
      </c>
      <c r="B91" s="3">
        <f>Dati!D91</f>
        <v>1536</v>
      </c>
      <c r="C91">
        <f t="shared" ref="C91:C92" si="100">B91-B90</f>
        <v>125</v>
      </c>
      <c r="D91">
        <f t="shared" ref="D91:D92" si="101">C91-C90</f>
        <v>-2</v>
      </c>
    </row>
    <row r="92" spans="1:4">
      <c r="A92" s="2">
        <f>Dati!A92</f>
        <v>44133</v>
      </c>
      <c r="B92" s="3">
        <f>Dati!D92</f>
        <v>1651</v>
      </c>
      <c r="C92">
        <f t="shared" si="100"/>
        <v>115</v>
      </c>
      <c r="D92">
        <f t="shared" si="101"/>
        <v>-10</v>
      </c>
    </row>
    <row r="93" spans="1:4">
      <c r="A93" s="2">
        <f>Dati!A93</f>
        <v>44134</v>
      </c>
      <c r="B93" s="3">
        <f>Dati!D93</f>
        <v>1746</v>
      </c>
      <c r="C93">
        <f t="shared" ref="C93:C94" si="102">B93-B92</f>
        <v>95</v>
      </c>
      <c r="D93">
        <f t="shared" ref="D93:D94" si="103">C93-C92</f>
        <v>-20</v>
      </c>
    </row>
    <row r="94" spans="1:4">
      <c r="A94" s="2">
        <f>Dati!A94</f>
        <v>44135</v>
      </c>
      <c r="B94" s="3">
        <f>Dati!D94</f>
        <v>1843</v>
      </c>
      <c r="C94">
        <f t="shared" si="102"/>
        <v>97</v>
      </c>
      <c r="D94">
        <f t="shared" si="103"/>
        <v>2</v>
      </c>
    </row>
    <row r="95" spans="1:4">
      <c r="A95" s="2">
        <f>Dati!A95</f>
        <v>44136</v>
      </c>
      <c r="B95" s="3">
        <f>Dati!D95</f>
        <v>1939</v>
      </c>
      <c r="C95">
        <f t="shared" ref="C95" si="104">B95-B94</f>
        <v>96</v>
      </c>
      <c r="D95">
        <f t="shared" ref="D95" si="105">C95-C94</f>
        <v>-1</v>
      </c>
    </row>
    <row r="96" spans="1:4">
      <c r="A96" s="2">
        <f>Dati!A96</f>
        <v>44137</v>
      </c>
      <c r="B96" s="3">
        <f>Dati!D96</f>
        <v>2022</v>
      </c>
      <c r="C96">
        <f t="shared" ref="C96:C99" si="106">B96-B95</f>
        <v>83</v>
      </c>
      <c r="D96">
        <f t="shared" ref="D96:D99" si="107">C96-C95</f>
        <v>-13</v>
      </c>
    </row>
    <row r="97" spans="1:4">
      <c r="A97" s="2">
        <f>Dati!A97</f>
        <v>44138</v>
      </c>
      <c r="B97" s="3">
        <f>Dati!D97</f>
        <v>2225</v>
      </c>
      <c r="C97">
        <f t="shared" si="106"/>
        <v>203</v>
      </c>
      <c r="D97">
        <f t="shared" si="107"/>
        <v>120</v>
      </c>
    </row>
    <row r="98" spans="1:4">
      <c r="A98" s="2">
        <f>Dati!A98</f>
        <v>44139</v>
      </c>
      <c r="B98" s="3">
        <f>Dati!D98</f>
        <v>2292</v>
      </c>
      <c r="C98">
        <f t="shared" si="106"/>
        <v>67</v>
      </c>
      <c r="D98">
        <f t="shared" si="107"/>
        <v>-136</v>
      </c>
    </row>
    <row r="99" spans="1:4">
      <c r="A99" s="2">
        <f>Dati!A99</f>
        <v>44140</v>
      </c>
      <c r="B99" s="3">
        <f>Dati!D99</f>
        <v>2391</v>
      </c>
      <c r="C99">
        <f t="shared" si="106"/>
        <v>99</v>
      </c>
      <c r="D99">
        <f t="shared" si="107"/>
        <v>32</v>
      </c>
    </row>
    <row r="100" spans="1:4">
      <c r="A100" s="2">
        <f>Dati!A100</f>
        <v>44141</v>
      </c>
      <c r="B100" s="3">
        <f>Dati!D100</f>
        <v>2515</v>
      </c>
      <c r="C100">
        <f t="shared" ref="C100" si="108">B100-B99</f>
        <v>124</v>
      </c>
      <c r="D100">
        <f t="shared" ref="D100" si="109">C100-C99</f>
        <v>25</v>
      </c>
    </row>
    <row r="101" spans="1:4">
      <c r="A101" s="2">
        <f>Dati!A101</f>
        <v>44142</v>
      </c>
      <c r="B101" s="3">
        <f>Dati!D101</f>
        <v>2634</v>
      </c>
      <c r="C101">
        <f t="shared" ref="C101:C105" si="110">B101-B100</f>
        <v>119</v>
      </c>
      <c r="D101">
        <f t="shared" ref="D101:D105" si="111">C101-C100</f>
        <v>-5</v>
      </c>
    </row>
    <row r="102" spans="1:4">
      <c r="A102" s="2">
        <f>Dati!A102</f>
        <v>44143</v>
      </c>
      <c r="B102" s="3">
        <f>Dati!D102</f>
        <v>2749</v>
      </c>
      <c r="C102">
        <f t="shared" si="110"/>
        <v>115</v>
      </c>
      <c r="D102">
        <f t="shared" si="111"/>
        <v>-4</v>
      </c>
    </row>
    <row r="103" spans="1:4">
      <c r="A103" s="2">
        <f>Dati!A103</f>
        <v>44144</v>
      </c>
      <c r="B103" s="3">
        <f>Dati!D103</f>
        <v>2849</v>
      </c>
      <c r="C103">
        <f t="shared" si="110"/>
        <v>100</v>
      </c>
      <c r="D103">
        <f t="shared" si="111"/>
        <v>-15</v>
      </c>
    </row>
    <row r="104" spans="1:4">
      <c r="A104" s="2">
        <f>Dati!A104</f>
        <v>44145</v>
      </c>
      <c r="B104" s="3">
        <f>Dati!D104</f>
        <v>2971</v>
      </c>
      <c r="C104">
        <f t="shared" si="110"/>
        <v>122</v>
      </c>
      <c r="D104">
        <f t="shared" si="111"/>
        <v>22</v>
      </c>
    </row>
    <row r="105" spans="1:4">
      <c r="A105" s="2">
        <f>Dati!A105</f>
        <v>44146</v>
      </c>
      <c r="B105" s="3">
        <f>Dati!D105</f>
        <v>3081</v>
      </c>
      <c r="C105">
        <f t="shared" si="110"/>
        <v>110</v>
      </c>
      <c r="D105">
        <f t="shared" si="111"/>
        <v>-12</v>
      </c>
    </row>
    <row r="106" spans="1:4">
      <c r="A106" s="2"/>
      <c r="B106" s="3"/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7"/>
  <sheetViews>
    <sheetView workbookViewId="0">
      <pane ySplit="1" topLeftCell="A56" activePane="bottomLeft" state="frozen"/>
      <selection pane="bottomLeft" activeCell="A3" sqref="A3:A10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R4">
        <f>INT(C4/1)</f>
        <v>231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R5">
        <f t="shared" ref="R5:R8" si="4">INT(C5/1)</f>
        <v>129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R6">
        <f>INT(C6/10)</f>
        <v>17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R7">
        <f t="shared" si="4"/>
        <v>210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R8">
        <f t="shared" si="4"/>
        <v>347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R9">
        <f>INT(C9/10)</f>
        <v>31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R10">
        <f t="shared" ref="R10:R19" si="5">INT(C10/10)</f>
        <v>30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R11">
        <f t="shared" si="5"/>
        <v>15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R13">
        <f t="shared" ref="R13:R14" si="6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R14">
        <f t="shared" si="6"/>
        <v>2</v>
      </c>
      <c r="T14">
        <f t="shared" ref="T14:AB23" si="7">IF($R14=T$2,1,0)</f>
        <v>0</v>
      </c>
      <c r="U14">
        <f t="shared" si="7"/>
        <v>1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R15">
        <f t="shared" si="5"/>
        <v>22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R16">
        <f t="shared" si="5"/>
        <v>40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R17">
        <f>INT(C17/100)</f>
        <v>3</v>
      </c>
      <c r="T17">
        <f t="shared" si="7"/>
        <v>0</v>
      </c>
      <c r="U17">
        <f t="shared" si="7"/>
        <v>0</v>
      </c>
      <c r="V17">
        <f t="shared" si="7"/>
        <v>1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R18">
        <f>INT(C18/100)</f>
        <v>1</v>
      </c>
      <c r="T18">
        <f t="shared" si="7"/>
        <v>1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R19">
        <f t="shared" si="5"/>
        <v>18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R20">
        <f>INT(C20/100)</f>
        <v>1</v>
      </c>
      <c r="T20">
        <f t="shared" si="7"/>
        <v>1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R21">
        <f t="shared" ref="R21:R37" si="8">INT(C21/100)</f>
        <v>3</v>
      </c>
      <c r="T21">
        <f t="shared" si="7"/>
        <v>0</v>
      </c>
      <c r="U21">
        <f t="shared" si="7"/>
        <v>0</v>
      </c>
      <c r="V21">
        <f t="shared" si="7"/>
        <v>1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R22">
        <f t="shared" si="8"/>
        <v>1</v>
      </c>
      <c r="T22">
        <f t="shared" si="7"/>
        <v>1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R23">
        <f t="shared" si="8"/>
        <v>2</v>
      </c>
      <c r="T23">
        <f t="shared" si="7"/>
        <v>0</v>
      </c>
      <c r="U23">
        <f t="shared" si="7"/>
        <v>1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R24">
        <f t="shared" si="8"/>
        <v>2</v>
      </c>
      <c r="T24">
        <f t="shared" ref="T24:AB33" si="9">IF($R24=T$2,1,0)</f>
        <v>0</v>
      </c>
      <c r="U24">
        <f t="shared" si="9"/>
        <v>1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R25">
        <f>INT(C25/100)</f>
        <v>2</v>
      </c>
      <c r="T25">
        <f t="shared" si="9"/>
        <v>0</v>
      </c>
      <c r="U25">
        <f t="shared" si="9"/>
        <v>1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R26">
        <f>INT(C26/1000)</f>
        <v>0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R27">
        <f t="shared" si="8"/>
        <v>3</v>
      </c>
      <c r="T27">
        <f t="shared" si="9"/>
        <v>0</v>
      </c>
      <c r="U27">
        <f t="shared" si="9"/>
        <v>0</v>
      </c>
      <c r="V27">
        <f t="shared" si="9"/>
        <v>1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R28">
        <f t="shared" si="8"/>
        <v>3</v>
      </c>
      <c r="T28">
        <f t="shared" si="9"/>
        <v>0</v>
      </c>
      <c r="U28">
        <f t="shared" si="9"/>
        <v>0</v>
      </c>
      <c r="V28">
        <f t="shared" si="9"/>
        <v>1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R29">
        <f t="shared" si="8"/>
        <v>2</v>
      </c>
      <c r="T29">
        <f t="shared" si="9"/>
        <v>0</v>
      </c>
      <c r="U29">
        <f t="shared" si="9"/>
        <v>1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R30">
        <f t="shared" si="8"/>
        <v>3</v>
      </c>
      <c r="T30">
        <f t="shared" si="9"/>
        <v>0</v>
      </c>
      <c r="U30">
        <f t="shared" si="9"/>
        <v>0</v>
      </c>
      <c r="V30">
        <f t="shared" si="9"/>
        <v>1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R31">
        <f t="shared" si="8"/>
        <v>3</v>
      </c>
      <c r="T31">
        <f t="shared" si="9"/>
        <v>0</v>
      </c>
      <c r="U31">
        <f t="shared" si="9"/>
        <v>0</v>
      </c>
      <c r="V31">
        <f t="shared" si="9"/>
        <v>1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R32">
        <f t="shared" si="8"/>
        <v>3</v>
      </c>
      <c r="T32">
        <f t="shared" si="9"/>
        <v>0</v>
      </c>
      <c r="U32">
        <f t="shared" si="9"/>
        <v>0</v>
      </c>
      <c r="V32">
        <f t="shared" si="9"/>
        <v>1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R33">
        <f>INT(C33/1000)</f>
        <v>0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R34">
        <f t="shared" si="8"/>
        <v>2</v>
      </c>
      <c r="T34">
        <f t="shared" ref="T34:AB43" si="10">IF($R34=T$2,1,0)</f>
        <v>0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R35">
        <f t="shared" si="8"/>
        <v>2</v>
      </c>
      <c r="T35">
        <f t="shared" si="10"/>
        <v>0</v>
      </c>
      <c r="U35">
        <f t="shared" si="10"/>
        <v>1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R36">
        <f>INT(C36/1000)</f>
        <v>0</v>
      </c>
      <c r="T36">
        <f t="shared" si="10"/>
        <v>0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1">B37-B36</f>
        <v>537</v>
      </c>
      <c r="D37">
        <f t="shared" ref="D37" si="12">C37-C36</f>
        <v>248</v>
      </c>
      <c r="R37">
        <f t="shared" si="8"/>
        <v>5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1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3">B38-B37</f>
        <v>583</v>
      </c>
      <c r="D38">
        <f t="shared" ref="D38" si="14">C38-C37</f>
        <v>46</v>
      </c>
      <c r="R38">
        <f>INT(C38/1000)</f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5">B39-B38</f>
        <v>405</v>
      </c>
      <c r="D39">
        <f t="shared" ref="D39" si="16">C39-C38</f>
        <v>-178</v>
      </c>
      <c r="R39">
        <f t="shared" ref="R39:R66" si="17">INT(C39/1000)</f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8">B40-B39</f>
        <v>223</v>
      </c>
      <c r="D40">
        <f t="shared" ref="D40" si="19">C40-C39</f>
        <v>-182</v>
      </c>
      <c r="R40">
        <f t="shared" si="17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0">B41-B40</f>
        <v>563</v>
      </c>
      <c r="D41">
        <f t="shared" ref="D41" si="21">C41-C40</f>
        <v>340</v>
      </c>
      <c r="R41">
        <f t="shared" si="17"/>
        <v>0</v>
      </c>
      <c r="T41">
        <f t="shared" si="10"/>
        <v>0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2">B42-B41</f>
        <v>471</v>
      </c>
      <c r="D42">
        <f t="shared" ref="D42" si="23">C42-C41</f>
        <v>-92</v>
      </c>
      <c r="R42">
        <f t="shared" si="17"/>
        <v>0</v>
      </c>
      <c r="T42">
        <f t="shared" si="10"/>
        <v>0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4">B43-B42</f>
        <v>613</v>
      </c>
      <c r="D43">
        <f t="shared" ref="D43" si="25">C43-C42</f>
        <v>142</v>
      </c>
      <c r="R43">
        <f t="shared" si="17"/>
        <v>0</v>
      </c>
      <c r="T43">
        <f t="shared" si="10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6">B44-B43</f>
        <v>547</v>
      </c>
      <c r="D44">
        <f t="shared" ref="D44" si="27">C44-C43</f>
        <v>-66</v>
      </c>
      <c r="R44">
        <f>INT(C44/100)</f>
        <v>5</v>
      </c>
      <c r="T44">
        <f t="shared" ref="T44:AB53" si="28">IF($R44=T$2,1,0)</f>
        <v>0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1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29">B45-B44</f>
        <v>759</v>
      </c>
      <c r="D45">
        <f t="shared" ref="D45" si="30">C45-C44</f>
        <v>212</v>
      </c>
      <c r="R45">
        <f t="shared" si="17"/>
        <v>0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0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1">B46-B45</f>
        <v>443</v>
      </c>
      <c r="D46">
        <f t="shared" ref="D46" si="32">C46-C45</f>
        <v>-316</v>
      </c>
      <c r="R46">
        <f t="shared" si="17"/>
        <v>0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0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3">B47-B46</f>
        <v>316</v>
      </c>
      <c r="D47">
        <f t="shared" ref="D47" si="34">C47-C46</f>
        <v>-127</v>
      </c>
      <c r="R47">
        <f t="shared" si="17"/>
        <v>0</v>
      </c>
      <c r="T47">
        <f t="shared" si="28"/>
        <v>0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5">B48-B47</f>
        <v>695</v>
      </c>
      <c r="D48">
        <f t="shared" ref="D48" si="36">C48-C47</f>
        <v>379</v>
      </c>
      <c r="R48">
        <f t="shared" si="17"/>
        <v>0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7">B49-B48</f>
        <v>620</v>
      </c>
      <c r="D49">
        <f t="shared" ref="D49" si="38">C49-C48</f>
        <v>-75</v>
      </c>
      <c r="R49">
        <f t="shared" si="17"/>
        <v>0</v>
      </c>
      <c r="T49">
        <f t="shared" si="28"/>
        <v>0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39">B50-B49</f>
        <v>689</v>
      </c>
      <c r="D50">
        <f t="shared" ref="D50" si="40">C50-C49</f>
        <v>69</v>
      </c>
      <c r="R50">
        <f t="shared" si="17"/>
        <v>0</v>
      </c>
      <c r="T50">
        <f t="shared" si="28"/>
        <v>0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1">B51-B50</f>
        <v>853</v>
      </c>
      <c r="D51">
        <f t="shared" ref="D51" si="42">C51-C50</f>
        <v>164</v>
      </c>
      <c r="R51">
        <f t="shared" si="17"/>
        <v>0</v>
      </c>
      <c r="T51">
        <f t="shared" si="28"/>
        <v>0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3">B52-B51</f>
        <v>909</v>
      </c>
      <c r="D52">
        <f t="shared" ref="D52" si="44">C52-C51</f>
        <v>56</v>
      </c>
      <c r="R52">
        <f t="shared" si="17"/>
        <v>0</v>
      </c>
      <c r="T52">
        <f t="shared" si="28"/>
        <v>0</v>
      </c>
      <c r="U52">
        <f t="shared" si="28"/>
        <v>0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Dati!J53</f>
        <v>218351</v>
      </c>
      <c r="C53">
        <f t="shared" ref="C53" si="45">B53-B52</f>
        <v>635</v>
      </c>
      <c r="D53">
        <f t="shared" ref="D53" si="46">C53-C52</f>
        <v>-274</v>
      </c>
      <c r="R53">
        <f t="shared" si="17"/>
        <v>0</v>
      </c>
      <c r="T53">
        <f t="shared" si="28"/>
        <v>0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7">B54-B53</f>
        <v>352</v>
      </c>
      <c r="D54">
        <f t="shared" ref="D54" si="48">C54-C53</f>
        <v>-283</v>
      </c>
      <c r="R54">
        <f>INT(C54/100)</f>
        <v>3</v>
      </c>
      <c r="T54">
        <f t="shared" ref="T54:AB75" si="49">IF($R54=T$2,1,0)</f>
        <v>0</v>
      </c>
      <c r="U54">
        <f t="shared" si="49"/>
        <v>0</v>
      </c>
      <c r="V54">
        <f t="shared" si="49"/>
        <v>1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0">B55-B54</f>
        <v>967</v>
      </c>
      <c r="D55">
        <f t="shared" ref="D55" si="51">C55-C54</f>
        <v>615</v>
      </c>
      <c r="R55">
        <f t="shared" si="17"/>
        <v>0</v>
      </c>
      <c r="T55">
        <f t="shared" si="49"/>
        <v>0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Dati!J56</f>
        <v>220665</v>
      </c>
      <c r="C56">
        <f t="shared" ref="C56" si="52">B56-B55</f>
        <v>995</v>
      </c>
      <c r="D56">
        <f t="shared" ref="D56" si="53">C56-C55</f>
        <v>28</v>
      </c>
      <c r="R56">
        <f t="shared" si="17"/>
        <v>0</v>
      </c>
      <c r="T56">
        <f t="shared" si="49"/>
        <v>0</v>
      </c>
      <c r="U56">
        <f t="shared" si="49"/>
        <v>0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Dati!J57</f>
        <v>221762</v>
      </c>
      <c r="C57">
        <f t="shared" ref="C57" si="54">B57-B56</f>
        <v>1097</v>
      </c>
      <c r="D57">
        <f t="shared" ref="D57" si="55">C57-C56</f>
        <v>102</v>
      </c>
      <c r="R57">
        <f t="shared" si="17"/>
        <v>1</v>
      </c>
      <c r="T57">
        <f t="shared" si="49"/>
        <v>1</v>
      </c>
      <c r="U57">
        <f t="shared" si="49"/>
        <v>0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56">B58-B57</f>
        <v>954</v>
      </c>
      <c r="D58">
        <f t="shared" ref="D58" si="57">C58-C57</f>
        <v>-143</v>
      </c>
      <c r="R58">
        <f t="shared" si="17"/>
        <v>0</v>
      </c>
      <c r="T58">
        <f t="shared" si="49"/>
        <v>0</v>
      </c>
      <c r="U58">
        <f t="shared" si="49"/>
        <v>0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Dati!J59</f>
        <v>223693</v>
      </c>
      <c r="C59">
        <f t="shared" ref="C59" si="58">B59-B58</f>
        <v>977</v>
      </c>
      <c r="D59">
        <f t="shared" ref="D59" si="59">C59-C58</f>
        <v>23</v>
      </c>
      <c r="R59">
        <f t="shared" si="17"/>
        <v>0</v>
      </c>
      <c r="T59">
        <f t="shared" si="49"/>
        <v>0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Dati!J60</f>
        <v>224417</v>
      </c>
      <c r="C60">
        <f t="shared" ref="C60" si="60">B60-B59</f>
        <v>724</v>
      </c>
      <c r="D60">
        <f t="shared" ref="D60" si="61">C60-C59</f>
        <v>-253</v>
      </c>
      <c r="R60">
        <f t="shared" si="17"/>
        <v>0</v>
      </c>
      <c r="T60">
        <f t="shared" si="49"/>
        <v>0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2">B61-B60</f>
        <v>773</v>
      </c>
      <c r="D61">
        <f t="shared" ref="D61" si="63">C61-C60</f>
        <v>49</v>
      </c>
      <c r="R61">
        <f t="shared" si="17"/>
        <v>0</v>
      </c>
      <c r="T61">
        <f t="shared" si="49"/>
        <v>0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4">B62-B61</f>
        <v>1316</v>
      </c>
      <c r="D62">
        <f t="shared" ref="D62" si="65">C62-C61</f>
        <v>543</v>
      </c>
      <c r="R62">
        <f t="shared" si="17"/>
        <v>1</v>
      </c>
      <c r="T62">
        <f t="shared" si="49"/>
        <v>1</v>
      </c>
      <c r="U62">
        <f t="shared" si="49"/>
        <v>0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66">B63-B62</f>
        <v>1198</v>
      </c>
      <c r="D63">
        <f t="shared" ref="D63" si="67">C63-C62</f>
        <v>-118</v>
      </c>
      <c r="R63">
        <f t="shared" si="17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68">B64-B63</f>
        <v>1140</v>
      </c>
      <c r="D64">
        <f t="shared" ref="D64" si="69">C64-C63</f>
        <v>-58</v>
      </c>
      <c r="R64">
        <f t="shared" si="17"/>
        <v>1</v>
      </c>
      <c r="T64">
        <f t="shared" si="49"/>
        <v>1</v>
      </c>
      <c r="U64">
        <f t="shared" si="49"/>
        <v>0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0">B65-B64</f>
        <v>1126</v>
      </c>
      <c r="D65">
        <f t="shared" ref="D65" si="71">C65-C64</f>
        <v>-14</v>
      </c>
      <c r="R65">
        <f t="shared" si="17"/>
        <v>1</v>
      </c>
      <c r="T65">
        <f t="shared" si="49"/>
        <v>1</v>
      </c>
      <c r="U65">
        <f t="shared" si="49"/>
        <v>0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2">B66-B65</f>
        <v>1247</v>
      </c>
      <c r="D66">
        <f t="shared" ref="D66" si="73">C66-C65</f>
        <v>121</v>
      </c>
      <c r="R66">
        <f t="shared" si="17"/>
        <v>1</v>
      </c>
      <c r="T66">
        <f t="shared" si="49"/>
        <v>1</v>
      </c>
      <c r="U66">
        <f t="shared" si="49"/>
        <v>0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4">B67-B66</f>
        <v>697</v>
      </c>
      <c r="D67">
        <f t="shared" ref="D67" si="75">C67-C66</f>
        <v>-550</v>
      </c>
      <c r="R67">
        <f t="shared" ref="R67" si="76">INT(C67/1000)</f>
        <v>0</v>
      </c>
      <c r="T67">
        <f t="shared" si="49"/>
        <v>0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77">B68-B67</f>
        <v>767</v>
      </c>
      <c r="D68">
        <f t="shared" ref="D68" si="78">C68-C67</f>
        <v>70</v>
      </c>
      <c r="R68">
        <f t="shared" ref="R68" si="79">INT(C68/1000)</f>
        <v>0</v>
      </c>
      <c r="T68">
        <f t="shared" si="49"/>
        <v>0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0">B69-B68</f>
        <v>1418</v>
      </c>
      <c r="D69">
        <f t="shared" ref="D69" si="81">C69-C68</f>
        <v>651</v>
      </c>
      <c r="R69">
        <f t="shared" ref="R69" si="82">INT(C69/1000)</f>
        <v>1</v>
      </c>
      <c r="T69">
        <f t="shared" si="49"/>
        <v>1</v>
      </c>
      <c r="U69">
        <f t="shared" si="49"/>
        <v>0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3">B70-B69</f>
        <v>1204</v>
      </c>
      <c r="D70">
        <f t="shared" ref="D70" si="84">C70-C69</f>
        <v>-214</v>
      </c>
      <c r="R70">
        <f t="shared" ref="R70" si="85">INT(C70/1000)</f>
        <v>1</v>
      </c>
      <c r="T70">
        <f t="shared" si="49"/>
        <v>1</v>
      </c>
      <c r="U70">
        <f t="shared" si="49"/>
        <v>0</v>
      </c>
      <c r="V70">
        <f t="shared" si="49"/>
        <v>0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6">B71-B70</f>
        <v>1060</v>
      </c>
      <c r="D71">
        <f t="shared" ref="D71" si="87">C71-C70</f>
        <v>-144</v>
      </c>
      <c r="R71">
        <f t="shared" ref="R71" si="88">INT(C71/1000)</f>
        <v>1</v>
      </c>
      <c r="T71">
        <f t="shared" si="49"/>
        <v>1</v>
      </c>
      <c r="U71">
        <f t="shared" si="49"/>
        <v>0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89">B72-B71</f>
        <v>1186</v>
      </c>
      <c r="D72">
        <f t="shared" ref="D72" si="90">C72-C71</f>
        <v>126</v>
      </c>
      <c r="R72">
        <f t="shared" ref="R72" si="91">INT(C72/1000)</f>
        <v>1</v>
      </c>
      <c r="T72">
        <f t="shared" si="49"/>
        <v>1</v>
      </c>
      <c r="U72">
        <f t="shared" si="49"/>
        <v>0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2">B73-B72</f>
        <v>976</v>
      </c>
      <c r="D73">
        <f t="shared" ref="D73" si="93">C73-C72</f>
        <v>-210</v>
      </c>
      <c r="R73">
        <f t="shared" ref="R73" si="94">INT(C73/1000)</f>
        <v>0</v>
      </c>
      <c r="T73">
        <f t="shared" si="49"/>
        <v>0</v>
      </c>
      <c r="U73">
        <f t="shared" si="49"/>
        <v>0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Dati!J74</f>
        <v>239709</v>
      </c>
      <c r="C74">
        <f t="shared" ref="C74" si="95">B74-B73</f>
        <v>1184</v>
      </c>
      <c r="D74">
        <f t="shared" ref="D74" si="96">C74-C73</f>
        <v>208</v>
      </c>
      <c r="R74">
        <f t="shared" ref="R74" si="97">INT(C74/1000)</f>
        <v>1</v>
      </c>
      <c r="T74">
        <f t="shared" si="49"/>
        <v>1</v>
      </c>
      <c r="U74">
        <f t="shared" si="49"/>
        <v>0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98">B75-B74</f>
        <v>891</v>
      </c>
      <c r="D75">
        <f t="shared" ref="D75:D76" si="99">C75-C74</f>
        <v>-293</v>
      </c>
      <c r="R75">
        <f t="shared" ref="R75:R76" si="100">INT(C75/1000)</f>
        <v>0</v>
      </c>
      <c r="T75">
        <f t="shared" si="49"/>
        <v>0</v>
      </c>
      <c r="U75">
        <f t="shared" si="49"/>
        <v>0</v>
      </c>
      <c r="V75">
        <f t="shared" si="49"/>
        <v>0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Dati!J76</f>
        <v>242028</v>
      </c>
      <c r="C76">
        <f t="shared" si="98"/>
        <v>1428</v>
      </c>
      <c r="D76">
        <f t="shared" si="99"/>
        <v>537</v>
      </c>
      <c r="R76">
        <f t="shared" si="100"/>
        <v>1</v>
      </c>
      <c r="T76">
        <f t="shared" ref="T76:AB91" si="101">IF($R76=T$2,1,0)</f>
        <v>1</v>
      </c>
      <c r="U76">
        <f t="shared" si="101"/>
        <v>0</v>
      </c>
      <c r="V76">
        <f t="shared" si="101"/>
        <v>0</v>
      </c>
      <c r="W76">
        <f t="shared" si="101"/>
        <v>0</v>
      </c>
      <c r="X76">
        <f t="shared" si="101"/>
        <v>0</v>
      </c>
      <c r="Y76">
        <f t="shared" si="101"/>
        <v>0</v>
      </c>
      <c r="Z76">
        <f t="shared" si="101"/>
        <v>0</v>
      </c>
      <c r="AA76">
        <f t="shared" si="101"/>
        <v>0</v>
      </c>
      <c r="AB76">
        <f t="shared" si="101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2">B77-B76</f>
        <v>2037</v>
      </c>
      <c r="D77">
        <f t="shared" ref="D77:D78" si="103">C77-C76</f>
        <v>609</v>
      </c>
      <c r="R77">
        <f t="shared" ref="R77:R78" si="104">INT(C77/1000)</f>
        <v>2</v>
      </c>
      <c r="T77">
        <f t="shared" si="101"/>
        <v>0</v>
      </c>
      <c r="U77">
        <f t="shared" si="101"/>
        <v>1</v>
      </c>
      <c r="V77">
        <f t="shared" si="101"/>
        <v>0</v>
      </c>
      <c r="W77">
        <f t="shared" si="101"/>
        <v>0</v>
      </c>
      <c r="X77">
        <f t="shared" si="101"/>
        <v>0</v>
      </c>
      <c r="Y77">
        <f t="shared" si="101"/>
        <v>0</v>
      </c>
      <c r="Z77">
        <f t="shared" si="101"/>
        <v>0</v>
      </c>
      <c r="AA77">
        <f t="shared" si="101"/>
        <v>0</v>
      </c>
      <c r="AB77">
        <f t="shared" si="101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2"/>
        <v>1899</v>
      </c>
      <c r="D78">
        <f t="shared" si="103"/>
        <v>-138</v>
      </c>
      <c r="R78">
        <f t="shared" si="104"/>
        <v>1</v>
      </c>
      <c r="T78">
        <f t="shared" si="101"/>
        <v>1</v>
      </c>
      <c r="U78">
        <f t="shared" si="101"/>
        <v>0</v>
      </c>
      <c r="V78">
        <f t="shared" si="101"/>
        <v>0</v>
      </c>
      <c r="W78">
        <f t="shared" si="101"/>
        <v>0</v>
      </c>
      <c r="X78">
        <f t="shared" si="101"/>
        <v>0</v>
      </c>
      <c r="Y78">
        <f t="shared" si="101"/>
        <v>0</v>
      </c>
      <c r="Z78">
        <f t="shared" si="101"/>
        <v>0</v>
      </c>
      <c r="AA78">
        <f t="shared" si="101"/>
        <v>0</v>
      </c>
      <c r="AB78">
        <f t="shared" si="101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5">B79-B78</f>
        <v>1908</v>
      </c>
      <c r="D79">
        <f t="shared" ref="D79" si="106">C79-C78</f>
        <v>9</v>
      </c>
      <c r="R79">
        <f t="shared" ref="R79" si="107">INT(C79/1000)</f>
        <v>1</v>
      </c>
      <c r="T79">
        <f t="shared" si="101"/>
        <v>1</v>
      </c>
      <c r="U79">
        <f t="shared" si="101"/>
        <v>0</v>
      </c>
      <c r="V79">
        <f t="shared" si="101"/>
        <v>0</v>
      </c>
      <c r="W79">
        <f t="shared" si="101"/>
        <v>0</v>
      </c>
      <c r="X79">
        <f t="shared" si="101"/>
        <v>0</v>
      </c>
      <c r="Y79">
        <f t="shared" si="101"/>
        <v>0</v>
      </c>
      <c r="Z79">
        <f t="shared" si="101"/>
        <v>0</v>
      </c>
      <c r="AA79">
        <f t="shared" si="101"/>
        <v>0</v>
      </c>
      <c r="AB79">
        <f t="shared" si="101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08">B80-B79</f>
        <v>1255</v>
      </c>
      <c r="D80">
        <f t="shared" ref="D80" si="109">C80-C79</f>
        <v>-653</v>
      </c>
      <c r="R80">
        <f t="shared" ref="R80" si="110">INT(C80/1000)</f>
        <v>1</v>
      </c>
      <c r="T80">
        <f t="shared" si="101"/>
        <v>1</v>
      </c>
      <c r="U80">
        <f t="shared" si="101"/>
        <v>0</v>
      </c>
      <c r="V80">
        <f t="shared" si="101"/>
        <v>0</v>
      </c>
      <c r="W80">
        <f t="shared" si="101"/>
        <v>0</v>
      </c>
      <c r="X80">
        <f t="shared" si="101"/>
        <v>0</v>
      </c>
      <c r="Y80">
        <f t="shared" si="101"/>
        <v>0</v>
      </c>
      <c r="Z80">
        <f t="shared" si="101"/>
        <v>0</v>
      </c>
      <c r="AA80">
        <f t="shared" si="101"/>
        <v>0</v>
      </c>
      <c r="AB80">
        <f t="shared" si="101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1">B81-B80</f>
        <v>2334</v>
      </c>
      <c r="D81">
        <f t="shared" ref="D81" si="112">C81-C80</f>
        <v>1079</v>
      </c>
      <c r="R81">
        <f t="shared" ref="R81" si="113">INT(C81/1000)</f>
        <v>2</v>
      </c>
      <c r="T81">
        <f t="shared" si="101"/>
        <v>0</v>
      </c>
      <c r="U81">
        <f t="shared" si="101"/>
        <v>1</v>
      </c>
      <c r="V81">
        <f t="shared" si="101"/>
        <v>0</v>
      </c>
      <c r="W81">
        <f t="shared" si="101"/>
        <v>0</v>
      </c>
      <c r="X81">
        <f t="shared" si="101"/>
        <v>0</v>
      </c>
      <c r="Y81">
        <f t="shared" si="101"/>
        <v>0</v>
      </c>
      <c r="Z81">
        <f t="shared" si="101"/>
        <v>0</v>
      </c>
      <c r="AA81">
        <f t="shared" si="101"/>
        <v>0</v>
      </c>
      <c r="AB81">
        <f t="shared" si="101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4">B82-B81</f>
        <v>1498</v>
      </c>
      <c r="D82">
        <f t="shared" ref="D82" si="115">C82-C81</f>
        <v>-836</v>
      </c>
      <c r="R82">
        <f t="shared" ref="R82" si="116">INT(C82/1000)</f>
        <v>1</v>
      </c>
      <c r="T82">
        <f t="shared" si="101"/>
        <v>1</v>
      </c>
      <c r="U82">
        <f t="shared" si="101"/>
        <v>0</v>
      </c>
      <c r="V82">
        <f t="shared" si="101"/>
        <v>0</v>
      </c>
      <c r="W82">
        <f t="shared" si="101"/>
        <v>0</v>
      </c>
      <c r="X82">
        <f t="shared" si="101"/>
        <v>0</v>
      </c>
      <c r="Y82">
        <f t="shared" si="101"/>
        <v>0</v>
      </c>
      <c r="Z82">
        <f t="shared" si="101"/>
        <v>0</v>
      </c>
      <c r="AA82">
        <f t="shared" si="101"/>
        <v>0</v>
      </c>
      <c r="AB82">
        <f t="shared" si="101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17">B83-B82</f>
        <v>2046</v>
      </c>
      <c r="D83">
        <f t="shared" ref="D83:D84" si="118">C83-C82</f>
        <v>548</v>
      </c>
      <c r="R83">
        <f t="shared" ref="R83:R84" si="119">INT(C83/1000)</f>
        <v>2</v>
      </c>
      <c r="T83">
        <f t="shared" si="101"/>
        <v>0</v>
      </c>
      <c r="U83">
        <f t="shared" si="101"/>
        <v>1</v>
      </c>
      <c r="V83">
        <f t="shared" si="101"/>
        <v>0</v>
      </c>
      <c r="W83">
        <f t="shared" si="101"/>
        <v>0</v>
      </c>
      <c r="X83">
        <f t="shared" si="101"/>
        <v>0</v>
      </c>
      <c r="Y83">
        <f t="shared" si="101"/>
        <v>0</v>
      </c>
      <c r="Z83">
        <f t="shared" si="101"/>
        <v>0</v>
      </c>
      <c r="AA83">
        <f t="shared" si="101"/>
        <v>0</v>
      </c>
      <c r="AB83">
        <f t="shared" si="101"/>
        <v>0</v>
      </c>
    </row>
    <row r="84" spans="1:28">
      <c r="A84" s="2">
        <f>Dati!A84</f>
        <v>44125</v>
      </c>
      <c r="B84" s="3">
        <f>Dati!J84</f>
        <v>257374</v>
      </c>
      <c r="C84">
        <f t="shared" si="117"/>
        <v>2369</v>
      </c>
      <c r="D84">
        <f t="shared" si="118"/>
        <v>323</v>
      </c>
      <c r="R84">
        <f t="shared" si="119"/>
        <v>2</v>
      </c>
      <c r="T84">
        <f t="shared" si="101"/>
        <v>0</v>
      </c>
      <c r="U84">
        <f t="shared" si="101"/>
        <v>1</v>
      </c>
      <c r="V84">
        <f t="shared" si="101"/>
        <v>0</v>
      </c>
      <c r="W84">
        <f t="shared" si="101"/>
        <v>0</v>
      </c>
      <c r="X84">
        <f t="shared" si="101"/>
        <v>0</v>
      </c>
      <c r="Y84">
        <f t="shared" si="101"/>
        <v>0</v>
      </c>
      <c r="Z84">
        <f t="shared" si="101"/>
        <v>0</v>
      </c>
      <c r="AA84">
        <f t="shared" si="101"/>
        <v>0</v>
      </c>
      <c r="AB84">
        <f t="shared" si="101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0">B85-B84</f>
        <v>2082</v>
      </c>
      <c r="D85">
        <f t="shared" ref="D85" si="121">C85-C84</f>
        <v>-287</v>
      </c>
      <c r="R85">
        <f t="shared" ref="R85" si="122">INT(C85/1000)</f>
        <v>2</v>
      </c>
      <c r="T85">
        <f t="shared" si="101"/>
        <v>0</v>
      </c>
      <c r="U85">
        <f t="shared" si="101"/>
        <v>1</v>
      </c>
      <c r="V85">
        <f t="shared" si="101"/>
        <v>0</v>
      </c>
      <c r="W85">
        <f t="shared" si="101"/>
        <v>0</v>
      </c>
      <c r="X85">
        <f t="shared" si="101"/>
        <v>0</v>
      </c>
      <c r="Y85">
        <f t="shared" si="101"/>
        <v>0</v>
      </c>
      <c r="Z85">
        <f t="shared" si="101"/>
        <v>0</v>
      </c>
      <c r="AA85">
        <f t="shared" si="101"/>
        <v>0</v>
      </c>
      <c r="AB85">
        <f t="shared" si="101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3">B86-B85</f>
        <v>2352</v>
      </c>
      <c r="D86">
        <f t="shared" ref="D86:D87" si="124">C86-C85</f>
        <v>270</v>
      </c>
      <c r="R86">
        <f t="shared" ref="R86:R87" si="125">INT(C86/1000)</f>
        <v>2</v>
      </c>
      <c r="T86">
        <f t="shared" si="101"/>
        <v>0</v>
      </c>
      <c r="U86">
        <f t="shared" si="101"/>
        <v>1</v>
      </c>
      <c r="V86">
        <f t="shared" si="101"/>
        <v>0</v>
      </c>
      <c r="W86">
        <f t="shared" si="101"/>
        <v>0</v>
      </c>
      <c r="X86">
        <f t="shared" si="101"/>
        <v>0</v>
      </c>
      <c r="Y86">
        <f t="shared" si="101"/>
        <v>0</v>
      </c>
      <c r="Z86">
        <f t="shared" si="101"/>
        <v>0</v>
      </c>
      <c r="AA86">
        <f t="shared" si="101"/>
        <v>0</v>
      </c>
      <c r="AB86">
        <f t="shared" si="101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3"/>
        <v>2309</v>
      </c>
      <c r="D87">
        <f t="shared" si="124"/>
        <v>-43</v>
      </c>
      <c r="R87">
        <f t="shared" si="125"/>
        <v>2</v>
      </c>
      <c r="T87">
        <f t="shared" si="101"/>
        <v>0</v>
      </c>
      <c r="U87">
        <f t="shared" si="101"/>
        <v>1</v>
      </c>
      <c r="V87">
        <f t="shared" si="101"/>
        <v>0</v>
      </c>
      <c r="W87">
        <f t="shared" si="101"/>
        <v>0</v>
      </c>
      <c r="X87">
        <f t="shared" si="101"/>
        <v>0</v>
      </c>
      <c r="Y87">
        <f t="shared" si="101"/>
        <v>0</v>
      </c>
      <c r="Z87">
        <f t="shared" si="101"/>
        <v>0</v>
      </c>
      <c r="AA87">
        <f t="shared" si="101"/>
        <v>0</v>
      </c>
      <c r="AB87">
        <f t="shared" si="101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6">B88-B87</f>
        <v>2086</v>
      </c>
      <c r="D88">
        <f t="shared" ref="D88:D89" si="127">C88-C87</f>
        <v>-223</v>
      </c>
      <c r="R88">
        <f t="shared" ref="R88:R89" si="128">INT(C88/1000)</f>
        <v>2</v>
      </c>
      <c r="T88">
        <f t="shared" si="101"/>
        <v>0</v>
      </c>
      <c r="U88">
        <f t="shared" si="101"/>
        <v>1</v>
      </c>
      <c r="V88">
        <f t="shared" si="101"/>
        <v>0</v>
      </c>
      <c r="W88">
        <f t="shared" si="101"/>
        <v>0</v>
      </c>
      <c r="X88">
        <f t="shared" si="101"/>
        <v>0</v>
      </c>
      <c r="Y88">
        <f t="shared" si="101"/>
        <v>0</v>
      </c>
      <c r="Z88">
        <f t="shared" si="101"/>
        <v>0</v>
      </c>
      <c r="AA88">
        <f t="shared" si="101"/>
        <v>0</v>
      </c>
      <c r="AB88">
        <f t="shared" si="101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6"/>
        <v>2423</v>
      </c>
      <c r="D89">
        <f t="shared" si="127"/>
        <v>337</v>
      </c>
      <c r="R89">
        <f t="shared" si="128"/>
        <v>2</v>
      </c>
      <c r="T89">
        <f t="shared" si="101"/>
        <v>0</v>
      </c>
      <c r="U89">
        <f t="shared" si="101"/>
        <v>1</v>
      </c>
      <c r="V89">
        <f t="shared" si="101"/>
        <v>0</v>
      </c>
      <c r="W89">
        <f t="shared" si="101"/>
        <v>0</v>
      </c>
      <c r="X89">
        <f t="shared" si="101"/>
        <v>0</v>
      </c>
      <c r="Y89">
        <f t="shared" si="101"/>
        <v>0</v>
      </c>
      <c r="Z89">
        <f t="shared" si="101"/>
        <v>0</v>
      </c>
      <c r="AA89">
        <f t="shared" si="101"/>
        <v>0</v>
      </c>
      <c r="AB89">
        <f t="shared" si="101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29">B90-B89</f>
        <v>3362</v>
      </c>
      <c r="D90">
        <f t="shared" ref="D90" si="130">C90-C89</f>
        <v>939</v>
      </c>
      <c r="R90">
        <f t="shared" ref="R90" si="131">INT(C90/1000)</f>
        <v>3</v>
      </c>
      <c r="T90">
        <f t="shared" si="101"/>
        <v>0</v>
      </c>
      <c r="U90">
        <f t="shared" si="101"/>
        <v>0</v>
      </c>
      <c r="V90">
        <f t="shared" si="101"/>
        <v>1</v>
      </c>
      <c r="W90">
        <f t="shared" si="101"/>
        <v>0</v>
      </c>
      <c r="X90">
        <f t="shared" si="101"/>
        <v>0</v>
      </c>
      <c r="Y90">
        <f t="shared" si="101"/>
        <v>0</v>
      </c>
      <c r="Z90">
        <f t="shared" si="101"/>
        <v>0</v>
      </c>
      <c r="AA90">
        <f t="shared" si="101"/>
        <v>0</v>
      </c>
      <c r="AB90">
        <f t="shared" si="101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2">B91-B90</f>
        <v>3416</v>
      </c>
      <c r="D91">
        <f t="shared" ref="D91:D92" si="133">C91-C90</f>
        <v>54</v>
      </c>
      <c r="R91">
        <f t="shared" ref="R91:R92" si="134">INT(C91/1000)</f>
        <v>3</v>
      </c>
      <c r="T91">
        <f t="shared" si="101"/>
        <v>0</v>
      </c>
      <c r="U91">
        <f t="shared" si="101"/>
        <v>0</v>
      </c>
      <c r="V91">
        <f t="shared" si="101"/>
        <v>1</v>
      </c>
      <c r="W91">
        <f t="shared" si="101"/>
        <v>0</v>
      </c>
      <c r="X91">
        <f t="shared" si="101"/>
        <v>0</v>
      </c>
      <c r="Y91">
        <f t="shared" si="101"/>
        <v>0</v>
      </c>
      <c r="Z91">
        <f t="shared" si="101"/>
        <v>0</v>
      </c>
      <c r="AA91">
        <f t="shared" si="101"/>
        <v>0</v>
      </c>
      <c r="AB91">
        <f t="shared" si="101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2"/>
        <v>3878</v>
      </c>
      <c r="D92">
        <f t="shared" si="133"/>
        <v>462</v>
      </c>
      <c r="R92">
        <f t="shared" si="134"/>
        <v>3</v>
      </c>
      <c r="T92">
        <f t="shared" ref="T92:AB105" si="135">IF($R92=T$2,1,0)</f>
        <v>0</v>
      </c>
      <c r="U92">
        <f t="shared" si="135"/>
        <v>0</v>
      </c>
      <c r="V92">
        <f t="shared" si="135"/>
        <v>1</v>
      </c>
      <c r="W92">
        <f t="shared" si="135"/>
        <v>0</v>
      </c>
      <c r="X92">
        <f t="shared" si="135"/>
        <v>0</v>
      </c>
      <c r="Y92">
        <f t="shared" si="135"/>
        <v>0</v>
      </c>
      <c r="Z92">
        <f t="shared" si="135"/>
        <v>0</v>
      </c>
      <c r="AA92">
        <f t="shared" si="135"/>
        <v>0</v>
      </c>
      <c r="AB92">
        <f t="shared" si="135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6">B93-B92</f>
        <v>4285</v>
      </c>
      <c r="D93">
        <f t="shared" ref="D93:D94" si="137">C93-C92</f>
        <v>407</v>
      </c>
      <c r="R93">
        <f t="shared" ref="R93:R94" si="138">INT(C93/1000)</f>
        <v>4</v>
      </c>
      <c r="T93">
        <f t="shared" si="135"/>
        <v>0</v>
      </c>
      <c r="U93">
        <f t="shared" si="135"/>
        <v>0</v>
      </c>
      <c r="V93">
        <f t="shared" si="135"/>
        <v>0</v>
      </c>
      <c r="W93">
        <f t="shared" si="135"/>
        <v>1</v>
      </c>
      <c r="X93">
        <f t="shared" si="135"/>
        <v>0</v>
      </c>
      <c r="Y93">
        <f t="shared" si="135"/>
        <v>0</v>
      </c>
      <c r="Z93">
        <f t="shared" si="135"/>
        <v>0</v>
      </c>
      <c r="AA93">
        <f t="shared" si="135"/>
        <v>0</v>
      </c>
      <c r="AB93">
        <f t="shared" si="135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6"/>
        <v>5859</v>
      </c>
      <c r="D94">
        <f t="shared" si="137"/>
        <v>1574</v>
      </c>
      <c r="R94">
        <f t="shared" si="138"/>
        <v>5</v>
      </c>
      <c r="T94">
        <f t="shared" si="135"/>
        <v>0</v>
      </c>
      <c r="U94">
        <f t="shared" si="135"/>
        <v>0</v>
      </c>
      <c r="V94">
        <f t="shared" si="135"/>
        <v>0</v>
      </c>
      <c r="W94">
        <f t="shared" si="135"/>
        <v>0</v>
      </c>
      <c r="X94">
        <f t="shared" si="135"/>
        <v>1</v>
      </c>
      <c r="Y94">
        <f t="shared" si="135"/>
        <v>0</v>
      </c>
      <c r="Z94">
        <f t="shared" si="135"/>
        <v>0</v>
      </c>
      <c r="AA94">
        <f t="shared" si="135"/>
        <v>0</v>
      </c>
      <c r="AB94">
        <f t="shared" si="135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39">B95-B94</f>
        <v>2954</v>
      </c>
      <c r="D95">
        <f t="shared" ref="D95" si="140">C95-C94</f>
        <v>-2905</v>
      </c>
      <c r="R95">
        <f t="shared" ref="R95" si="141">INT(C95/1000)</f>
        <v>2</v>
      </c>
      <c r="T95">
        <f t="shared" si="135"/>
        <v>0</v>
      </c>
      <c r="U95">
        <f t="shared" si="135"/>
        <v>1</v>
      </c>
      <c r="V95">
        <f t="shared" si="135"/>
        <v>0</v>
      </c>
      <c r="W95">
        <f t="shared" si="135"/>
        <v>0</v>
      </c>
      <c r="X95">
        <f t="shared" si="135"/>
        <v>0</v>
      </c>
      <c r="Y95">
        <f t="shared" si="135"/>
        <v>0</v>
      </c>
      <c r="Z95">
        <f t="shared" si="135"/>
        <v>0</v>
      </c>
      <c r="AA95">
        <f t="shared" si="135"/>
        <v>0</v>
      </c>
      <c r="AB95">
        <f t="shared" si="135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2">B96-B95</f>
        <v>3637</v>
      </c>
      <c r="D96">
        <f t="shared" ref="D96:D99" si="143">C96-C95</f>
        <v>683</v>
      </c>
      <c r="R96">
        <f t="shared" ref="R96:R99" si="144">INT(C96/1000)</f>
        <v>3</v>
      </c>
      <c r="T96">
        <f t="shared" si="135"/>
        <v>0</v>
      </c>
      <c r="U96">
        <f t="shared" si="135"/>
        <v>0</v>
      </c>
      <c r="V96">
        <f t="shared" si="135"/>
        <v>1</v>
      </c>
      <c r="W96">
        <f t="shared" si="135"/>
        <v>0</v>
      </c>
      <c r="X96">
        <f t="shared" si="135"/>
        <v>0</v>
      </c>
      <c r="Y96">
        <f t="shared" si="135"/>
        <v>0</v>
      </c>
      <c r="Z96">
        <f t="shared" si="135"/>
        <v>0</v>
      </c>
      <c r="AA96">
        <f t="shared" si="135"/>
        <v>0</v>
      </c>
      <c r="AB96">
        <f t="shared" si="135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2"/>
        <v>6258</v>
      </c>
      <c r="D97">
        <f t="shared" si="143"/>
        <v>2621</v>
      </c>
      <c r="R97">
        <f t="shared" si="144"/>
        <v>6</v>
      </c>
      <c r="T97">
        <f t="shared" si="135"/>
        <v>0</v>
      </c>
      <c r="U97">
        <f t="shared" si="135"/>
        <v>0</v>
      </c>
      <c r="V97">
        <f t="shared" si="135"/>
        <v>0</v>
      </c>
      <c r="W97">
        <f t="shared" si="135"/>
        <v>0</v>
      </c>
      <c r="X97">
        <f t="shared" si="135"/>
        <v>0</v>
      </c>
      <c r="Y97">
        <f t="shared" si="135"/>
        <v>1</v>
      </c>
      <c r="Z97">
        <f t="shared" si="135"/>
        <v>0</v>
      </c>
      <c r="AA97">
        <f t="shared" si="135"/>
        <v>0</v>
      </c>
      <c r="AB97">
        <f t="shared" si="135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2"/>
        <v>5103</v>
      </c>
      <c r="D98">
        <f t="shared" si="143"/>
        <v>-1155</v>
      </c>
      <c r="R98">
        <f t="shared" si="144"/>
        <v>5</v>
      </c>
      <c r="T98">
        <f t="shared" si="135"/>
        <v>0</v>
      </c>
      <c r="U98">
        <f t="shared" si="135"/>
        <v>0</v>
      </c>
      <c r="V98">
        <f t="shared" si="135"/>
        <v>0</v>
      </c>
      <c r="W98">
        <f t="shared" si="135"/>
        <v>0</v>
      </c>
      <c r="X98">
        <f t="shared" si="135"/>
        <v>1</v>
      </c>
      <c r="Y98">
        <f t="shared" si="135"/>
        <v>0</v>
      </c>
      <c r="Z98">
        <f t="shared" si="135"/>
        <v>0</v>
      </c>
      <c r="AA98">
        <f t="shared" si="135"/>
        <v>0</v>
      </c>
      <c r="AB98">
        <f t="shared" si="135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2"/>
        <v>4961</v>
      </c>
      <c r="D99">
        <f t="shared" si="143"/>
        <v>-142</v>
      </c>
      <c r="R99">
        <f t="shared" si="144"/>
        <v>4</v>
      </c>
      <c r="T99">
        <f t="shared" si="135"/>
        <v>0</v>
      </c>
      <c r="U99">
        <f t="shared" si="135"/>
        <v>0</v>
      </c>
      <c r="V99">
        <f t="shared" si="135"/>
        <v>0</v>
      </c>
      <c r="W99">
        <f t="shared" si="135"/>
        <v>1</v>
      </c>
      <c r="X99">
        <f t="shared" si="135"/>
        <v>0</v>
      </c>
      <c r="Y99">
        <f t="shared" si="135"/>
        <v>0</v>
      </c>
      <c r="Z99">
        <f t="shared" si="135"/>
        <v>0</v>
      </c>
      <c r="AA99">
        <f t="shared" si="135"/>
        <v>0</v>
      </c>
      <c r="AB99">
        <f t="shared" si="135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5">B100-B99</f>
        <v>10586</v>
      </c>
      <c r="D100">
        <f t="shared" ref="D100" si="146">C100-C99</f>
        <v>5625</v>
      </c>
      <c r="R100">
        <f>INT(C100/10000)</f>
        <v>1</v>
      </c>
      <c r="T100">
        <f t="shared" si="135"/>
        <v>1</v>
      </c>
      <c r="U100">
        <f t="shared" si="135"/>
        <v>0</v>
      </c>
      <c r="V100">
        <f t="shared" si="135"/>
        <v>0</v>
      </c>
      <c r="W100">
        <f t="shared" si="135"/>
        <v>0</v>
      </c>
      <c r="X100">
        <f t="shared" si="135"/>
        <v>0</v>
      </c>
      <c r="Y100">
        <f t="shared" si="135"/>
        <v>0</v>
      </c>
      <c r="Z100">
        <f t="shared" si="135"/>
        <v>0</v>
      </c>
      <c r="AA100">
        <f t="shared" si="135"/>
        <v>0</v>
      </c>
      <c r="AB100">
        <f t="shared" si="135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47">B101-B100</f>
        <v>5966</v>
      </c>
      <c r="D101">
        <f t="shared" ref="D101:D105" si="148">C101-C100</f>
        <v>-4620</v>
      </c>
      <c r="R101">
        <f t="shared" ref="R101:R105" si="149">INT(C101/1000)</f>
        <v>5</v>
      </c>
      <c r="T101">
        <f t="shared" si="135"/>
        <v>0</v>
      </c>
      <c r="U101">
        <f t="shared" si="135"/>
        <v>0</v>
      </c>
      <c r="V101">
        <f t="shared" si="135"/>
        <v>0</v>
      </c>
      <c r="W101">
        <f t="shared" si="135"/>
        <v>0</v>
      </c>
      <c r="X101">
        <f t="shared" si="135"/>
        <v>1</v>
      </c>
      <c r="Y101">
        <f t="shared" si="135"/>
        <v>0</v>
      </c>
      <c r="Z101">
        <f t="shared" si="135"/>
        <v>0</v>
      </c>
      <c r="AA101">
        <f t="shared" si="135"/>
        <v>0</v>
      </c>
      <c r="AB101">
        <f t="shared" si="135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47"/>
        <v>6183</v>
      </c>
      <c r="D102">
        <f t="shared" si="148"/>
        <v>217</v>
      </c>
      <c r="R102">
        <f t="shared" si="149"/>
        <v>6</v>
      </c>
      <c r="T102">
        <f t="shared" si="135"/>
        <v>0</v>
      </c>
      <c r="U102">
        <f t="shared" si="135"/>
        <v>0</v>
      </c>
      <c r="V102">
        <f t="shared" si="135"/>
        <v>0</v>
      </c>
      <c r="W102">
        <f t="shared" si="135"/>
        <v>0</v>
      </c>
      <c r="X102">
        <f t="shared" si="135"/>
        <v>0</v>
      </c>
      <c r="Y102">
        <f t="shared" si="135"/>
        <v>1</v>
      </c>
      <c r="Z102">
        <f t="shared" si="135"/>
        <v>0</v>
      </c>
      <c r="AA102">
        <f t="shared" si="135"/>
        <v>0</v>
      </c>
      <c r="AB102">
        <f t="shared" si="135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47"/>
        <v>10215</v>
      </c>
      <c r="D103">
        <f t="shared" si="148"/>
        <v>4032</v>
      </c>
      <c r="R103">
        <f>INT(C103/10000)</f>
        <v>1</v>
      </c>
      <c r="T103">
        <f t="shared" si="135"/>
        <v>1</v>
      </c>
      <c r="U103">
        <f t="shared" si="135"/>
        <v>0</v>
      </c>
      <c r="V103">
        <f t="shared" si="135"/>
        <v>0</v>
      </c>
      <c r="W103">
        <f t="shared" si="135"/>
        <v>0</v>
      </c>
      <c r="X103">
        <f t="shared" si="135"/>
        <v>0</v>
      </c>
      <c r="Y103">
        <f t="shared" si="135"/>
        <v>0</v>
      </c>
      <c r="Z103">
        <f t="shared" si="135"/>
        <v>0</v>
      </c>
      <c r="AA103">
        <f t="shared" si="135"/>
        <v>0</v>
      </c>
      <c r="AB103">
        <f t="shared" si="135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47"/>
        <v>17734</v>
      </c>
      <c r="D104">
        <f t="shared" si="148"/>
        <v>7519</v>
      </c>
      <c r="R104">
        <f>INT(C104/10000)</f>
        <v>1</v>
      </c>
      <c r="T104">
        <f t="shared" si="135"/>
        <v>1</v>
      </c>
      <c r="U104">
        <f t="shared" si="135"/>
        <v>0</v>
      </c>
      <c r="V104">
        <f t="shared" si="135"/>
        <v>0</v>
      </c>
      <c r="W104">
        <f t="shared" si="135"/>
        <v>0</v>
      </c>
      <c r="X104">
        <f t="shared" si="135"/>
        <v>0</v>
      </c>
      <c r="Y104">
        <f t="shared" si="135"/>
        <v>0</v>
      </c>
      <c r="Z104">
        <f t="shared" si="135"/>
        <v>0</v>
      </c>
      <c r="AA104">
        <f t="shared" si="135"/>
        <v>0</v>
      </c>
      <c r="AB104">
        <f t="shared" si="135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47"/>
        <v>9090</v>
      </c>
      <c r="D105">
        <f t="shared" si="148"/>
        <v>-8644</v>
      </c>
      <c r="R105">
        <f t="shared" si="149"/>
        <v>9</v>
      </c>
      <c r="T105">
        <f t="shared" si="135"/>
        <v>0</v>
      </c>
      <c r="U105">
        <f t="shared" si="135"/>
        <v>0</v>
      </c>
      <c r="V105">
        <f t="shared" si="135"/>
        <v>0</v>
      </c>
      <c r="W105">
        <f t="shared" si="135"/>
        <v>0</v>
      </c>
      <c r="X105">
        <f t="shared" si="135"/>
        <v>0</v>
      </c>
      <c r="Y105">
        <f t="shared" si="135"/>
        <v>0</v>
      </c>
      <c r="Z105">
        <f t="shared" si="135"/>
        <v>0</v>
      </c>
      <c r="AA105">
        <f t="shared" si="135"/>
        <v>0</v>
      </c>
      <c r="AB105">
        <f t="shared" si="135"/>
        <v>1</v>
      </c>
    </row>
    <row r="117" spans="20:28">
      <c r="T117">
        <f t="shared" ref="T117:AB117" si="150">SUM(T4:T105)</f>
        <v>23</v>
      </c>
      <c r="U117">
        <f t="shared" si="150"/>
        <v>18</v>
      </c>
      <c r="V117">
        <f t="shared" si="150"/>
        <v>12</v>
      </c>
      <c r="W117">
        <f t="shared" si="150"/>
        <v>2</v>
      </c>
      <c r="X117">
        <f t="shared" si="150"/>
        <v>5</v>
      </c>
      <c r="Y117">
        <f t="shared" si="150"/>
        <v>2</v>
      </c>
      <c r="Z117">
        <f t="shared" si="150"/>
        <v>0</v>
      </c>
      <c r="AA117">
        <f t="shared" si="150"/>
        <v>0</v>
      </c>
      <c r="AB117">
        <f t="shared" si="150"/>
        <v>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7"/>
  <sheetViews>
    <sheetView workbookViewId="0">
      <pane ySplit="1" topLeftCell="A47" activePane="bottomLeft" state="frozen"/>
      <selection pane="bottomLeft" activeCell="R40" sqref="R4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R14">
        <f t="shared" si="4"/>
        <v>1</v>
      </c>
      <c r="T14">
        <f t="shared" ref="T14:AB23" si="6">IF($R14=T$2,1,0)</f>
        <v>1</v>
      </c>
      <c r="U14">
        <f t="shared" si="6"/>
        <v>0</v>
      </c>
      <c r="V14">
        <f t="shared" si="6"/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R15">
        <f t="shared" si="5"/>
        <v>6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6"/>
        <v>0</v>
      </c>
      <c r="X15">
        <f t="shared" si="6"/>
        <v>0</v>
      </c>
      <c r="Y15">
        <f t="shared" si="6"/>
        <v>1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R16">
        <f t="shared" si="5"/>
        <v>3</v>
      </c>
      <c r="T16">
        <f t="shared" si="6"/>
        <v>0</v>
      </c>
      <c r="U16">
        <f t="shared" si="6"/>
        <v>0</v>
      </c>
      <c r="V16">
        <f t="shared" si="6"/>
        <v>1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R17">
        <f>INT(C17/100)</f>
        <v>1</v>
      </c>
      <c r="T17">
        <f t="shared" si="6"/>
        <v>1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R18">
        <f t="shared" ref="R18:R35" si="7">INT(C18/1)</f>
        <v>4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1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R19">
        <f t="shared" si="7"/>
        <v>4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1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R20">
        <f t="shared" si="7"/>
        <v>5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1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R21">
        <f t="shared" si="7"/>
        <v>7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1</v>
      </c>
      <c r="AA21">
        <f t="shared" si="6"/>
        <v>0</v>
      </c>
      <c r="AB21">
        <f t="shared" si="6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R22">
        <f t="shared" si="7"/>
        <v>6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1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R23">
        <f t="shared" si="7"/>
        <v>9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R25">
        <f t="shared" si="7"/>
        <v>7</v>
      </c>
      <c r="T25">
        <f t="shared" si="8"/>
        <v>0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1</v>
      </c>
      <c r="AA25">
        <f t="shared" si="8"/>
        <v>0</v>
      </c>
      <c r="AB25">
        <f t="shared" si="8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R28">
        <f>INT(C28/10)</f>
        <v>1</v>
      </c>
      <c r="T28">
        <f t="shared" si="8"/>
        <v>1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R29">
        <f t="shared" si="7"/>
        <v>5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1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R30">
        <f t="shared" si="7"/>
        <v>9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R31">
        <f t="shared" si="7"/>
        <v>1</v>
      </c>
      <c r="T31">
        <f t="shared" si="8"/>
        <v>1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R32">
        <f t="shared" si="7"/>
        <v>4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1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R34">
        <f t="shared" si="7"/>
        <v>8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1</v>
      </c>
      <c r="AB34">
        <f t="shared" si="9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R35">
        <f t="shared" si="7"/>
        <v>6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1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R36">
        <f>INT(C36/10)</f>
        <v>1</v>
      </c>
      <c r="T36">
        <f t="shared" si="9"/>
        <v>1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0">B37-B36</f>
        <v>11</v>
      </c>
      <c r="D37">
        <f t="shared" ref="D37" si="11">C37-C36</f>
        <v>1</v>
      </c>
      <c r="R37">
        <f>INT(C37/10)</f>
        <v>1</v>
      </c>
      <c r="T37">
        <f t="shared" si="9"/>
        <v>1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2">B38-B37</f>
        <v>15</v>
      </c>
      <c r="D38">
        <f t="shared" ref="D38" si="13">C38-C37</f>
        <v>4</v>
      </c>
      <c r="R38">
        <f t="shared" ref="R38:R83" si="14">INT(C38/10)</f>
        <v>1</v>
      </c>
      <c r="T38">
        <f t="shared" si="9"/>
        <v>1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5">B39-B38</f>
        <v>8</v>
      </c>
      <c r="D39">
        <f t="shared" ref="D39" si="16">C39-C38</f>
        <v>-7</v>
      </c>
      <c r="R39">
        <f>INT(C39/1)</f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7">B40-B39</f>
        <v>12</v>
      </c>
      <c r="D40">
        <f t="shared" ref="D40" si="18">C40-C39</f>
        <v>4</v>
      </c>
      <c r="R40">
        <f t="shared" si="14"/>
        <v>1</v>
      </c>
      <c r="T40">
        <f t="shared" si="9"/>
        <v>1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19">B41-B40</f>
        <v>10</v>
      </c>
      <c r="D41">
        <f t="shared" ref="D41" si="20">C41-C40</f>
        <v>-2</v>
      </c>
      <c r="R41">
        <f t="shared" si="14"/>
        <v>1</v>
      </c>
      <c r="T41">
        <f t="shared" si="9"/>
        <v>1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1">B42-B41</f>
        <v>14</v>
      </c>
      <c r="D42">
        <f t="shared" ref="D42" si="22">C42-C41</f>
        <v>4</v>
      </c>
      <c r="R42">
        <f t="shared" si="14"/>
        <v>1</v>
      </c>
      <c r="T42">
        <f t="shared" si="9"/>
        <v>1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3">B43-B42</f>
        <v>10</v>
      </c>
      <c r="D43">
        <f t="shared" ref="D43" si="24">C43-C42</f>
        <v>-4</v>
      </c>
      <c r="R43">
        <f t="shared" si="14"/>
        <v>1</v>
      </c>
      <c r="T43">
        <f t="shared" si="9"/>
        <v>1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5">B44-B43</f>
        <v>10</v>
      </c>
      <c r="D44">
        <f t="shared" ref="D44" si="26">C44-C43</f>
        <v>0</v>
      </c>
      <c r="R44">
        <f t="shared" si="14"/>
        <v>1</v>
      </c>
      <c r="T44">
        <f t="shared" ref="T44:AB53" si="27">IF($R44=T$2,1,0)</f>
        <v>1</v>
      </c>
      <c r="U44">
        <f t="shared" si="27"/>
        <v>0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8">B45-B44</f>
        <v>6</v>
      </c>
      <c r="D45">
        <f t="shared" ref="D45" si="29">C45-C44</f>
        <v>-4</v>
      </c>
      <c r="R45">
        <f>INT(C45/1)</f>
        <v>6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1</v>
      </c>
      <c r="Z45">
        <f t="shared" si="27"/>
        <v>0</v>
      </c>
      <c r="AA45">
        <f t="shared" si="27"/>
        <v>0</v>
      </c>
      <c r="AB45">
        <f t="shared" si="27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0">B46-B45</f>
        <v>7</v>
      </c>
      <c r="D46">
        <f t="shared" ref="D46" si="31">C46-C45</f>
        <v>1</v>
      </c>
      <c r="R46">
        <f>INT(C46/1)</f>
        <v>7</v>
      </c>
      <c r="T46">
        <f t="shared" si="27"/>
        <v>0</v>
      </c>
      <c r="U46">
        <f t="shared" si="27"/>
        <v>0</v>
      </c>
      <c r="V46">
        <f t="shared" si="27"/>
        <v>0</v>
      </c>
      <c r="W46">
        <f t="shared" si="27"/>
        <v>0</v>
      </c>
      <c r="X46">
        <f t="shared" si="27"/>
        <v>0</v>
      </c>
      <c r="Y46">
        <f t="shared" si="27"/>
        <v>0</v>
      </c>
      <c r="Z46">
        <f t="shared" si="27"/>
        <v>1</v>
      </c>
      <c r="AA46">
        <f t="shared" si="27"/>
        <v>0</v>
      </c>
      <c r="AB46">
        <f t="shared" si="27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2">B47-B46</f>
        <v>14</v>
      </c>
      <c r="D47">
        <f t="shared" ref="D47" si="33">C47-C46</f>
        <v>7</v>
      </c>
      <c r="R47">
        <f t="shared" si="14"/>
        <v>1</v>
      </c>
      <c r="T47">
        <f t="shared" si="27"/>
        <v>1</v>
      </c>
      <c r="U47">
        <f t="shared" si="27"/>
        <v>0</v>
      </c>
      <c r="V47">
        <f t="shared" si="27"/>
        <v>0</v>
      </c>
      <c r="W47">
        <f t="shared" si="27"/>
        <v>0</v>
      </c>
      <c r="X47">
        <f t="shared" si="27"/>
        <v>0</v>
      </c>
      <c r="Y47">
        <f t="shared" si="27"/>
        <v>0</v>
      </c>
      <c r="Z47">
        <f t="shared" si="27"/>
        <v>0</v>
      </c>
      <c r="AA47">
        <f t="shared" si="27"/>
        <v>0</v>
      </c>
      <c r="AB47">
        <f t="shared" si="27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4">B48-B47</f>
        <v>9</v>
      </c>
      <c r="D48">
        <f t="shared" ref="D48" si="35">C48-C47</f>
        <v>-5</v>
      </c>
      <c r="R48">
        <f>INT(C48/1)</f>
        <v>9</v>
      </c>
      <c r="T48">
        <f t="shared" si="27"/>
        <v>0</v>
      </c>
      <c r="U48">
        <f t="shared" si="27"/>
        <v>0</v>
      </c>
      <c r="V48">
        <f t="shared" si="27"/>
        <v>0</v>
      </c>
      <c r="W48">
        <f t="shared" si="27"/>
        <v>0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6">B49-B48</f>
        <v>12</v>
      </c>
      <c r="D49">
        <f t="shared" ref="D49" si="37">C49-C48</f>
        <v>3</v>
      </c>
      <c r="R49">
        <f t="shared" si="14"/>
        <v>1</v>
      </c>
      <c r="T49">
        <f t="shared" si="27"/>
        <v>1</v>
      </c>
      <c r="U49">
        <f t="shared" si="27"/>
        <v>0</v>
      </c>
      <c r="V49">
        <f t="shared" si="27"/>
        <v>0</v>
      </c>
      <c r="W49">
        <f t="shared" si="27"/>
        <v>0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8">B50-B49</f>
        <v>13</v>
      </c>
      <c r="D50">
        <f t="shared" ref="D50" si="39">C50-C49</f>
        <v>1</v>
      </c>
      <c r="R50">
        <f t="shared" si="14"/>
        <v>1</v>
      </c>
      <c r="T50">
        <f t="shared" si="27"/>
        <v>1</v>
      </c>
      <c r="U50">
        <f t="shared" si="27"/>
        <v>0</v>
      </c>
      <c r="V50">
        <f t="shared" si="27"/>
        <v>0</v>
      </c>
      <c r="W50">
        <f t="shared" si="27"/>
        <v>0</v>
      </c>
      <c r="X50">
        <f t="shared" si="27"/>
        <v>0</v>
      </c>
      <c r="Y50">
        <f t="shared" si="27"/>
        <v>0</v>
      </c>
      <c r="Z50">
        <f t="shared" si="27"/>
        <v>0</v>
      </c>
      <c r="AA50">
        <f t="shared" si="27"/>
        <v>0</v>
      </c>
      <c r="AB50">
        <f t="shared" si="27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0">B51-B50</f>
        <v>10</v>
      </c>
      <c r="D51">
        <f t="shared" ref="D51" si="41">C51-C50</f>
        <v>-3</v>
      </c>
      <c r="R51">
        <f t="shared" si="14"/>
        <v>1</v>
      </c>
      <c r="T51">
        <f t="shared" si="27"/>
        <v>1</v>
      </c>
      <c r="U51">
        <f t="shared" si="27"/>
        <v>0</v>
      </c>
      <c r="V51">
        <f t="shared" si="27"/>
        <v>0</v>
      </c>
      <c r="W51">
        <f t="shared" si="27"/>
        <v>0</v>
      </c>
      <c r="X51">
        <f t="shared" si="27"/>
        <v>0</v>
      </c>
      <c r="Y51">
        <f t="shared" si="27"/>
        <v>0</v>
      </c>
      <c r="Z51">
        <f t="shared" si="27"/>
        <v>0</v>
      </c>
      <c r="AA51">
        <f t="shared" si="27"/>
        <v>0</v>
      </c>
      <c r="AB51">
        <f t="shared" si="27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2">B52-B51</f>
        <v>24</v>
      </c>
      <c r="D52">
        <f t="shared" ref="D52" si="43">C52-C51</f>
        <v>14</v>
      </c>
      <c r="R52">
        <f t="shared" si="14"/>
        <v>2</v>
      </c>
      <c r="T52">
        <f t="shared" si="27"/>
        <v>0</v>
      </c>
      <c r="U52">
        <f t="shared" si="27"/>
        <v>1</v>
      </c>
      <c r="V52">
        <f t="shared" si="27"/>
        <v>0</v>
      </c>
      <c r="W52">
        <f t="shared" si="27"/>
        <v>0</v>
      </c>
      <c r="X52">
        <f t="shared" si="27"/>
        <v>0</v>
      </c>
      <c r="Y52">
        <f t="shared" si="27"/>
        <v>0</v>
      </c>
      <c r="Z52">
        <f t="shared" si="27"/>
        <v>0</v>
      </c>
      <c r="AA52">
        <f t="shared" si="27"/>
        <v>0</v>
      </c>
      <c r="AB52">
        <f t="shared" si="27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4">B53-B52</f>
        <v>15</v>
      </c>
      <c r="D53">
        <f t="shared" ref="D53" si="45">C53-C52</f>
        <v>-9</v>
      </c>
      <c r="R53">
        <f t="shared" si="14"/>
        <v>1</v>
      </c>
      <c r="T53">
        <f t="shared" si="27"/>
        <v>1</v>
      </c>
      <c r="U53">
        <f t="shared" si="27"/>
        <v>0</v>
      </c>
      <c r="V53">
        <f t="shared" si="27"/>
        <v>0</v>
      </c>
      <c r="W53">
        <f t="shared" si="27"/>
        <v>0</v>
      </c>
      <c r="X53">
        <f t="shared" si="27"/>
        <v>0</v>
      </c>
      <c r="Y53">
        <f t="shared" si="27"/>
        <v>0</v>
      </c>
      <c r="Z53">
        <f t="shared" si="27"/>
        <v>0</v>
      </c>
      <c r="AA53">
        <f t="shared" si="27"/>
        <v>0</v>
      </c>
      <c r="AB53">
        <f t="shared" si="27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6">B54-B53</f>
        <v>17</v>
      </c>
      <c r="D54">
        <f t="shared" ref="D54" si="47">C54-C53</f>
        <v>2</v>
      </c>
      <c r="R54">
        <f t="shared" si="14"/>
        <v>1</v>
      </c>
      <c r="T54">
        <f t="shared" ref="T54:AB75" si="48">IF($R54=T$2,1,0)</f>
        <v>1</v>
      </c>
      <c r="U54">
        <f t="shared" si="48"/>
        <v>0</v>
      </c>
      <c r="V54">
        <f t="shared" si="48"/>
        <v>0</v>
      </c>
      <c r="W54">
        <f t="shared" si="48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49">B55-B54</f>
        <v>14</v>
      </c>
      <c r="D55">
        <f t="shared" ref="D55" si="50">C55-C54</f>
        <v>-3</v>
      </c>
      <c r="R55">
        <f t="shared" si="14"/>
        <v>1</v>
      </c>
      <c r="T55">
        <f t="shared" si="48"/>
        <v>1</v>
      </c>
      <c r="U55">
        <f t="shared" si="48"/>
        <v>0</v>
      </c>
      <c r="V55">
        <f t="shared" si="48"/>
        <v>0</v>
      </c>
      <c r="W55">
        <f t="shared" si="48"/>
        <v>0</v>
      </c>
      <c r="X55">
        <f t="shared" si="48"/>
        <v>0</v>
      </c>
      <c r="Y55">
        <f t="shared" si="48"/>
        <v>0</v>
      </c>
      <c r="Z55">
        <f t="shared" si="48"/>
        <v>0</v>
      </c>
      <c r="AA55">
        <f t="shared" si="48"/>
        <v>0</v>
      </c>
      <c r="AB55">
        <f t="shared" si="48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1">B56-B55</f>
        <v>20</v>
      </c>
      <c r="D56">
        <f t="shared" ref="D56" si="52">C56-C55</f>
        <v>6</v>
      </c>
      <c r="R56">
        <f t="shared" si="14"/>
        <v>2</v>
      </c>
      <c r="T56">
        <f t="shared" si="48"/>
        <v>0</v>
      </c>
      <c r="U56">
        <f t="shared" si="48"/>
        <v>1</v>
      </c>
      <c r="V56">
        <f t="shared" si="48"/>
        <v>0</v>
      </c>
      <c r="W56">
        <f t="shared" si="48"/>
        <v>0</v>
      </c>
      <c r="X56">
        <f t="shared" si="48"/>
        <v>0</v>
      </c>
      <c r="Y56">
        <f t="shared" si="48"/>
        <v>0</v>
      </c>
      <c r="Z56">
        <f t="shared" si="48"/>
        <v>0</v>
      </c>
      <c r="AA56">
        <f t="shared" si="48"/>
        <v>0</v>
      </c>
      <c r="AB56">
        <f t="shared" si="48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3">B57-B56</f>
        <v>23</v>
      </c>
      <c r="D57">
        <f t="shared" ref="D57" si="54">C57-C56</f>
        <v>3</v>
      </c>
      <c r="R57">
        <f t="shared" si="14"/>
        <v>2</v>
      </c>
      <c r="T57">
        <f t="shared" si="48"/>
        <v>0</v>
      </c>
      <c r="U57">
        <f t="shared" si="48"/>
        <v>1</v>
      </c>
      <c r="V57">
        <f t="shared" si="48"/>
        <v>0</v>
      </c>
      <c r="W57">
        <f t="shared" si="48"/>
        <v>0</v>
      </c>
      <c r="X57">
        <f t="shared" si="48"/>
        <v>0</v>
      </c>
      <c r="Y57">
        <f t="shared" si="48"/>
        <v>0</v>
      </c>
      <c r="Z57">
        <f t="shared" si="48"/>
        <v>0</v>
      </c>
      <c r="AA57">
        <f t="shared" si="48"/>
        <v>0</v>
      </c>
      <c r="AB57">
        <f t="shared" si="48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5">B58-B57</f>
        <v>20</v>
      </c>
      <c r="D58">
        <f t="shared" ref="D58" si="56">C58-C57</f>
        <v>-3</v>
      </c>
      <c r="R58">
        <f t="shared" si="14"/>
        <v>2</v>
      </c>
      <c r="T58">
        <f t="shared" si="48"/>
        <v>0</v>
      </c>
      <c r="U58">
        <f t="shared" si="48"/>
        <v>1</v>
      </c>
      <c r="V58">
        <f t="shared" si="48"/>
        <v>0</v>
      </c>
      <c r="W58">
        <f t="shared" si="48"/>
        <v>0</v>
      </c>
      <c r="X58">
        <f t="shared" si="48"/>
        <v>0</v>
      </c>
      <c r="Y58">
        <f t="shared" si="48"/>
        <v>0</v>
      </c>
      <c r="Z58">
        <f t="shared" si="48"/>
        <v>0</v>
      </c>
      <c r="AA58">
        <f t="shared" si="48"/>
        <v>0</v>
      </c>
      <c r="AB58">
        <f t="shared" si="48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7">B59-B58</f>
        <v>17</v>
      </c>
      <c r="D59">
        <f t="shared" ref="D59" si="58">C59-C58</f>
        <v>-3</v>
      </c>
      <c r="R59">
        <f t="shared" si="14"/>
        <v>1</v>
      </c>
      <c r="T59">
        <f t="shared" si="48"/>
        <v>1</v>
      </c>
      <c r="U59">
        <f t="shared" si="48"/>
        <v>0</v>
      </c>
      <c r="V59">
        <f t="shared" si="48"/>
        <v>0</v>
      </c>
      <c r="W59">
        <f t="shared" si="48"/>
        <v>0</v>
      </c>
      <c r="X59">
        <f t="shared" si="48"/>
        <v>0</v>
      </c>
      <c r="Y59">
        <f t="shared" si="48"/>
        <v>0</v>
      </c>
      <c r="Z59">
        <f t="shared" si="48"/>
        <v>0</v>
      </c>
      <c r="AA59">
        <f t="shared" si="48"/>
        <v>0</v>
      </c>
      <c r="AB59">
        <f t="shared" si="48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59">B60-B59</f>
        <v>17</v>
      </c>
      <c r="D60">
        <f t="shared" ref="D60" si="60">C60-C59</f>
        <v>0</v>
      </c>
      <c r="R60">
        <f t="shared" si="14"/>
        <v>1</v>
      </c>
      <c r="T60">
        <f t="shared" si="48"/>
        <v>1</v>
      </c>
      <c r="U60">
        <f t="shared" si="48"/>
        <v>0</v>
      </c>
      <c r="V60">
        <f t="shared" si="48"/>
        <v>0</v>
      </c>
      <c r="W60">
        <f t="shared" si="48"/>
        <v>0</v>
      </c>
      <c r="X60">
        <f t="shared" si="48"/>
        <v>0</v>
      </c>
      <c r="Y60">
        <f t="shared" si="48"/>
        <v>0</v>
      </c>
      <c r="Z60">
        <f t="shared" si="48"/>
        <v>0</v>
      </c>
      <c r="AA60">
        <f t="shared" si="48"/>
        <v>0</v>
      </c>
      <c r="AB60">
        <f t="shared" si="48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1">B61-B60</f>
        <v>16</v>
      </c>
      <c r="D61">
        <f t="shared" ref="D61" si="62">C61-C60</f>
        <v>-1</v>
      </c>
      <c r="R61">
        <f t="shared" si="14"/>
        <v>1</v>
      </c>
      <c r="T61">
        <f t="shared" si="48"/>
        <v>1</v>
      </c>
      <c r="U61">
        <f t="shared" si="48"/>
        <v>0</v>
      </c>
      <c r="V61">
        <f t="shared" si="48"/>
        <v>0</v>
      </c>
      <c r="W61">
        <f t="shared" si="48"/>
        <v>0</v>
      </c>
      <c r="X61">
        <f t="shared" si="48"/>
        <v>0</v>
      </c>
      <c r="Y61">
        <f t="shared" si="48"/>
        <v>0</v>
      </c>
      <c r="Z61">
        <f t="shared" si="48"/>
        <v>0</v>
      </c>
      <c r="AA61">
        <f t="shared" si="48"/>
        <v>0</v>
      </c>
      <c r="AB61">
        <f t="shared" si="48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3">B62-B61</f>
        <v>24</v>
      </c>
      <c r="D62">
        <f t="shared" ref="D62" si="64">C62-C61</f>
        <v>8</v>
      </c>
      <c r="R62">
        <f t="shared" si="14"/>
        <v>2</v>
      </c>
      <c r="T62">
        <f t="shared" si="48"/>
        <v>0</v>
      </c>
      <c r="U62">
        <f t="shared" si="48"/>
        <v>1</v>
      </c>
      <c r="V62">
        <f t="shared" si="48"/>
        <v>0</v>
      </c>
      <c r="W62">
        <f t="shared" si="48"/>
        <v>0</v>
      </c>
      <c r="X62">
        <f t="shared" si="48"/>
        <v>0</v>
      </c>
      <c r="Y62">
        <f t="shared" si="48"/>
        <v>0</v>
      </c>
      <c r="Z62">
        <f t="shared" si="48"/>
        <v>0</v>
      </c>
      <c r="AA62">
        <f t="shared" si="48"/>
        <v>0</v>
      </c>
      <c r="AB62">
        <f t="shared" si="48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5">B63-B62</f>
        <v>19</v>
      </c>
      <c r="D63">
        <f t="shared" ref="D63" si="66">C63-C62</f>
        <v>-5</v>
      </c>
      <c r="R63">
        <f t="shared" si="14"/>
        <v>1</v>
      </c>
      <c r="T63">
        <f t="shared" si="48"/>
        <v>1</v>
      </c>
      <c r="U63">
        <f t="shared" si="48"/>
        <v>0</v>
      </c>
      <c r="V63">
        <f t="shared" si="48"/>
        <v>0</v>
      </c>
      <c r="W63">
        <f t="shared" si="48"/>
        <v>0</v>
      </c>
      <c r="X63">
        <f t="shared" si="48"/>
        <v>0</v>
      </c>
      <c r="Y63">
        <f t="shared" si="48"/>
        <v>0</v>
      </c>
      <c r="Z63">
        <f t="shared" si="48"/>
        <v>0</v>
      </c>
      <c r="AA63">
        <f t="shared" si="48"/>
        <v>0</v>
      </c>
      <c r="AB63">
        <f t="shared" si="48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7">B64-B63</f>
        <v>24</v>
      </c>
      <c r="D64">
        <f t="shared" ref="D64" si="68">C64-C63</f>
        <v>5</v>
      </c>
      <c r="R64">
        <f t="shared" si="14"/>
        <v>2</v>
      </c>
      <c r="T64">
        <f t="shared" si="48"/>
        <v>0</v>
      </c>
      <c r="U64">
        <f t="shared" si="48"/>
        <v>1</v>
      </c>
      <c r="V64">
        <f t="shared" si="48"/>
        <v>0</v>
      </c>
      <c r="W64">
        <f t="shared" si="48"/>
        <v>0</v>
      </c>
      <c r="X64">
        <f t="shared" si="48"/>
        <v>0</v>
      </c>
      <c r="Y64">
        <f t="shared" si="48"/>
        <v>0</v>
      </c>
      <c r="Z64">
        <f t="shared" si="48"/>
        <v>0</v>
      </c>
      <c r="AA64">
        <f t="shared" si="48"/>
        <v>0</v>
      </c>
      <c r="AB64">
        <f t="shared" si="48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69">B65-B64</f>
        <v>23</v>
      </c>
      <c r="D65">
        <f t="shared" ref="D65" si="70">C65-C64</f>
        <v>-1</v>
      </c>
      <c r="R65">
        <f t="shared" si="14"/>
        <v>2</v>
      </c>
      <c r="T65">
        <f t="shared" si="48"/>
        <v>0</v>
      </c>
      <c r="U65">
        <f t="shared" si="48"/>
        <v>1</v>
      </c>
      <c r="V65">
        <f t="shared" si="48"/>
        <v>0</v>
      </c>
      <c r="W65">
        <f t="shared" si="48"/>
        <v>0</v>
      </c>
      <c r="X65">
        <f t="shared" si="48"/>
        <v>0</v>
      </c>
      <c r="Y65">
        <f t="shared" si="48"/>
        <v>0</v>
      </c>
      <c r="Z65">
        <f t="shared" si="48"/>
        <v>0</v>
      </c>
      <c r="AA65">
        <f t="shared" si="48"/>
        <v>0</v>
      </c>
      <c r="AB65">
        <f t="shared" si="48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1">B66-B65</f>
        <v>27</v>
      </c>
      <c r="D66">
        <f t="shared" ref="D66" si="72">C66-C65</f>
        <v>4</v>
      </c>
      <c r="R66">
        <f t="shared" si="14"/>
        <v>2</v>
      </c>
      <c r="T66">
        <f t="shared" si="48"/>
        <v>0</v>
      </c>
      <c r="U66">
        <f t="shared" si="48"/>
        <v>1</v>
      </c>
      <c r="V66">
        <f t="shared" si="48"/>
        <v>0</v>
      </c>
      <c r="W66">
        <f t="shared" si="48"/>
        <v>0</v>
      </c>
      <c r="X66">
        <f t="shared" si="48"/>
        <v>0</v>
      </c>
      <c r="Y66">
        <f t="shared" si="48"/>
        <v>0</v>
      </c>
      <c r="Z66">
        <f t="shared" si="48"/>
        <v>0</v>
      </c>
      <c r="AA66">
        <f t="shared" si="48"/>
        <v>0</v>
      </c>
      <c r="AB66">
        <f t="shared" si="48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3">B67-B66</f>
        <v>18</v>
      </c>
      <c r="D67">
        <f t="shared" ref="D67" si="74">C67-C66</f>
        <v>-9</v>
      </c>
      <c r="R67">
        <f t="shared" si="14"/>
        <v>1</v>
      </c>
      <c r="T67">
        <f t="shared" si="48"/>
        <v>1</v>
      </c>
      <c r="U67">
        <f t="shared" si="48"/>
        <v>0</v>
      </c>
      <c r="V67">
        <f t="shared" si="48"/>
        <v>0</v>
      </c>
      <c r="W67">
        <f t="shared" si="48"/>
        <v>0</v>
      </c>
      <c r="X67">
        <f t="shared" si="48"/>
        <v>0</v>
      </c>
      <c r="Y67">
        <f t="shared" si="48"/>
        <v>0</v>
      </c>
      <c r="Z67">
        <f t="shared" si="48"/>
        <v>0</v>
      </c>
      <c r="AA67">
        <f t="shared" si="48"/>
        <v>0</v>
      </c>
      <c r="AB67">
        <f t="shared" si="48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5">B68-B67</f>
        <v>16</v>
      </c>
      <c r="D68">
        <f t="shared" ref="D68" si="76">C68-C67</f>
        <v>-2</v>
      </c>
      <c r="R68">
        <f t="shared" si="14"/>
        <v>1</v>
      </c>
      <c r="T68">
        <f t="shared" si="48"/>
        <v>1</v>
      </c>
      <c r="U68">
        <f t="shared" si="48"/>
        <v>0</v>
      </c>
      <c r="V68">
        <f t="shared" si="48"/>
        <v>0</v>
      </c>
      <c r="W68">
        <f t="shared" si="48"/>
        <v>0</v>
      </c>
      <c r="X68">
        <f t="shared" si="48"/>
        <v>0</v>
      </c>
      <c r="Y68">
        <f t="shared" si="48"/>
        <v>0</v>
      </c>
      <c r="Z68">
        <f t="shared" si="48"/>
        <v>0</v>
      </c>
      <c r="AA68">
        <f t="shared" si="48"/>
        <v>0</v>
      </c>
      <c r="AB68">
        <f t="shared" si="48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7">B69-B68</f>
        <v>28</v>
      </c>
      <c r="D69">
        <f t="shared" ref="D69" si="78">C69-C68</f>
        <v>12</v>
      </c>
      <c r="R69">
        <f t="shared" si="14"/>
        <v>2</v>
      </c>
      <c r="T69">
        <f t="shared" si="48"/>
        <v>0</v>
      </c>
      <c r="U69">
        <f t="shared" si="48"/>
        <v>1</v>
      </c>
      <c r="V69">
        <f t="shared" si="48"/>
        <v>0</v>
      </c>
      <c r="W69">
        <f t="shared" si="48"/>
        <v>0</v>
      </c>
      <c r="X69">
        <f t="shared" si="48"/>
        <v>0</v>
      </c>
      <c r="Y69">
        <f t="shared" si="48"/>
        <v>0</v>
      </c>
      <c r="Z69">
        <f t="shared" si="48"/>
        <v>0</v>
      </c>
      <c r="AA69">
        <f t="shared" si="48"/>
        <v>0</v>
      </c>
      <c r="AB69">
        <f t="shared" si="48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79">B70-B69</f>
        <v>31</v>
      </c>
      <c r="D70">
        <f t="shared" ref="D70" si="80">C70-C69</f>
        <v>3</v>
      </c>
      <c r="R70">
        <f t="shared" si="14"/>
        <v>3</v>
      </c>
      <c r="T70">
        <f t="shared" si="48"/>
        <v>0</v>
      </c>
      <c r="U70">
        <f t="shared" si="48"/>
        <v>0</v>
      </c>
      <c r="V70">
        <f t="shared" si="48"/>
        <v>1</v>
      </c>
      <c r="W70">
        <f t="shared" si="48"/>
        <v>0</v>
      </c>
      <c r="X70">
        <f t="shared" si="48"/>
        <v>0</v>
      </c>
      <c r="Y70">
        <f t="shared" si="48"/>
        <v>0</v>
      </c>
      <c r="Z70">
        <f t="shared" si="48"/>
        <v>0</v>
      </c>
      <c r="AA70">
        <f t="shared" si="48"/>
        <v>0</v>
      </c>
      <c r="AB70">
        <f t="shared" si="48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1">B71-B70</f>
        <v>22</v>
      </c>
      <c r="D71">
        <f t="shared" ref="D71" si="82">C71-C70</f>
        <v>-9</v>
      </c>
      <c r="R71">
        <f t="shared" si="14"/>
        <v>2</v>
      </c>
      <c r="T71">
        <f t="shared" si="48"/>
        <v>0</v>
      </c>
      <c r="U71">
        <f t="shared" si="48"/>
        <v>1</v>
      </c>
      <c r="V71">
        <f t="shared" si="48"/>
        <v>0</v>
      </c>
      <c r="W71">
        <f t="shared" si="48"/>
        <v>0</v>
      </c>
      <c r="X71">
        <f t="shared" si="48"/>
        <v>0</v>
      </c>
      <c r="Y71">
        <f t="shared" si="48"/>
        <v>0</v>
      </c>
      <c r="Z71">
        <f t="shared" si="48"/>
        <v>0</v>
      </c>
      <c r="AA71">
        <f t="shared" si="48"/>
        <v>0</v>
      </c>
      <c r="AB71">
        <f t="shared" si="48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3">B72-B71</f>
        <v>28</v>
      </c>
      <c r="D72">
        <f t="shared" ref="D72" si="84">C72-C71</f>
        <v>6</v>
      </c>
      <c r="R72">
        <f t="shared" si="14"/>
        <v>2</v>
      </c>
      <c r="T72">
        <f t="shared" si="48"/>
        <v>0</v>
      </c>
      <c r="U72">
        <f t="shared" si="48"/>
        <v>1</v>
      </c>
      <c r="V72">
        <f t="shared" si="48"/>
        <v>0</v>
      </c>
      <c r="W72">
        <f t="shared" si="48"/>
        <v>0</v>
      </c>
      <c r="X72">
        <f t="shared" si="48"/>
        <v>0</v>
      </c>
      <c r="Y72">
        <f t="shared" si="48"/>
        <v>0</v>
      </c>
      <c r="Z72">
        <f t="shared" si="48"/>
        <v>0</v>
      </c>
      <c r="AA72">
        <f t="shared" si="48"/>
        <v>0</v>
      </c>
      <c r="AB72">
        <f t="shared" si="48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5">B73-B72</f>
        <v>29</v>
      </c>
      <c r="D73">
        <f t="shared" ref="D73" si="86">C73-C72</f>
        <v>1</v>
      </c>
      <c r="R73">
        <f t="shared" si="14"/>
        <v>2</v>
      </c>
      <c r="T73">
        <f t="shared" si="48"/>
        <v>0</v>
      </c>
      <c r="U73">
        <f t="shared" si="48"/>
        <v>1</v>
      </c>
      <c r="V73">
        <f t="shared" si="48"/>
        <v>0</v>
      </c>
      <c r="W73">
        <f t="shared" si="48"/>
        <v>0</v>
      </c>
      <c r="X73">
        <f t="shared" si="48"/>
        <v>0</v>
      </c>
      <c r="Y73">
        <f t="shared" si="48"/>
        <v>0</v>
      </c>
      <c r="Z73">
        <f t="shared" si="48"/>
        <v>0</v>
      </c>
      <c r="AA73">
        <f t="shared" si="48"/>
        <v>0</v>
      </c>
      <c r="AB73">
        <f t="shared" si="48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7">B74-B73</f>
        <v>26</v>
      </c>
      <c r="D74">
        <f t="shared" ref="D74" si="88">C74-C73</f>
        <v>-3</v>
      </c>
      <c r="R74">
        <f t="shared" si="14"/>
        <v>2</v>
      </c>
      <c r="T74">
        <f t="shared" si="48"/>
        <v>0</v>
      </c>
      <c r="U74">
        <f t="shared" si="48"/>
        <v>1</v>
      </c>
      <c r="V74">
        <f t="shared" si="48"/>
        <v>0</v>
      </c>
      <c r="W74">
        <f t="shared" si="48"/>
        <v>0</v>
      </c>
      <c r="X74">
        <f t="shared" si="48"/>
        <v>0</v>
      </c>
      <c r="Y74">
        <f t="shared" si="48"/>
        <v>0</v>
      </c>
      <c r="Z74">
        <f t="shared" si="48"/>
        <v>0</v>
      </c>
      <c r="AA74">
        <f t="shared" si="48"/>
        <v>0</v>
      </c>
      <c r="AB74">
        <f t="shared" si="48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89">B75-B74</f>
        <v>39</v>
      </c>
      <c r="D75">
        <f t="shared" ref="D75:D76" si="90">C75-C74</f>
        <v>13</v>
      </c>
      <c r="R75">
        <f t="shared" si="14"/>
        <v>3</v>
      </c>
      <c r="T75">
        <f t="shared" si="48"/>
        <v>0</v>
      </c>
      <c r="U75">
        <f t="shared" si="48"/>
        <v>0</v>
      </c>
      <c r="V75">
        <f t="shared" si="48"/>
        <v>1</v>
      </c>
      <c r="W75">
        <f t="shared" si="48"/>
        <v>0</v>
      </c>
      <c r="X75">
        <f t="shared" si="48"/>
        <v>0</v>
      </c>
      <c r="Y75">
        <f t="shared" si="48"/>
        <v>0</v>
      </c>
      <c r="Z75">
        <f t="shared" si="48"/>
        <v>0</v>
      </c>
      <c r="AA75">
        <f t="shared" si="48"/>
        <v>0</v>
      </c>
      <c r="AB75">
        <f t="shared" si="48"/>
        <v>0</v>
      </c>
    </row>
    <row r="76" spans="1:28">
      <c r="A76" s="2">
        <f>Dati!A76</f>
        <v>44117</v>
      </c>
      <c r="B76" s="3">
        <f>Dati!K76</f>
        <v>36246</v>
      </c>
      <c r="C76">
        <f t="shared" si="89"/>
        <v>41</v>
      </c>
      <c r="D76">
        <f t="shared" si="90"/>
        <v>2</v>
      </c>
      <c r="R76">
        <f t="shared" si="14"/>
        <v>4</v>
      </c>
      <c r="T76">
        <f t="shared" ref="T76:AB91" si="91">IF($R76=T$2,1,0)</f>
        <v>0</v>
      </c>
      <c r="U76">
        <f t="shared" si="91"/>
        <v>0</v>
      </c>
      <c r="V76">
        <f t="shared" si="91"/>
        <v>0</v>
      </c>
      <c r="W76">
        <f t="shared" si="91"/>
        <v>1</v>
      </c>
      <c r="X76">
        <f t="shared" si="91"/>
        <v>0</v>
      </c>
      <c r="Y76">
        <f t="shared" si="91"/>
        <v>0</v>
      </c>
      <c r="Z76">
        <f t="shared" si="91"/>
        <v>0</v>
      </c>
      <c r="AA76">
        <f t="shared" si="91"/>
        <v>0</v>
      </c>
      <c r="AB76">
        <f t="shared" si="91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2">B77-B76</f>
        <v>43</v>
      </c>
      <c r="D77">
        <f t="shared" ref="D77:D78" si="93">C77-C76</f>
        <v>2</v>
      </c>
      <c r="R77">
        <f t="shared" si="14"/>
        <v>4</v>
      </c>
      <c r="T77">
        <f t="shared" si="91"/>
        <v>0</v>
      </c>
      <c r="U77">
        <f t="shared" si="91"/>
        <v>0</v>
      </c>
      <c r="V77">
        <f t="shared" si="91"/>
        <v>0</v>
      </c>
      <c r="W77">
        <f t="shared" si="91"/>
        <v>1</v>
      </c>
      <c r="X77">
        <f t="shared" si="91"/>
        <v>0</v>
      </c>
      <c r="Y77">
        <f t="shared" si="91"/>
        <v>0</v>
      </c>
      <c r="Z77">
        <f t="shared" si="91"/>
        <v>0</v>
      </c>
      <c r="AA77">
        <f t="shared" si="91"/>
        <v>0</v>
      </c>
      <c r="AB77">
        <f t="shared" si="91"/>
        <v>0</v>
      </c>
    </row>
    <row r="78" spans="1:28">
      <c r="A78" s="2">
        <f>Dati!A78</f>
        <v>44119</v>
      </c>
      <c r="B78" s="3">
        <f>Dati!K78</f>
        <v>36372</v>
      </c>
      <c r="C78">
        <f t="shared" si="92"/>
        <v>83</v>
      </c>
      <c r="D78">
        <f t="shared" si="93"/>
        <v>40</v>
      </c>
      <c r="R78">
        <f t="shared" si="14"/>
        <v>8</v>
      </c>
      <c r="T78">
        <f t="shared" si="91"/>
        <v>0</v>
      </c>
      <c r="U78">
        <f t="shared" si="91"/>
        <v>0</v>
      </c>
      <c r="V78">
        <f t="shared" si="91"/>
        <v>0</v>
      </c>
      <c r="W78">
        <f t="shared" si="91"/>
        <v>0</v>
      </c>
      <c r="X78">
        <f t="shared" si="91"/>
        <v>0</v>
      </c>
      <c r="Y78">
        <f t="shared" si="91"/>
        <v>0</v>
      </c>
      <c r="Z78">
        <f t="shared" si="91"/>
        <v>0</v>
      </c>
      <c r="AA78">
        <f t="shared" si="91"/>
        <v>1</v>
      </c>
      <c r="AB78">
        <f t="shared" si="91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4">B79-B78</f>
        <v>55</v>
      </c>
      <c r="D79">
        <f t="shared" ref="D79" si="95">C79-C78</f>
        <v>-28</v>
      </c>
      <c r="R79">
        <f t="shared" si="14"/>
        <v>5</v>
      </c>
      <c r="T79">
        <f t="shared" si="91"/>
        <v>0</v>
      </c>
      <c r="U79">
        <f t="shared" si="91"/>
        <v>0</v>
      </c>
      <c r="V79">
        <f t="shared" si="91"/>
        <v>0</v>
      </c>
      <c r="W79">
        <f t="shared" si="91"/>
        <v>0</v>
      </c>
      <c r="X79">
        <f t="shared" si="91"/>
        <v>1</v>
      </c>
      <c r="Y79">
        <f t="shared" si="91"/>
        <v>0</v>
      </c>
      <c r="Z79">
        <f t="shared" si="91"/>
        <v>0</v>
      </c>
      <c r="AA79">
        <f t="shared" si="91"/>
        <v>0</v>
      </c>
      <c r="AB79">
        <f t="shared" si="91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6">B80-B79</f>
        <v>47</v>
      </c>
      <c r="D80">
        <f t="shared" ref="D80" si="97">C80-C79</f>
        <v>-8</v>
      </c>
      <c r="R80">
        <f t="shared" si="14"/>
        <v>4</v>
      </c>
      <c r="T80">
        <f t="shared" si="91"/>
        <v>0</v>
      </c>
      <c r="U80">
        <f t="shared" si="91"/>
        <v>0</v>
      </c>
      <c r="V80">
        <f t="shared" si="91"/>
        <v>0</v>
      </c>
      <c r="W80">
        <f t="shared" si="91"/>
        <v>1</v>
      </c>
      <c r="X80">
        <f t="shared" si="91"/>
        <v>0</v>
      </c>
      <c r="Y80">
        <f t="shared" si="91"/>
        <v>0</v>
      </c>
      <c r="Z80">
        <f t="shared" si="91"/>
        <v>0</v>
      </c>
      <c r="AA80">
        <f t="shared" si="91"/>
        <v>0</v>
      </c>
      <c r="AB80">
        <f t="shared" si="91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98">B81-B80</f>
        <v>69</v>
      </c>
      <c r="D81">
        <f t="shared" ref="D81" si="99">C81-C80</f>
        <v>22</v>
      </c>
      <c r="R81">
        <f t="shared" si="14"/>
        <v>6</v>
      </c>
      <c r="T81">
        <f t="shared" si="91"/>
        <v>0</v>
      </c>
      <c r="U81">
        <f t="shared" si="91"/>
        <v>0</v>
      </c>
      <c r="V81">
        <f t="shared" si="91"/>
        <v>0</v>
      </c>
      <c r="W81">
        <f t="shared" si="91"/>
        <v>0</v>
      </c>
      <c r="X81">
        <f t="shared" si="91"/>
        <v>0</v>
      </c>
      <c r="Y81">
        <f t="shared" si="91"/>
        <v>1</v>
      </c>
      <c r="Z81">
        <f t="shared" si="91"/>
        <v>0</v>
      </c>
      <c r="AA81">
        <f t="shared" si="91"/>
        <v>0</v>
      </c>
      <c r="AB81">
        <f t="shared" si="91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0">B82-B81</f>
        <v>73</v>
      </c>
      <c r="D82">
        <f t="shared" ref="D82" si="101">C82-C81</f>
        <v>4</v>
      </c>
      <c r="R82">
        <f t="shared" si="14"/>
        <v>7</v>
      </c>
      <c r="T82">
        <f t="shared" si="91"/>
        <v>0</v>
      </c>
      <c r="U82">
        <f t="shared" si="91"/>
        <v>0</v>
      </c>
      <c r="V82">
        <f t="shared" si="91"/>
        <v>0</v>
      </c>
      <c r="W82">
        <f t="shared" si="91"/>
        <v>0</v>
      </c>
      <c r="X82">
        <f t="shared" si="91"/>
        <v>0</v>
      </c>
      <c r="Y82">
        <f t="shared" si="91"/>
        <v>0</v>
      </c>
      <c r="Z82">
        <f t="shared" si="91"/>
        <v>1</v>
      </c>
      <c r="AA82">
        <f t="shared" si="91"/>
        <v>0</v>
      </c>
      <c r="AB82">
        <f t="shared" si="91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2">B83-B82</f>
        <v>89</v>
      </c>
      <c r="D83">
        <f t="shared" ref="D83:D84" si="103">C83-C82</f>
        <v>16</v>
      </c>
      <c r="R83">
        <f t="shared" si="14"/>
        <v>8</v>
      </c>
      <c r="T83">
        <f t="shared" si="91"/>
        <v>0</v>
      </c>
      <c r="U83">
        <f t="shared" si="91"/>
        <v>0</v>
      </c>
      <c r="V83">
        <f t="shared" si="91"/>
        <v>0</v>
      </c>
      <c r="W83">
        <f t="shared" si="91"/>
        <v>0</v>
      </c>
      <c r="X83">
        <f t="shared" si="91"/>
        <v>0</v>
      </c>
      <c r="Y83">
        <f t="shared" si="91"/>
        <v>0</v>
      </c>
      <c r="Z83">
        <f t="shared" si="91"/>
        <v>0</v>
      </c>
      <c r="AA83">
        <f t="shared" si="91"/>
        <v>1</v>
      </c>
      <c r="AB83">
        <f t="shared" si="91"/>
        <v>0</v>
      </c>
    </row>
    <row r="84" spans="1:28">
      <c r="A84" s="2">
        <f>Dati!A84</f>
        <v>44125</v>
      </c>
      <c r="B84" s="3">
        <f>Dati!K84</f>
        <v>36832</v>
      </c>
      <c r="C84">
        <f t="shared" si="102"/>
        <v>127</v>
      </c>
      <c r="D84">
        <f t="shared" si="103"/>
        <v>38</v>
      </c>
      <c r="R84">
        <f t="shared" ref="R84" si="104">INT(C84/100)</f>
        <v>1</v>
      </c>
      <c r="T84">
        <f t="shared" si="91"/>
        <v>1</v>
      </c>
      <c r="U84">
        <f t="shared" si="91"/>
        <v>0</v>
      </c>
      <c r="V84">
        <f t="shared" si="91"/>
        <v>0</v>
      </c>
      <c r="W84">
        <f t="shared" si="91"/>
        <v>0</v>
      </c>
      <c r="X84">
        <f t="shared" si="91"/>
        <v>0</v>
      </c>
      <c r="Y84">
        <f t="shared" si="91"/>
        <v>0</v>
      </c>
      <c r="Z84">
        <f t="shared" si="91"/>
        <v>0</v>
      </c>
      <c r="AA84">
        <f t="shared" si="91"/>
        <v>0</v>
      </c>
      <c r="AB84">
        <f t="shared" si="91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5">B85-B84</f>
        <v>136</v>
      </c>
      <c r="D85">
        <f t="shared" ref="D85" si="106">C85-C84</f>
        <v>9</v>
      </c>
      <c r="R85">
        <f t="shared" ref="R85" si="107">INT(C85/100)</f>
        <v>1</v>
      </c>
      <c r="T85">
        <f t="shared" si="91"/>
        <v>1</v>
      </c>
      <c r="U85">
        <f t="shared" si="91"/>
        <v>0</v>
      </c>
      <c r="V85">
        <f t="shared" si="91"/>
        <v>0</v>
      </c>
      <c r="W85">
        <f t="shared" si="91"/>
        <v>0</v>
      </c>
      <c r="X85">
        <f t="shared" si="91"/>
        <v>0</v>
      </c>
      <c r="Y85">
        <f t="shared" si="91"/>
        <v>0</v>
      </c>
      <c r="Z85">
        <f t="shared" si="91"/>
        <v>0</v>
      </c>
      <c r="AA85">
        <f t="shared" si="91"/>
        <v>0</v>
      </c>
      <c r="AB85">
        <f t="shared" si="91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08">B86-B85</f>
        <v>91</v>
      </c>
      <c r="D86">
        <f t="shared" ref="D86:D87" si="109">C86-C85</f>
        <v>-45</v>
      </c>
      <c r="R86">
        <f>INT(C86/10)</f>
        <v>9</v>
      </c>
      <c r="T86">
        <f t="shared" si="91"/>
        <v>0</v>
      </c>
      <c r="U86">
        <f t="shared" si="91"/>
        <v>0</v>
      </c>
      <c r="V86">
        <f t="shared" si="91"/>
        <v>0</v>
      </c>
      <c r="W86">
        <f t="shared" si="91"/>
        <v>0</v>
      </c>
      <c r="X86">
        <f t="shared" si="91"/>
        <v>0</v>
      </c>
      <c r="Y86">
        <f t="shared" si="91"/>
        <v>0</v>
      </c>
      <c r="Z86">
        <f t="shared" si="91"/>
        <v>0</v>
      </c>
      <c r="AA86">
        <f t="shared" si="91"/>
        <v>0</v>
      </c>
      <c r="AB86">
        <f t="shared" si="91"/>
        <v>1</v>
      </c>
    </row>
    <row r="87" spans="1:28">
      <c r="A87" s="2">
        <f>Dati!A87</f>
        <v>44128</v>
      </c>
      <c r="B87" s="3">
        <f>Dati!K87</f>
        <v>37210</v>
      </c>
      <c r="C87">
        <f t="shared" si="108"/>
        <v>151</v>
      </c>
      <c r="D87">
        <f t="shared" si="109"/>
        <v>60</v>
      </c>
      <c r="R87">
        <f>INT(C87/100)</f>
        <v>1</v>
      </c>
      <c r="T87">
        <f t="shared" si="91"/>
        <v>1</v>
      </c>
      <c r="U87">
        <f t="shared" si="91"/>
        <v>0</v>
      </c>
      <c r="V87">
        <f t="shared" si="91"/>
        <v>0</v>
      </c>
      <c r="W87">
        <f t="shared" si="91"/>
        <v>0</v>
      </c>
      <c r="X87">
        <f t="shared" si="91"/>
        <v>0</v>
      </c>
      <c r="Y87">
        <f t="shared" si="91"/>
        <v>0</v>
      </c>
      <c r="Z87">
        <f t="shared" si="91"/>
        <v>0</v>
      </c>
      <c r="AA87">
        <f t="shared" si="91"/>
        <v>0</v>
      </c>
      <c r="AB87">
        <f t="shared" si="91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0">B88-B87</f>
        <v>128</v>
      </c>
      <c r="D88">
        <f t="shared" ref="D88:D89" si="111">C88-C87</f>
        <v>-23</v>
      </c>
      <c r="R88">
        <f>INT(C88/100)</f>
        <v>1</v>
      </c>
      <c r="T88">
        <f t="shared" si="91"/>
        <v>1</v>
      </c>
      <c r="U88">
        <f t="shared" si="91"/>
        <v>0</v>
      </c>
      <c r="V88">
        <f t="shared" si="91"/>
        <v>0</v>
      </c>
      <c r="W88">
        <f t="shared" si="91"/>
        <v>0</v>
      </c>
      <c r="X88">
        <f t="shared" si="91"/>
        <v>0</v>
      </c>
      <c r="Y88">
        <f t="shared" si="91"/>
        <v>0</v>
      </c>
      <c r="Z88">
        <f t="shared" si="91"/>
        <v>0</v>
      </c>
      <c r="AA88">
        <f t="shared" si="91"/>
        <v>0</v>
      </c>
      <c r="AB88">
        <f t="shared" si="91"/>
        <v>0</v>
      </c>
    </row>
    <row r="89" spans="1:28">
      <c r="A89" s="2">
        <f>Dati!A89</f>
        <v>44130</v>
      </c>
      <c r="B89" s="3">
        <f>Dati!K89</f>
        <v>37479</v>
      </c>
      <c r="C89">
        <f t="shared" si="110"/>
        <v>141</v>
      </c>
      <c r="D89">
        <f t="shared" si="111"/>
        <v>13</v>
      </c>
      <c r="R89">
        <f>INT(C89/100)</f>
        <v>1</v>
      </c>
      <c r="T89">
        <f t="shared" si="91"/>
        <v>1</v>
      </c>
      <c r="U89">
        <f t="shared" si="91"/>
        <v>0</v>
      </c>
      <c r="V89">
        <f t="shared" si="91"/>
        <v>0</v>
      </c>
      <c r="W89">
        <f t="shared" si="91"/>
        <v>0</v>
      </c>
      <c r="X89">
        <f t="shared" si="91"/>
        <v>0</v>
      </c>
      <c r="Y89">
        <f t="shared" si="91"/>
        <v>0</v>
      </c>
      <c r="Z89">
        <f t="shared" si="91"/>
        <v>0</v>
      </c>
      <c r="AA89">
        <f t="shared" si="91"/>
        <v>0</v>
      </c>
      <c r="AB89">
        <f t="shared" si="91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2">B90-B89</f>
        <v>221</v>
      </c>
      <c r="D90">
        <f t="shared" ref="D90" si="113">C90-C89</f>
        <v>80</v>
      </c>
      <c r="R90">
        <f>INT(C90/100)</f>
        <v>2</v>
      </c>
      <c r="T90">
        <f t="shared" si="91"/>
        <v>0</v>
      </c>
      <c r="U90">
        <f t="shared" si="91"/>
        <v>1</v>
      </c>
      <c r="V90">
        <f t="shared" si="91"/>
        <v>0</v>
      </c>
      <c r="W90">
        <f t="shared" si="91"/>
        <v>0</v>
      </c>
      <c r="X90">
        <f t="shared" si="91"/>
        <v>0</v>
      </c>
      <c r="Y90">
        <f t="shared" si="91"/>
        <v>0</v>
      </c>
      <c r="Z90">
        <f t="shared" si="91"/>
        <v>0</v>
      </c>
      <c r="AA90">
        <f t="shared" si="91"/>
        <v>0</v>
      </c>
      <c r="AB90">
        <f t="shared" si="91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4">B91-B90</f>
        <v>205</v>
      </c>
      <c r="D91">
        <f t="shared" ref="D91:D92" si="115">C91-C90</f>
        <v>-16</v>
      </c>
      <c r="R91">
        <f t="shared" ref="R91:R92" si="116">INT(C91/100)</f>
        <v>2</v>
      </c>
      <c r="T91">
        <f t="shared" si="91"/>
        <v>0</v>
      </c>
      <c r="U91">
        <f t="shared" si="91"/>
        <v>1</v>
      </c>
      <c r="V91">
        <f t="shared" si="91"/>
        <v>0</v>
      </c>
      <c r="W91">
        <f t="shared" si="91"/>
        <v>0</v>
      </c>
      <c r="X91">
        <f t="shared" si="91"/>
        <v>0</v>
      </c>
      <c r="Y91">
        <f t="shared" si="91"/>
        <v>0</v>
      </c>
      <c r="Z91">
        <f t="shared" si="91"/>
        <v>0</v>
      </c>
      <c r="AA91">
        <f t="shared" si="91"/>
        <v>0</v>
      </c>
      <c r="AB91">
        <f t="shared" si="91"/>
        <v>0</v>
      </c>
    </row>
    <row r="92" spans="1:28">
      <c r="A92" s="2">
        <f>Dati!A92</f>
        <v>44133</v>
      </c>
      <c r="B92" s="3">
        <f>Dati!K92</f>
        <v>38122</v>
      </c>
      <c r="C92">
        <f t="shared" si="114"/>
        <v>217</v>
      </c>
      <c r="D92">
        <f t="shared" si="115"/>
        <v>12</v>
      </c>
      <c r="R92">
        <f t="shared" si="116"/>
        <v>2</v>
      </c>
      <c r="T92">
        <f t="shared" ref="T92:AB105" si="117">IF($R92=T$2,1,0)</f>
        <v>0</v>
      </c>
      <c r="U92">
        <f t="shared" si="117"/>
        <v>1</v>
      </c>
      <c r="V92">
        <f t="shared" si="117"/>
        <v>0</v>
      </c>
      <c r="W92">
        <f t="shared" si="117"/>
        <v>0</v>
      </c>
      <c r="X92">
        <f t="shared" si="117"/>
        <v>0</v>
      </c>
      <c r="Y92">
        <f t="shared" si="117"/>
        <v>0</v>
      </c>
      <c r="Z92">
        <f t="shared" si="117"/>
        <v>0</v>
      </c>
      <c r="AA92">
        <f t="shared" si="117"/>
        <v>0</v>
      </c>
      <c r="AB92">
        <f t="shared" si="117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18">B93-B92</f>
        <v>199</v>
      </c>
      <c r="D93">
        <f t="shared" ref="D93:D94" si="119">C93-C92</f>
        <v>-18</v>
      </c>
      <c r="R93">
        <f t="shared" ref="R93:R100" si="120">INT(C93/100)</f>
        <v>1</v>
      </c>
      <c r="T93">
        <f t="shared" si="117"/>
        <v>1</v>
      </c>
      <c r="U93">
        <f t="shared" si="117"/>
        <v>0</v>
      </c>
      <c r="V93">
        <f t="shared" si="117"/>
        <v>0</v>
      </c>
      <c r="W93">
        <f t="shared" si="117"/>
        <v>0</v>
      </c>
      <c r="X93">
        <f t="shared" si="117"/>
        <v>0</v>
      </c>
      <c r="Y93">
        <f t="shared" si="117"/>
        <v>0</v>
      </c>
      <c r="Z93">
        <f t="shared" si="117"/>
        <v>0</v>
      </c>
      <c r="AA93">
        <f t="shared" si="117"/>
        <v>0</v>
      </c>
      <c r="AB93">
        <f t="shared" si="117"/>
        <v>0</v>
      </c>
    </row>
    <row r="94" spans="1:28">
      <c r="A94" s="2">
        <f>Dati!A94</f>
        <v>44135</v>
      </c>
      <c r="B94" s="3">
        <f>Dati!K94</f>
        <v>38618</v>
      </c>
      <c r="C94">
        <f t="shared" si="118"/>
        <v>297</v>
      </c>
      <c r="D94">
        <f t="shared" si="119"/>
        <v>98</v>
      </c>
      <c r="R94">
        <f t="shared" si="120"/>
        <v>2</v>
      </c>
      <c r="T94">
        <f t="shared" si="117"/>
        <v>0</v>
      </c>
      <c r="U94">
        <f t="shared" si="117"/>
        <v>1</v>
      </c>
      <c r="V94">
        <f t="shared" si="117"/>
        <v>0</v>
      </c>
      <c r="W94">
        <f t="shared" si="117"/>
        <v>0</v>
      </c>
      <c r="X94">
        <f t="shared" si="117"/>
        <v>0</v>
      </c>
      <c r="Y94">
        <f t="shared" si="117"/>
        <v>0</v>
      </c>
      <c r="Z94">
        <f t="shared" si="117"/>
        <v>0</v>
      </c>
      <c r="AA94">
        <f t="shared" si="117"/>
        <v>0</v>
      </c>
      <c r="AB94">
        <f t="shared" si="117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1">B95-B94</f>
        <v>208</v>
      </c>
      <c r="D95">
        <f t="shared" ref="D95" si="122">C95-C94</f>
        <v>-89</v>
      </c>
      <c r="R95">
        <f t="shared" si="120"/>
        <v>2</v>
      </c>
      <c r="T95">
        <f t="shared" si="117"/>
        <v>0</v>
      </c>
      <c r="U95">
        <f t="shared" si="117"/>
        <v>1</v>
      </c>
      <c r="V95">
        <f t="shared" si="117"/>
        <v>0</v>
      </c>
      <c r="W95">
        <f t="shared" si="117"/>
        <v>0</v>
      </c>
      <c r="X95">
        <f t="shared" si="117"/>
        <v>0</v>
      </c>
      <c r="Y95">
        <f t="shared" si="117"/>
        <v>0</v>
      </c>
      <c r="Z95">
        <f t="shared" si="117"/>
        <v>0</v>
      </c>
      <c r="AA95">
        <f t="shared" si="117"/>
        <v>0</v>
      </c>
      <c r="AB95">
        <f t="shared" si="117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3">B96-B95</f>
        <v>233</v>
      </c>
      <c r="D96">
        <f t="shared" ref="D96:D99" si="124">C96-C95</f>
        <v>25</v>
      </c>
      <c r="R96">
        <f t="shared" si="120"/>
        <v>2</v>
      </c>
      <c r="T96">
        <f t="shared" si="117"/>
        <v>0</v>
      </c>
      <c r="U96">
        <f t="shared" si="117"/>
        <v>1</v>
      </c>
      <c r="V96">
        <f t="shared" si="117"/>
        <v>0</v>
      </c>
      <c r="W96">
        <f t="shared" si="117"/>
        <v>0</v>
      </c>
      <c r="X96">
        <f t="shared" si="117"/>
        <v>0</v>
      </c>
      <c r="Y96">
        <f t="shared" si="117"/>
        <v>0</v>
      </c>
      <c r="Z96">
        <f t="shared" si="117"/>
        <v>0</v>
      </c>
      <c r="AA96">
        <f t="shared" si="117"/>
        <v>0</v>
      </c>
      <c r="AB96">
        <f t="shared" si="117"/>
        <v>0</v>
      </c>
    </row>
    <row r="97" spans="1:28">
      <c r="A97" s="2">
        <f>Dati!A97</f>
        <v>44138</v>
      </c>
      <c r="B97" s="3">
        <f>Dati!K97</f>
        <v>39412</v>
      </c>
      <c r="C97">
        <f t="shared" si="123"/>
        <v>353</v>
      </c>
      <c r="D97">
        <f t="shared" si="124"/>
        <v>120</v>
      </c>
      <c r="R97">
        <f t="shared" si="120"/>
        <v>3</v>
      </c>
      <c r="T97">
        <f t="shared" si="117"/>
        <v>0</v>
      </c>
      <c r="U97">
        <f t="shared" si="117"/>
        <v>0</v>
      </c>
      <c r="V97">
        <f t="shared" si="117"/>
        <v>1</v>
      </c>
      <c r="W97">
        <f t="shared" si="117"/>
        <v>0</v>
      </c>
      <c r="X97">
        <f t="shared" si="117"/>
        <v>0</v>
      </c>
      <c r="Y97">
        <f t="shared" si="117"/>
        <v>0</v>
      </c>
      <c r="Z97">
        <f t="shared" si="117"/>
        <v>0</v>
      </c>
      <c r="AA97">
        <f t="shared" si="117"/>
        <v>0</v>
      </c>
      <c r="AB97">
        <f t="shared" si="117"/>
        <v>0</v>
      </c>
    </row>
    <row r="98" spans="1:28">
      <c r="A98" s="2">
        <f>Dati!A98</f>
        <v>44139</v>
      </c>
      <c r="B98" s="3">
        <f>Dati!K98</f>
        <v>39747</v>
      </c>
      <c r="C98">
        <f t="shared" si="123"/>
        <v>335</v>
      </c>
      <c r="D98">
        <f t="shared" si="124"/>
        <v>-18</v>
      </c>
      <c r="R98">
        <f t="shared" si="120"/>
        <v>3</v>
      </c>
      <c r="T98">
        <f t="shared" si="117"/>
        <v>0</v>
      </c>
      <c r="U98">
        <f t="shared" si="117"/>
        <v>0</v>
      </c>
      <c r="V98">
        <f t="shared" si="117"/>
        <v>1</v>
      </c>
      <c r="W98">
        <f t="shared" si="117"/>
        <v>0</v>
      </c>
      <c r="X98">
        <f t="shared" si="117"/>
        <v>0</v>
      </c>
      <c r="Y98">
        <f t="shared" si="117"/>
        <v>0</v>
      </c>
      <c r="Z98">
        <f t="shared" si="117"/>
        <v>0</v>
      </c>
      <c r="AA98">
        <f t="shared" si="117"/>
        <v>0</v>
      </c>
      <c r="AB98">
        <f t="shared" si="117"/>
        <v>0</v>
      </c>
    </row>
    <row r="99" spans="1:28">
      <c r="A99" s="2">
        <f>Dati!A99</f>
        <v>44140</v>
      </c>
      <c r="B99" s="3">
        <f>Dati!K99</f>
        <v>40192</v>
      </c>
      <c r="C99">
        <f t="shared" si="123"/>
        <v>445</v>
      </c>
      <c r="D99">
        <f t="shared" si="124"/>
        <v>110</v>
      </c>
      <c r="R99">
        <f t="shared" si="120"/>
        <v>4</v>
      </c>
      <c r="T99">
        <f t="shared" si="117"/>
        <v>0</v>
      </c>
      <c r="U99">
        <f t="shared" si="117"/>
        <v>0</v>
      </c>
      <c r="V99">
        <f t="shared" si="117"/>
        <v>0</v>
      </c>
      <c r="W99">
        <f t="shared" si="117"/>
        <v>1</v>
      </c>
      <c r="X99">
        <f t="shared" si="117"/>
        <v>0</v>
      </c>
      <c r="Y99">
        <f t="shared" si="117"/>
        <v>0</v>
      </c>
      <c r="Z99">
        <f t="shared" si="117"/>
        <v>0</v>
      </c>
      <c r="AA99">
        <f t="shared" si="117"/>
        <v>0</v>
      </c>
      <c r="AB99">
        <f t="shared" si="117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5">B100-B99</f>
        <v>446</v>
      </c>
      <c r="D100">
        <f t="shared" ref="D100" si="126">C100-C99</f>
        <v>1</v>
      </c>
      <c r="R100">
        <f t="shared" si="120"/>
        <v>4</v>
      </c>
      <c r="T100">
        <f t="shared" si="117"/>
        <v>0</v>
      </c>
      <c r="U100">
        <f t="shared" si="117"/>
        <v>0</v>
      </c>
      <c r="V100">
        <f t="shared" si="117"/>
        <v>0</v>
      </c>
      <c r="W100">
        <f t="shared" si="117"/>
        <v>1</v>
      </c>
      <c r="X100">
        <f t="shared" si="117"/>
        <v>0</v>
      </c>
      <c r="Y100">
        <f t="shared" si="117"/>
        <v>0</v>
      </c>
      <c r="Z100">
        <f t="shared" si="117"/>
        <v>0</v>
      </c>
      <c r="AA100">
        <f t="shared" si="117"/>
        <v>0</v>
      </c>
      <c r="AB100">
        <f t="shared" si="117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7">B101-B100</f>
        <v>425</v>
      </c>
      <c r="D101">
        <f t="shared" ref="D101:D105" si="128">C101-C100</f>
        <v>-21</v>
      </c>
      <c r="R101">
        <f t="shared" ref="R101:R105" si="129">INT(C101/100)</f>
        <v>4</v>
      </c>
      <c r="T101">
        <f t="shared" si="117"/>
        <v>0</v>
      </c>
      <c r="U101">
        <f t="shared" si="117"/>
        <v>0</v>
      </c>
      <c r="V101">
        <f t="shared" si="117"/>
        <v>0</v>
      </c>
      <c r="W101">
        <f t="shared" si="117"/>
        <v>1</v>
      </c>
      <c r="X101">
        <f t="shared" si="117"/>
        <v>0</v>
      </c>
      <c r="Y101">
        <f t="shared" si="117"/>
        <v>0</v>
      </c>
      <c r="Z101">
        <f t="shared" si="117"/>
        <v>0</v>
      </c>
      <c r="AA101">
        <f t="shared" si="117"/>
        <v>0</v>
      </c>
      <c r="AB101">
        <f t="shared" si="117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7"/>
        <v>331</v>
      </c>
      <c r="D102">
        <f t="shared" si="128"/>
        <v>-94</v>
      </c>
      <c r="R102">
        <f t="shared" si="129"/>
        <v>3</v>
      </c>
      <c r="T102">
        <f t="shared" si="117"/>
        <v>0</v>
      </c>
      <c r="U102">
        <f t="shared" si="117"/>
        <v>0</v>
      </c>
      <c r="V102">
        <f t="shared" si="117"/>
        <v>1</v>
      </c>
      <c r="W102">
        <f t="shared" si="117"/>
        <v>0</v>
      </c>
      <c r="X102">
        <f t="shared" si="117"/>
        <v>0</v>
      </c>
      <c r="Y102">
        <f t="shared" si="117"/>
        <v>0</v>
      </c>
      <c r="Z102">
        <f t="shared" si="117"/>
        <v>0</v>
      </c>
      <c r="AA102">
        <f t="shared" si="117"/>
        <v>0</v>
      </c>
      <c r="AB102">
        <f t="shared" si="117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7"/>
        <v>356</v>
      </c>
      <c r="D103">
        <f t="shared" si="128"/>
        <v>25</v>
      </c>
      <c r="R103">
        <f t="shared" si="129"/>
        <v>3</v>
      </c>
      <c r="T103">
        <f t="shared" si="117"/>
        <v>0</v>
      </c>
      <c r="U103">
        <f t="shared" si="117"/>
        <v>0</v>
      </c>
      <c r="V103">
        <f t="shared" si="117"/>
        <v>1</v>
      </c>
      <c r="W103">
        <f t="shared" si="117"/>
        <v>0</v>
      </c>
      <c r="X103">
        <f t="shared" si="117"/>
        <v>0</v>
      </c>
      <c r="Y103">
        <f t="shared" si="117"/>
        <v>0</v>
      </c>
      <c r="Z103">
        <f t="shared" si="117"/>
        <v>0</v>
      </c>
      <c r="AA103">
        <f t="shared" si="117"/>
        <v>0</v>
      </c>
      <c r="AB103">
        <f t="shared" si="117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7"/>
        <v>580</v>
      </c>
      <c r="D104">
        <f t="shared" si="128"/>
        <v>224</v>
      </c>
      <c r="R104">
        <f t="shared" si="129"/>
        <v>5</v>
      </c>
      <c r="T104">
        <f t="shared" si="117"/>
        <v>0</v>
      </c>
      <c r="U104">
        <f t="shared" si="117"/>
        <v>0</v>
      </c>
      <c r="V104">
        <f t="shared" si="117"/>
        <v>0</v>
      </c>
      <c r="W104">
        <f t="shared" si="117"/>
        <v>0</v>
      </c>
      <c r="X104">
        <f t="shared" si="117"/>
        <v>1</v>
      </c>
      <c r="Y104">
        <f t="shared" si="117"/>
        <v>0</v>
      </c>
      <c r="Z104">
        <f t="shared" si="117"/>
        <v>0</v>
      </c>
      <c r="AA104">
        <f t="shared" si="117"/>
        <v>0</v>
      </c>
      <c r="AB104">
        <f t="shared" si="117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7"/>
        <v>623</v>
      </c>
      <c r="D105">
        <f t="shared" si="128"/>
        <v>43</v>
      </c>
      <c r="R105">
        <f t="shared" si="129"/>
        <v>6</v>
      </c>
      <c r="T105">
        <f t="shared" si="117"/>
        <v>0</v>
      </c>
      <c r="U105">
        <f t="shared" si="117"/>
        <v>0</v>
      </c>
      <c r="V105">
        <f t="shared" si="117"/>
        <v>0</v>
      </c>
      <c r="W105">
        <f t="shared" si="117"/>
        <v>0</v>
      </c>
      <c r="X105">
        <f t="shared" si="117"/>
        <v>0</v>
      </c>
      <c r="Y105">
        <f t="shared" si="117"/>
        <v>1</v>
      </c>
      <c r="Z105">
        <f t="shared" si="117"/>
        <v>0</v>
      </c>
      <c r="AA105">
        <f t="shared" si="117"/>
        <v>0</v>
      </c>
      <c r="AB105">
        <f t="shared" si="117"/>
        <v>0</v>
      </c>
    </row>
    <row r="117" spans="20:28">
      <c r="T117">
        <f t="shared" ref="T117:AB117" si="130">SUM(T4:T100)</f>
        <v>34</v>
      </c>
      <c r="U117">
        <f t="shared" si="130"/>
        <v>20</v>
      </c>
      <c r="V117">
        <f t="shared" si="130"/>
        <v>7</v>
      </c>
      <c r="W117">
        <f t="shared" si="130"/>
        <v>11</v>
      </c>
      <c r="X117">
        <f t="shared" si="130"/>
        <v>4</v>
      </c>
      <c r="Y117">
        <f t="shared" si="130"/>
        <v>8</v>
      </c>
      <c r="Z117">
        <f t="shared" si="130"/>
        <v>4</v>
      </c>
      <c r="AA117">
        <f t="shared" si="130"/>
        <v>5</v>
      </c>
      <c r="AB117">
        <f t="shared" si="130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5"/>
  <sheetViews>
    <sheetView workbookViewId="0">
      <pane ySplit="1" topLeftCell="A2" activePane="bottomLeft" state="frozen"/>
      <selection pane="bottomLeft" activeCell="A3" sqref="A3:A10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4">
      <c r="A1" s="1" t="s">
        <v>0</v>
      </c>
      <c r="B1" s="1" t="s">
        <v>16</v>
      </c>
      <c r="C1" t="s">
        <v>13</v>
      </c>
      <c r="D1" t="s">
        <v>14</v>
      </c>
    </row>
    <row r="3" spans="1:4">
      <c r="A3" s="2">
        <f>Dati!A3</f>
        <v>44044</v>
      </c>
      <c r="B3" s="3">
        <f>Dati!E3</f>
        <v>748</v>
      </c>
    </row>
    <row r="4" spans="1:4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4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4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4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4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4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4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4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4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</row>
    <row r="13" spans="1:4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</row>
    <row r="14" spans="1:4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</row>
    <row r="15" spans="1:4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</row>
    <row r="16" spans="1:4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</row>
    <row r="17" spans="1:4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</row>
    <row r="18" spans="1:4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</row>
    <row r="19" spans="1:4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</row>
    <row r="20" spans="1:4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</row>
    <row r="21" spans="1:4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</row>
    <row r="22" spans="1:4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</row>
    <row r="23" spans="1:4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</row>
    <row r="24" spans="1:4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</row>
    <row r="25" spans="1:4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</row>
    <row r="26" spans="1:4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</row>
    <row r="27" spans="1:4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</row>
    <row r="28" spans="1:4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</row>
    <row r="29" spans="1:4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</row>
    <row r="30" spans="1:4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</row>
    <row r="31" spans="1:4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</row>
    <row r="32" spans="1:4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</row>
    <row r="33" spans="1:4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</row>
    <row r="34" spans="1:4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</row>
    <row r="35" spans="1:4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</row>
    <row r="36" spans="1:4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</row>
    <row r="37" spans="1:4">
      <c r="A37" s="2">
        <f>Dati!A37</f>
        <v>44078</v>
      </c>
      <c r="B37" s="3">
        <f>Dati!E37</f>
        <v>1728</v>
      </c>
      <c r="C37">
        <f t="shared" ref="C37" si="2">B37-B36</f>
        <v>103</v>
      </c>
      <c r="D37">
        <f t="shared" ref="D37" si="3">C37-C36</f>
        <v>24</v>
      </c>
    </row>
    <row r="38" spans="1:4">
      <c r="A38" s="2">
        <f>Dati!A38</f>
        <v>44079</v>
      </c>
      <c r="B38" s="3">
        <f>Dati!E38</f>
        <v>1741</v>
      </c>
      <c r="C38">
        <f t="shared" ref="C38" si="4">B38-B37</f>
        <v>13</v>
      </c>
      <c r="D38">
        <f t="shared" ref="D38" si="5">C38-C37</f>
        <v>-90</v>
      </c>
    </row>
    <row r="39" spans="1:4">
      <c r="A39" s="2">
        <f>Dati!A39</f>
        <v>44080</v>
      </c>
      <c r="B39" s="3">
        <f>Dati!E39</f>
        <v>1816</v>
      </c>
      <c r="C39">
        <f t="shared" ref="C39" si="6">B39-B38</f>
        <v>75</v>
      </c>
      <c r="D39">
        <f t="shared" ref="D39" si="7">C39-C38</f>
        <v>62</v>
      </c>
    </row>
    <row r="40" spans="1:4">
      <c r="A40" s="2">
        <f>Dati!A40</f>
        <v>44081</v>
      </c>
      <c r="B40" s="3">
        <f>Dati!E40</f>
        <v>1861</v>
      </c>
      <c r="C40">
        <f t="shared" ref="C40" si="8">B40-B39</f>
        <v>45</v>
      </c>
      <c r="D40">
        <f t="shared" ref="D40" si="9">C40-C39</f>
        <v>-30</v>
      </c>
    </row>
    <row r="41" spans="1:4">
      <c r="A41" s="2">
        <f>Dati!A41</f>
        <v>44082</v>
      </c>
      <c r="B41" s="3">
        <f>Dati!E41</f>
        <v>1903</v>
      </c>
      <c r="C41">
        <f t="shared" ref="C41" si="10">B41-B40</f>
        <v>42</v>
      </c>
      <c r="D41">
        <f t="shared" ref="D41" si="11">C41-C40</f>
        <v>-3</v>
      </c>
    </row>
    <row r="42" spans="1:4">
      <c r="A42" s="2">
        <f>Dati!A42</f>
        <v>44083</v>
      </c>
      <c r="B42" s="3">
        <f>Dati!E42</f>
        <v>1928</v>
      </c>
      <c r="C42">
        <f t="shared" ref="C42" si="12">B42-B41</f>
        <v>25</v>
      </c>
      <c r="D42">
        <f t="shared" ref="D42" si="13">C42-C41</f>
        <v>-17</v>
      </c>
    </row>
    <row r="43" spans="1:4">
      <c r="A43" s="2">
        <f>Dati!A43</f>
        <v>44084</v>
      </c>
      <c r="B43" s="3">
        <f>Dati!E43</f>
        <v>2000</v>
      </c>
      <c r="C43">
        <f t="shared" ref="C43" si="14">B43-B42</f>
        <v>72</v>
      </c>
      <c r="D43">
        <f t="shared" ref="D43" si="15">C43-C42</f>
        <v>47</v>
      </c>
    </row>
    <row r="44" spans="1:4">
      <c r="A44" s="2">
        <f>Dati!A44</f>
        <v>44085</v>
      </c>
      <c r="B44" s="3">
        <f>Dati!E44</f>
        <v>2024</v>
      </c>
      <c r="C44">
        <f t="shared" ref="C44" si="16">B44-B43</f>
        <v>24</v>
      </c>
      <c r="D44">
        <f t="shared" ref="D44" si="17">C44-C43</f>
        <v>-48</v>
      </c>
    </row>
    <row r="45" spans="1:4">
      <c r="A45" s="2">
        <f>Dati!A45</f>
        <v>44086</v>
      </c>
      <c r="B45" s="3">
        <f>Dati!E45</f>
        <v>2133</v>
      </c>
      <c r="C45">
        <f t="shared" ref="C45" si="18">B45-B44</f>
        <v>109</v>
      </c>
      <c r="D45">
        <f t="shared" ref="D45" si="19">C45-C44</f>
        <v>85</v>
      </c>
    </row>
    <row r="46" spans="1:4">
      <c r="A46" s="2">
        <f>Dati!A46</f>
        <v>44087</v>
      </c>
      <c r="B46" s="3">
        <f>Dati!E46</f>
        <v>2229</v>
      </c>
      <c r="C46">
        <f t="shared" ref="C46" si="20">B46-B45</f>
        <v>96</v>
      </c>
      <c r="D46">
        <f t="shared" ref="D46" si="21">C46-C45</f>
        <v>-13</v>
      </c>
    </row>
    <row r="47" spans="1:4">
      <c r="A47" s="2">
        <f>Dati!A47</f>
        <v>44088</v>
      </c>
      <c r="B47" s="3">
        <f>Dati!E47</f>
        <v>2319</v>
      </c>
      <c r="C47">
        <f t="shared" ref="C47" si="22">B47-B46</f>
        <v>90</v>
      </c>
      <c r="D47">
        <f t="shared" ref="D47" si="23">C47-C46</f>
        <v>-6</v>
      </c>
    </row>
    <row r="48" spans="1:4">
      <c r="A48" s="2">
        <f>Dati!A48</f>
        <v>44089</v>
      </c>
      <c r="B48" s="3">
        <f>Dati!E48</f>
        <v>2423</v>
      </c>
      <c r="C48">
        <f t="shared" ref="C48" si="24">B48-B47</f>
        <v>104</v>
      </c>
      <c r="D48">
        <f t="shared" ref="D48" si="25">C48-C47</f>
        <v>14</v>
      </c>
    </row>
    <row r="49" spans="1:4">
      <c r="A49" s="2">
        <f>Dati!A49</f>
        <v>44090</v>
      </c>
      <c r="B49" s="3">
        <f>Dati!E49</f>
        <v>2492</v>
      </c>
      <c r="C49">
        <f t="shared" ref="C49" si="26">B49-B48</f>
        <v>69</v>
      </c>
      <c r="D49">
        <f t="shared" ref="D49" si="27">C49-C48</f>
        <v>-35</v>
      </c>
    </row>
    <row r="50" spans="1:4">
      <c r="A50" s="2">
        <f>Dati!A50</f>
        <v>44091</v>
      </c>
      <c r="B50" s="3">
        <f>Dati!E50</f>
        <v>2560</v>
      </c>
      <c r="C50">
        <f t="shared" ref="C50" si="28">B50-B49</f>
        <v>68</v>
      </c>
      <c r="D50">
        <f t="shared" ref="D50" si="29">C50-C49</f>
        <v>-1</v>
      </c>
    </row>
    <row r="51" spans="1:4">
      <c r="A51" s="2">
        <f>Dati!A51</f>
        <v>44092</v>
      </c>
      <c r="B51" s="3">
        <f>Dati!E51</f>
        <v>2595</v>
      </c>
      <c r="C51">
        <f t="shared" ref="C51" si="30">B51-B50</f>
        <v>35</v>
      </c>
      <c r="D51">
        <f t="shared" ref="D51" si="31">C51-C50</f>
        <v>-33</v>
      </c>
    </row>
    <row r="52" spans="1:4">
      <c r="A52" s="2">
        <f>Dati!A52</f>
        <v>44093</v>
      </c>
      <c r="B52" s="3">
        <f>Dati!E52</f>
        <v>2595</v>
      </c>
      <c r="C52">
        <f t="shared" ref="C52" si="32">B52-B51</f>
        <v>0</v>
      </c>
      <c r="D52">
        <f t="shared" ref="D52" si="33">C52-C51</f>
        <v>-35</v>
      </c>
    </row>
    <row r="53" spans="1:4">
      <c r="A53" s="2">
        <f>Dati!A53</f>
        <v>44094</v>
      </c>
      <c r="B53" s="3">
        <f>Dati!E53</f>
        <v>2587</v>
      </c>
      <c r="C53">
        <f t="shared" ref="C53" si="34">B53-B52</f>
        <v>-8</v>
      </c>
      <c r="D53">
        <f t="shared" ref="D53" si="35">C53-C52</f>
        <v>-8</v>
      </c>
    </row>
    <row r="54" spans="1:4">
      <c r="A54" s="2">
        <f>Dati!A54</f>
        <v>44095</v>
      </c>
      <c r="B54" s="3">
        <f>Dati!E54</f>
        <v>2707</v>
      </c>
      <c r="C54">
        <f t="shared" ref="C54" si="36">B54-B53</f>
        <v>120</v>
      </c>
      <c r="D54">
        <f t="shared" ref="D54" si="37">C54-C53</f>
        <v>128</v>
      </c>
    </row>
    <row r="55" spans="1:4">
      <c r="A55" s="2">
        <f>Dati!A55</f>
        <v>44096</v>
      </c>
      <c r="B55" s="3">
        <f>Dati!E55</f>
        <v>2843</v>
      </c>
      <c r="C55">
        <f t="shared" ref="C55" si="38">B55-B54</f>
        <v>136</v>
      </c>
      <c r="D55">
        <f t="shared" ref="D55" si="39">C55-C54</f>
        <v>16</v>
      </c>
    </row>
    <row r="56" spans="1:4">
      <c r="A56" s="2">
        <f>Dati!A56</f>
        <v>44097</v>
      </c>
      <c r="B56" s="3">
        <f>Dati!E56</f>
        <v>2902</v>
      </c>
      <c r="C56">
        <f t="shared" ref="C56" si="40">B56-B55</f>
        <v>59</v>
      </c>
      <c r="D56">
        <f t="shared" ref="D56" si="41">C56-C55</f>
        <v>-77</v>
      </c>
    </row>
    <row r="57" spans="1:4">
      <c r="A57" s="2">
        <f>Dati!A57</f>
        <v>44098</v>
      </c>
      <c r="B57" s="3">
        <f>Dati!E57</f>
        <v>2977</v>
      </c>
      <c r="C57">
        <f t="shared" ref="C57" si="42">B57-B56</f>
        <v>75</v>
      </c>
      <c r="D57">
        <f t="shared" ref="D57" si="43">C57-C56</f>
        <v>16</v>
      </c>
    </row>
    <row r="58" spans="1:4">
      <c r="A58" s="2">
        <f>Dati!A58</f>
        <v>44099</v>
      </c>
      <c r="B58" s="3">
        <f>Dati!E58</f>
        <v>2981</v>
      </c>
      <c r="C58">
        <f t="shared" ref="C58" si="44">B58-B57</f>
        <v>4</v>
      </c>
      <c r="D58">
        <f t="shared" ref="D58" si="45">C58-C57</f>
        <v>-71</v>
      </c>
    </row>
    <row r="59" spans="1:4">
      <c r="A59" s="2">
        <f>Dati!A59</f>
        <v>44100</v>
      </c>
      <c r="B59" s="3">
        <f>Dati!E59</f>
        <v>2993</v>
      </c>
      <c r="C59">
        <f t="shared" ref="C59" si="46">B59-B58</f>
        <v>12</v>
      </c>
      <c r="D59">
        <f t="shared" ref="D59" si="47">C59-C58</f>
        <v>8</v>
      </c>
    </row>
    <row r="60" spans="1:4">
      <c r="A60" s="2">
        <f>Dati!A60</f>
        <v>44101</v>
      </c>
      <c r="B60" s="3">
        <f>Dati!E60</f>
        <v>3100</v>
      </c>
      <c r="C60">
        <f t="shared" ref="C60" si="48">B60-B59</f>
        <v>107</v>
      </c>
      <c r="D60">
        <f t="shared" ref="D60" si="49">C60-C59</f>
        <v>95</v>
      </c>
    </row>
    <row r="61" spans="1:4">
      <c r="A61" s="2">
        <f>Dati!A61</f>
        <v>44102</v>
      </c>
      <c r="B61" s="3">
        <f>Dati!E61</f>
        <v>3241</v>
      </c>
      <c r="C61">
        <f t="shared" ref="C61" si="50">B61-B60</f>
        <v>141</v>
      </c>
      <c r="D61">
        <f t="shared" ref="D61" si="51">C61-C60</f>
        <v>34</v>
      </c>
    </row>
    <row r="62" spans="1:4">
      <c r="A62" s="2">
        <f>Dati!A62</f>
        <v>44103</v>
      </c>
      <c r="B62" s="3">
        <f>Dati!E62</f>
        <v>3319</v>
      </c>
      <c r="C62">
        <f t="shared" ref="C62" si="52">B62-B61</f>
        <v>78</v>
      </c>
      <c r="D62">
        <f t="shared" ref="D62" si="53">C62-C61</f>
        <v>-63</v>
      </c>
    </row>
    <row r="63" spans="1:4">
      <c r="A63" s="2">
        <f>Dati!A63</f>
        <v>44104</v>
      </c>
      <c r="B63" s="3">
        <f>Dati!E63</f>
        <v>3327</v>
      </c>
      <c r="C63">
        <f t="shared" ref="C63" si="54">B63-B62</f>
        <v>8</v>
      </c>
      <c r="D63">
        <f t="shared" ref="D63" si="55">C63-C62</f>
        <v>-70</v>
      </c>
    </row>
    <row r="64" spans="1:4">
      <c r="A64" s="2">
        <f>Dati!A64</f>
        <v>44105</v>
      </c>
      <c r="B64" s="3">
        <f>Dati!E64</f>
        <v>3388</v>
      </c>
      <c r="C64">
        <f t="shared" ref="C64" si="56">B64-B63</f>
        <v>61</v>
      </c>
      <c r="D64">
        <f t="shared" ref="D64" si="57">C64-C63</f>
        <v>53</v>
      </c>
    </row>
    <row r="65" spans="1:4">
      <c r="A65" s="2">
        <f>Dati!A65</f>
        <v>44106</v>
      </c>
      <c r="B65" s="3">
        <f>Dati!E65</f>
        <v>3436</v>
      </c>
      <c r="C65">
        <f t="shared" ref="C65" si="58">B65-B64</f>
        <v>48</v>
      </c>
      <c r="D65">
        <f t="shared" ref="D65" si="59">C65-C64</f>
        <v>-13</v>
      </c>
    </row>
    <row r="66" spans="1:4">
      <c r="A66" s="2">
        <f>Dati!A66</f>
        <v>44107</v>
      </c>
      <c r="B66" s="3">
        <f>Dati!E66</f>
        <v>3502</v>
      </c>
      <c r="C66">
        <f t="shared" ref="C66" si="60">B66-B65</f>
        <v>66</v>
      </c>
      <c r="D66">
        <f t="shared" ref="D66" si="61">C66-C65</f>
        <v>18</v>
      </c>
    </row>
    <row r="67" spans="1:4">
      <c r="A67" s="2">
        <f>Dati!A67</f>
        <v>44108</v>
      </c>
      <c r="B67" s="3">
        <f>Dati!E67</f>
        <v>3590</v>
      </c>
      <c r="C67">
        <f t="shared" ref="C67" si="62">B67-B66</f>
        <v>88</v>
      </c>
      <c r="D67">
        <f t="shared" ref="D67" si="63">C67-C66</f>
        <v>22</v>
      </c>
    </row>
    <row r="68" spans="1:4">
      <c r="A68" s="2">
        <f>Dati!A68</f>
        <v>44109</v>
      </c>
      <c r="B68" s="3">
        <f>Dati!E68</f>
        <v>3810</v>
      </c>
      <c r="C68">
        <f t="shared" ref="C68" si="64">B68-B67</f>
        <v>220</v>
      </c>
      <c r="D68">
        <f t="shared" ref="D68" si="65">C68-C67</f>
        <v>132</v>
      </c>
    </row>
    <row r="69" spans="1:4">
      <c r="A69" s="2">
        <f>Dati!A69</f>
        <v>44110</v>
      </c>
      <c r="B69" s="3">
        <f>Dati!E69</f>
        <v>3944</v>
      </c>
      <c r="C69">
        <f t="shared" ref="C69" si="66">B69-B68</f>
        <v>134</v>
      </c>
      <c r="D69">
        <f t="shared" ref="D69" si="67">C69-C68</f>
        <v>-86</v>
      </c>
    </row>
    <row r="70" spans="1:4">
      <c r="A70" s="2">
        <f>Dati!A70</f>
        <v>44111</v>
      </c>
      <c r="B70" s="3">
        <f>Dati!E70</f>
        <v>4119</v>
      </c>
      <c r="C70">
        <f t="shared" ref="C70" si="68">B70-B69</f>
        <v>175</v>
      </c>
      <c r="D70">
        <f t="shared" ref="D70" si="69">C70-C69</f>
        <v>41</v>
      </c>
    </row>
    <row r="71" spans="1:4">
      <c r="A71" s="2">
        <f>Dati!A71</f>
        <v>44112</v>
      </c>
      <c r="B71" s="3">
        <f>Dati!E71</f>
        <v>4283</v>
      </c>
      <c r="C71">
        <f t="shared" ref="C71" si="70">B71-B70</f>
        <v>164</v>
      </c>
      <c r="D71">
        <f t="shared" ref="D71" si="71">C71-C70</f>
        <v>-11</v>
      </c>
    </row>
    <row r="72" spans="1:4">
      <c r="A72" s="2">
        <f>Dati!A72</f>
        <v>44113</v>
      </c>
      <c r="B72" s="3">
        <f>Dati!E72</f>
        <v>4473</v>
      </c>
      <c r="C72">
        <f t="shared" ref="C72" si="72">B72-B71</f>
        <v>190</v>
      </c>
      <c r="D72">
        <f t="shared" ref="D72" si="73">C72-C71</f>
        <v>26</v>
      </c>
    </row>
    <row r="73" spans="1:4">
      <c r="A73" s="2">
        <f>Dati!A73</f>
        <v>44114</v>
      </c>
      <c r="B73" s="3">
        <f>Dati!E73</f>
        <v>4726</v>
      </c>
      <c r="C73">
        <f t="shared" ref="C73" si="74">B73-B72</f>
        <v>253</v>
      </c>
      <c r="D73">
        <f t="shared" ref="D73" si="75">C73-C72</f>
        <v>63</v>
      </c>
    </row>
    <row r="74" spans="1:4">
      <c r="A74" s="2">
        <f>Dati!A74</f>
        <v>44115</v>
      </c>
      <c r="B74" s="3">
        <f>Dati!E74</f>
        <v>4939</v>
      </c>
      <c r="C74">
        <f t="shared" ref="C74" si="76">B74-B73</f>
        <v>213</v>
      </c>
      <c r="D74">
        <f t="shared" ref="D74" si="77">C74-C73</f>
        <v>-40</v>
      </c>
    </row>
    <row r="75" spans="1:4">
      <c r="A75" s="2">
        <f>Dati!A75</f>
        <v>44116</v>
      </c>
      <c r="B75" s="3">
        <f>Dati!E75</f>
        <v>5273</v>
      </c>
      <c r="C75">
        <f t="shared" ref="C75:C76" si="78">B75-B74</f>
        <v>334</v>
      </c>
      <c r="D75">
        <f t="shared" ref="D75:D76" si="79">C75-C74</f>
        <v>121</v>
      </c>
    </row>
    <row r="76" spans="1:4">
      <c r="A76" s="2">
        <f>Dati!A76</f>
        <v>44117</v>
      </c>
      <c r="B76" s="3">
        <f>Dati!E76</f>
        <v>5590</v>
      </c>
      <c r="C76">
        <f t="shared" si="78"/>
        <v>317</v>
      </c>
      <c r="D76">
        <f t="shared" si="79"/>
        <v>-17</v>
      </c>
    </row>
    <row r="77" spans="1:4">
      <c r="A77" s="2">
        <f>Dati!A77</f>
        <v>44118</v>
      </c>
      <c r="B77" s="3">
        <f>Dati!E77</f>
        <v>6009</v>
      </c>
      <c r="C77">
        <f t="shared" ref="C77:C78" si="80">B77-B76</f>
        <v>419</v>
      </c>
      <c r="D77">
        <f t="shared" ref="D77:D78" si="81">C77-C76</f>
        <v>102</v>
      </c>
    </row>
    <row r="78" spans="1:4">
      <c r="A78" s="2">
        <f>Dati!A78</f>
        <v>44119</v>
      </c>
      <c r="B78" s="3">
        <f>Dati!E78</f>
        <v>6382</v>
      </c>
      <c r="C78">
        <f t="shared" si="80"/>
        <v>373</v>
      </c>
      <c r="D78">
        <f t="shared" si="81"/>
        <v>-46</v>
      </c>
    </row>
    <row r="79" spans="1:4">
      <c r="A79" s="2">
        <f>Dati!A79</f>
        <v>44120</v>
      </c>
      <c r="B79" s="3">
        <f>Dati!E79</f>
        <v>6816</v>
      </c>
      <c r="C79">
        <f t="shared" ref="C79" si="82">B79-B78</f>
        <v>434</v>
      </c>
      <c r="D79">
        <f t="shared" ref="D79" si="83">C79-C78</f>
        <v>61</v>
      </c>
    </row>
    <row r="80" spans="1:4">
      <c r="A80" s="2">
        <f>Dati!A80</f>
        <v>44121</v>
      </c>
      <c r="B80" s="3">
        <f>Dati!E80</f>
        <v>7322</v>
      </c>
      <c r="C80">
        <f t="shared" ref="C80" si="84">B80-B79</f>
        <v>506</v>
      </c>
      <c r="D80">
        <f t="shared" ref="D80" si="85">C80-C79</f>
        <v>72</v>
      </c>
    </row>
    <row r="81" spans="1:4">
      <c r="A81" s="2">
        <f>Dati!A81</f>
        <v>44122</v>
      </c>
      <c r="B81" s="3">
        <f>Dati!E81</f>
        <v>7881</v>
      </c>
      <c r="C81">
        <f t="shared" ref="C81" si="86">B81-B80</f>
        <v>559</v>
      </c>
      <c r="D81">
        <f t="shared" ref="D81" si="87">C81-C80</f>
        <v>53</v>
      </c>
    </row>
    <row r="82" spans="1:4">
      <c r="A82" s="2">
        <f>Dati!A82</f>
        <v>44123</v>
      </c>
      <c r="B82" s="3">
        <f>Dati!E82</f>
        <v>8473</v>
      </c>
      <c r="C82">
        <f t="shared" ref="C82" si="88">B82-B81</f>
        <v>592</v>
      </c>
      <c r="D82">
        <f t="shared" ref="D82" si="89">C82-C81</f>
        <v>33</v>
      </c>
    </row>
    <row r="83" spans="1:4">
      <c r="A83" s="2">
        <f>Dati!A83</f>
        <v>44124</v>
      </c>
      <c r="B83" s="3">
        <f>Dati!E83</f>
        <v>9324</v>
      </c>
      <c r="C83">
        <f t="shared" ref="C83:C84" si="90">B83-B82</f>
        <v>851</v>
      </c>
      <c r="D83">
        <f t="shared" ref="D83:D84" si="91">C83-C82</f>
        <v>259</v>
      </c>
    </row>
    <row r="84" spans="1:4">
      <c r="A84" s="2">
        <f>Dati!A84</f>
        <v>44125</v>
      </c>
      <c r="B84" s="3">
        <f>Dati!E84</f>
        <v>9983</v>
      </c>
      <c r="C84">
        <f t="shared" si="90"/>
        <v>659</v>
      </c>
      <c r="D84">
        <f t="shared" si="91"/>
        <v>-192</v>
      </c>
    </row>
    <row r="85" spans="1:4">
      <c r="A85" s="2">
        <f>Dati!A85</f>
        <v>44126</v>
      </c>
      <c r="B85" s="3">
        <f>Dati!E85</f>
        <v>10686</v>
      </c>
      <c r="C85">
        <f t="shared" ref="C85" si="92">B85-B84</f>
        <v>703</v>
      </c>
      <c r="D85">
        <f t="shared" ref="D85" si="93">C85-C84</f>
        <v>44</v>
      </c>
    </row>
    <row r="86" spans="1:4">
      <c r="A86" s="2">
        <f>Dati!A86</f>
        <v>44127</v>
      </c>
      <c r="B86" s="3">
        <f>Dati!E86</f>
        <v>11598</v>
      </c>
      <c r="C86">
        <f t="shared" ref="C86:C87" si="94">B86-B85</f>
        <v>912</v>
      </c>
      <c r="D86">
        <f t="shared" ref="D86:D87" si="95">C86-C85</f>
        <v>209</v>
      </c>
    </row>
    <row r="87" spans="1:4">
      <c r="A87" s="2">
        <f>Dati!A87</f>
        <v>44128</v>
      </c>
      <c r="B87" s="3">
        <f>Dati!E87</f>
        <v>12415</v>
      </c>
      <c r="C87">
        <f t="shared" si="94"/>
        <v>817</v>
      </c>
      <c r="D87">
        <f t="shared" si="95"/>
        <v>-95</v>
      </c>
    </row>
    <row r="88" spans="1:4">
      <c r="A88" s="2">
        <f>Dati!A88</f>
        <v>44129</v>
      </c>
      <c r="B88" s="3">
        <f>Dati!E88</f>
        <v>13214</v>
      </c>
      <c r="C88">
        <f t="shared" ref="C88:C89" si="96">B88-B87</f>
        <v>799</v>
      </c>
      <c r="D88">
        <f t="shared" ref="D88:D89" si="97">C88-C87</f>
        <v>-18</v>
      </c>
    </row>
    <row r="89" spans="1:4">
      <c r="A89" s="2">
        <f>Dati!A89</f>
        <v>44130</v>
      </c>
      <c r="B89" s="3">
        <f>Dati!E89</f>
        <v>14281</v>
      </c>
      <c r="C89">
        <f t="shared" si="96"/>
        <v>1067</v>
      </c>
      <c r="D89">
        <f t="shared" si="97"/>
        <v>268</v>
      </c>
    </row>
    <row r="90" spans="1:4">
      <c r="A90" s="2">
        <f>Dati!A90</f>
        <v>44131</v>
      </c>
      <c r="B90" s="3">
        <f>Dati!E90</f>
        <v>15366</v>
      </c>
      <c r="C90">
        <f t="shared" ref="C90" si="98">B90-B89</f>
        <v>1085</v>
      </c>
      <c r="D90">
        <f t="shared" ref="D90" si="99">C90-C89</f>
        <v>18</v>
      </c>
    </row>
    <row r="91" spans="1:4">
      <c r="A91" s="2">
        <f>Dati!A91</f>
        <v>44132</v>
      </c>
      <c r="B91" s="3">
        <f>Dati!E91</f>
        <v>16517</v>
      </c>
      <c r="C91">
        <f t="shared" ref="C91:C92" si="100">B91-B90</f>
        <v>1151</v>
      </c>
      <c r="D91">
        <f t="shared" ref="D91:D92" si="101">C91-C90</f>
        <v>66</v>
      </c>
    </row>
    <row r="92" spans="1:4">
      <c r="A92" s="2">
        <f>Dati!A92</f>
        <v>44133</v>
      </c>
      <c r="B92" s="3">
        <f>Dati!E92</f>
        <v>17615</v>
      </c>
      <c r="C92">
        <f t="shared" si="100"/>
        <v>1098</v>
      </c>
      <c r="D92">
        <f t="shared" si="101"/>
        <v>-53</v>
      </c>
    </row>
    <row r="93" spans="1:4">
      <c r="A93" s="2">
        <f>Dati!A93</f>
        <v>44134</v>
      </c>
      <c r="B93" s="3">
        <f>Dati!E93</f>
        <v>18740</v>
      </c>
      <c r="C93">
        <f t="shared" ref="C93:C94" si="102">B93-B92</f>
        <v>1125</v>
      </c>
      <c r="D93">
        <f t="shared" ref="D93:D94" si="103">C93-C92</f>
        <v>27</v>
      </c>
    </row>
    <row r="94" spans="1:4">
      <c r="A94" s="2">
        <f>Dati!A94</f>
        <v>44135</v>
      </c>
      <c r="B94" s="3">
        <f>Dati!E94</f>
        <v>19809</v>
      </c>
      <c r="C94">
        <f t="shared" si="102"/>
        <v>1069</v>
      </c>
      <c r="D94">
        <f t="shared" si="103"/>
        <v>-56</v>
      </c>
    </row>
    <row r="95" spans="1:4">
      <c r="A95" s="2">
        <f>Dati!A95</f>
        <v>44136</v>
      </c>
      <c r="B95" s="3">
        <f>Dati!E95</f>
        <v>20841</v>
      </c>
      <c r="C95">
        <f t="shared" ref="C95" si="104">B95-B94</f>
        <v>1032</v>
      </c>
      <c r="D95">
        <f t="shared" ref="D95" si="105">C95-C94</f>
        <v>-37</v>
      </c>
    </row>
    <row r="96" spans="1:4">
      <c r="A96" s="2">
        <f>Dati!A96</f>
        <v>44137</v>
      </c>
      <c r="B96" s="3">
        <f>Dati!E96</f>
        <v>21862</v>
      </c>
      <c r="C96">
        <f t="shared" ref="C96:C99" si="106">B96-B95</f>
        <v>1021</v>
      </c>
      <c r="D96">
        <f t="shared" ref="D96:D99" si="107">C96-C95</f>
        <v>-11</v>
      </c>
    </row>
    <row r="97" spans="1:4">
      <c r="A97" s="2">
        <f>Dati!A97</f>
        <v>44138</v>
      </c>
      <c r="B97" s="3">
        <f>Dati!E97</f>
        <v>23339</v>
      </c>
      <c r="C97">
        <f t="shared" si="106"/>
        <v>1477</v>
      </c>
      <c r="D97">
        <f t="shared" si="107"/>
        <v>456</v>
      </c>
    </row>
    <row r="98" spans="1:4">
      <c r="A98" s="2">
        <f>Dati!A98</f>
        <v>44139</v>
      </c>
      <c r="B98" s="3">
        <f>Dati!E98</f>
        <v>24408</v>
      </c>
      <c r="C98">
        <f t="shared" si="106"/>
        <v>1069</v>
      </c>
      <c r="D98">
        <f t="shared" si="107"/>
        <v>-408</v>
      </c>
    </row>
    <row r="99" spans="1:4">
      <c r="A99" s="2">
        <f>Dati!A99</f>
        <v>44140</v>
      </c>
      <c r="B99" s="3">
        <f>Dati!E99</f>
        <v>25647</v>
      </c>
      <c r="C99">
        <f t="shared" si="106"/>
        <v>1239</v>
      </c>
      <c r="D99">
        <f t="shared" si="107"/>
        <v>170</v>
      </c>
    </row>
    <row r="100" spans="1:4">
      <c r="A100" s="2">
        <f>Dati!A100</f>
        <v>44141</v>
      </c>
      <c r="B100" s="3">
        <f>Dati!E100</f>
        <v>26520</v>
      </c>
      <c r="C100">
        <f t="shared" ref="C100" si="108">B100-B99</f>
        <v>873</v>
      </c>
      <c r="D100">
        <f t="shared" ref="D100" si="109">C100-C99</f>
        <v>-366</v>
      </c>
    </row>
    <row r="101" spans="1:4">
      <c r="A101" s="2">
        <f>Dati!A101</f>
        <v>44142</v>
      </c>
      <c r="B101" s="3">
        <f>Dati!E101</f>
        <v>27743</v>
      </c>
      <c r="C101">
        <f t="shared" ref="C101:C105" si="110">B101-B100</f>
        <v>1223</v>
      </c>
      <c r="D101">
        <f t="shared" ref="D101:D105" si="111">C101-C100</f>
        <v>350</v>
      </c>
    </row>
    <row r="102" spans="1:4">
      <c r="A102" s="2">
        <f>Dati!A102</f>
        <v>44143</v>
      </c>
      <c r="B102" s="3">
        <f>Dati!E102</f>
        <v>29189</v>
      </c>
      <c r="C102">
        <f t="shared" si="110"/>
        <v>1446</v>
      </c>
      <c r="D102">
        <f t="shared" si="111"/>
        <v>223</v>
      </c>
    </row>
    <row r="103" spans="1:4">
      <c r="A103" s="2">
        <f>Dati!A103</f>
        <v>44144</v>
      </c>
      <c r="B103" s="3">
        <f>Dati!E103</f>
        <v>30485</v>
      </c>
      <c r="C103">
        <f t="shared" si="110"/>
        <v>1296</v>
      </c>
      <c r="D103">
        <f t="shared" si="111"/>
        <v>-150</v>
      </c>
    </row>
    <row r="104" spans="1:4">
      <c r="A104" s="2">
        <f>Dati!A104</f>
        <v>44145</v>
      </c>
      <c r="B104" s="3">
        <f>Dati!E104</f>
        <v>31604</v>
      </c>
      <c r="C104">
        <f t="shared" si="110"/>
        <v>1119</v>
      </c>
      <c r="D104">
        <f t="shared" si="111"/>
        <v>-177</v>
      </c>
    </row>
    <row r="105" spans="1:4">
      <c r="A105" s="2">
        <f>Dati!A105</f>
        <v>44146</v>
      </c>
      <c r="B105" s="3">
        <f>Dati!E105</f>
        <v>32525</v>
      </c>
      <c r="C105">
        <f t="shared" si="110"/>
        <v>921</v>
      </c>
      <c r="D105">
        <f t="shared" si="111"/>
        <v>-198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5"/>
  <sheetViews>
    <sheetView zoomScaleNormal="100" workbookViewId="0">
      <pane ySplit="1" topLeftCell="A2" activePane="bottomLeft" state="frozen"/>
      <selection pane="bottomLeft" activeCell="A3" sqref="A3:A10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4">
      <c r="A1" s="1" t="s">
        <v>0</v>
      </c>
      <c r="B1" s="1" t="str">
        <f>Dati!G1</f>
        <v>attualmente_positivi</v>
      </c>
      <c r="C1" t="s">
        <v>13</v>
      </c>
      <c r="D1" t="s">
        <v>14</v>
      </c>
    </row>
    <row r="3" spans="1:4">
      <c r="A3" s="2">
        <f>Dati!A3</f>
        <v>44044</v>
      </c>
      <c r="B3" s="3">
        <f>Dati!G3</f>
        <v>12457</v>
      </c>
    </row>
    <row r="4" spans="1:4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4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4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4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4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4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4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4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4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</row>
    <row r="13" spans="1:4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</row>
    <row r="14" spans="1:4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</row>
    <row r="15" spans="1:4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</row>
    <row r="16" spans="1:4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</row>
    <row r="17" spans="1:4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</row>
    <row r="18" spans="1:4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</row>
    <row r="19" spans="1:4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</row>
    <row r="20" spans="1:4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</row>
    <row r="21" spans="1:4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</row>
    <row r="22" spans="1:4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</row>
    <row r="23" spans="1:4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</row>
    <row r="24" spans="1:4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</row>
    <row r="25" spans="1:4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</row>
    <row r="26" spans="1:4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</row>
    <row r="27" spans="1:4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</row>
    <row r="28" spans="1:4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</row>
    <row r="29" spans="1:4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</row>
    <row r="30" spans="1:4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</row>
    <row r="31" spans="1:4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</row>
    <row r="32" spans="1:4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</row>
    <row r="33" spans="1:4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</row>
    <row r="34" spans="1:4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</row>
    <row r="35" spans="1:4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</row>
    <row r="36" spans="1:4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</row>
    <row r="37" spans="1:4">
      <c r="A37" s="2">
        <f>Dati!A37</f>
        <v>44078</v>
      </c>
      <c r="B37" s="3">
        <f>Dati!G37</f>
        <v>30099</v>
      </c>
      <c r="C37">
        <f t="shared" ref="C37" si="2">B37-B36</f>
        <v>1184</v>
      </c>
      <c r="D37">
        <f t="shared" ref="D37" si="3">C37-C36</f>
        <v>86</v>
      </c>
    </row>
    <row r="38" spans="1:4">
      <c r="A38" s="2">
        <f>Dati!A38</f>
        <v>44079</v>
      </c>
      <c r="B38" s="3">
        <f>Dati!G38</f>
        <v>31194</v>
      </c>
      <c r="C38">
        <f t="shared" ref="C38" si="4">B38-B37</f>
        <v>1095</v>
      </c>
      <c r="D38">
        <f t="shared" ref="D38" si="5">C38-C37</f>
        <v>-89</v>
      </c>
    </row>
    <row r="39" spans="1:4">
      <c r="A39" s="2">
        <f>Dati!A39</f>
        <v>44080</v>
      </c>
      <c r="B39" s="3">
        <f>Dati!G39</f>
        <v>32078</v>
      </c>
      <c r="C39">
        <f t="shared" ref="C39" si="6">B39-B38</f>
        <v>884</v>
      </c>
      <c r="D39">
        <f t="shared" ref="D39" si="7">C39-C38</f>
        <v>-211</v>
      </c>
    </row>
    <row r="40" spans="1:4">
      <c r="A40" s="2">
        <f>Dati!A40</f>
        <v>44081</v>
      </c>
      <c r="B40" s="3">
        <f>Dati!G40</f>
        <v>32993</v>
      </c>
      <c r="C40">
        <f t="shared" ref="C40" si="8">B40-B39</f>
        <v>915</v>
      </c>
      <c r="D40">
        <f t="shared" ref="D40" si="9">C40-C39</f>
        <v>31</v>
      </c>
    </row>
    <row r="41" spans="1:4">
      <c r="A41" s="2">
        <f>Dati!A41</f>
        <v>44082</v>
      </c>
      <c r="B41" s="3">
        <f>Dati!G41</f>
        <v>33789</v>
      </c>
      <c r="C41">
        <f t="shared" ref="C41" si="10">B41-B40</f>
        <v>796</v>
      </c>
      <c r="D41">
        <f t="shared" ref="D41" si="11">C41-C40</f>
        <v>-119</v>
      </c>
    </row>
    <row r="42" spans="1:4">
      <c r="A42" s="2">
        <f>Dati!A42</f>
        <v>44083</v>
      </c>
      <c r="B42" s="3">
        <f>Dati!G42</f>
        <v>34734</v>
      </c>
      <c r="C42">
        <f t="shared" ref="C42" si="12">B42-B41</f>
        <v>945</v>
      </c>
      <c r="D42">
        <f t="shared" ref="D42" si="13">C42-C41</f>
        <v>149</v>
      </c>
    </row>
    <row r="43" spans="1:4">
      <c r="A43" s="2">
        <f>Dati!A43</f>
        <v>44084</v>
      </c>
      <c r="B43" s="3">
        <f>Dati!G43</f>
        <v>35708</v>
      </c>
      <c r="C43">
        <f t="shared" ref="C43" si="14">B43-B42</f>
        <v>974</v>
      </c>
      <c r="D43">
        <f t="shared" ref="D43" si="15">C43-C42</f>
        <v>29</v>
      </c>
    </row>
    <row r="44" spans="1:4">
      <c r="A44" s="2">
        <f>Dati!A44</f>
        <v>44085</v>
      </c>
      <c r="B44" s="3">
        <f>Dati!G44</f>
        <v>36767</v>
      </c>
      <c r="C44">
        <f t="shared" ref="C44" si="16">B44-B43</f>
        <v>1059</v>
      </c>
      <c r="D44">
        <f t="shared" ref="D44" si="17">C44-C43</f>
        <v>85</v>
      </c>
    </row>
    <row r="45" spans="1:4">
      <c r="A45" s="2">
        <f>Dati!A45</f>
        <v>44086</v>
      </c>
      <c r="B45" s="3">
        <f>Dati!G45</f>
        <v>37503</v>
      </c>
      <c r="C45">
        <f t="shared" ref="C45" si="18">B45-B44</f>
        <v>736</v>
      </c>
      <c r="D45">
        <f t="shared" ref="D45" si="19">C45-C44</f>
        <v>-323</v>
      </c>
    </row>
    <row r="46" spans="1:4">
      <c r="A46" s="2">
        <f>Dati!A46</f>
        <v>44087</v>
      </c>
      <c r="B46" s="3">
        <f>Dati!G46</f>
        <v>38509</v>
      </c>
      <c r="C46">
        <f t="shared" ref="C46" si="20">B46-B45</f>
        <v>1006</v>
      </c>
      <c r="D46">
        <f t="shared" ref="D46" si="21">C46-C45</f>
        <v>270</v>
      </c>
    </row>
    <row r="47" spans="1:4">
      <c r="A47" s="2">
        <f>Dati!A47</f>
        <v>44088</v>
      </c>
      <c r="B47" s="3">
        <f>Dati!G47</f>
        <v>39187</v>
      </c>
      <c r="C47">
        <f t="shared" ref="C47" si="22">B47-B46</f>
        <v>678</v>
      </c>
      <c r="D47">
        <f t="shared" ref="D47" si="23">C47-C46</f>
        <v>-328</v>
      </c>
    </row>
    <row r="48" spans="1:4">
      <c r="A48" s="2">
        <f>Dati!A48</f>
        <v>44089</v>
      </c>
      <c r="B48" s="3">
        <f>Dati!G48</f>
        <v>39712</v>
      </c>
      <c r="C48">
        <f t="shared" ref="C48" si="24">B48-B47</f>
        <v>525</v>
      </c>
      <c r="D48">
        <f t="shared" ref="D48" si="25">C48-C47</f>
        <v>-153</v>
      </c>
    </row>
    <row r="49" spans="1:4">
      <c r="A49" s="2">
        <f>Dati!A49</f>
        <v>44090</v>
      </c>
      <c r="B49" s="3">
        <f>Dati!G49</f>
        <v>40532</v>
      </c>
      <c r="C49">
        <f t="shared" ref="C49" si="26">B49-B48</f>
        <v>820</v>
      </c>
      <c r="D49">
        <f t="shared" ref="D49" si="27">C49-C48</f>
        <v>295</v>
      </c>
    </row>
    <row r="50" spans="1:4">
      <c r="A50" s="2">
        <f>Dati!A50</f>
        <v>44091</v>
      </c>
      <c r="B50" s="3">
        <f>Dati!G50</f>
        <v>41413</v>
      </c>
      <c r="C50">
        <f t="shared" ref="C50" si="28">B50-B49</f>
        <v>881</v>
      </c>
      <c r="D50">
        <f t="shared" ref="D50" si="29">C50-C49</f>
        <v>61</v>
      </c>
    </row>
    <row r="51" spans="1:4">
      <c r="A51" s="2">
        <f>Dati!A51</f>
        <v>44092</v>
      </c>
      <c r="B51" s="3">
        <f>Dati!G51</f>
        <v>42457</v>
      </c>
      <c r="C51">
        <f t="shared" ref="C51" si="30">B51-B50</f>
        <v>1044</v>
      </c>
      <c r="D51">
        <f t="shared" ref="D51" si="31">C51-C50</f>
        <v>163</v>
      </c>
    </row>
    <row r="52" spans="1:4">
      <c r="A52" s="2">
        <f>Dati!A52</f>
        <v>44093</v>
      </c>
      <c r="B52" s="3">
        <f>Dati!G52</f>
        <v>43161</v>
      </c>
      <c r="C52">
        <f t="shared" ref="C52" si="32">B52-B51</f>
        <v>704</v>
      </c>
      <c r="D52">
        <f t="shared" ref="D52" si="33">C52-C51</f>
        <v>-340</v>
      </c>
    </row>
    <row r="53" spans="1:4">
      <c r="A53" s="2">
        <f>Dati!A53</f>
        <v>44094</v>
      </c>
      <c r="B53" s="3">
        <f>Dati!G53</f>
        <v>44098</v>
      </c>
      <c r="C53">
        <f t="shared" ref="C53" si="34">B53-B52</f>
        <v>937</v>
      </c>
      <c r="D53">
        <f t="shared" ref="D53" si="35">C53-C52</f>
        <v>233</v>
      </c>
    </row>
    <row r="54" spans="1:4">
      <c r="A54" s="2">
        <f>Dati!A54</f>
        <v>44095</v>
      </c>
      <c r="B54" s="3">
        <f>Dati!G54</f>
        <v>45079</v>
      </c>
      <c r="C54">
        <f t="shared" ref="C54" si="36">B54-B53</f>
        <v>981</v>
      </c>
      <c r="D54">
        <f t="shared" ref="D54" si="37">C54-C53</f>
        <v>44</v>
      </c>
    </row>
    <row r="55" spans="1:4">
      <c r="A55" s="2">
        <f>Dati!A55</f>
        <v>44096</v>
      </c>
      <c r="B55" s="3">
        <f>Dati!G55</f>
        <v>45489</v>
      </c>
      <c r="C55">
        <f t="shared" ref="C55" si="38">B55-B54</f>
        <v>410</v>
      </c>
      <c r="D55">
        <f t="shared" ref="D55" si="39">C55-C54</f>
        <v>-571</v>
      </c>
    </row>
    <row r="56" spans="1:4">
      <c r="A56" s="2">
        <f>Dati!A56</f>
        <v>44097</v>
      </c>
      <c r="B56" s="3">
        <f>Dati!G56</f>
        <v>46114</v>
      </c>
      <c r="C56">
        <f t="shared" ref="C56" si="40">B56-B55</f>
        <v>625</v>
      </c>
      <c r="D56">
        <f t="shared" ref="D56" si="41">C56-C55</f>
        <v>215</v>
      </c>
    </row>
    <row r="57" spans="1:4">
      <c r="A57" s="2">
        <f>Dati!A57</f>
        <v>44098</v>
      </c>
      <c r="B57" s="3">
        <f>Dati!G57</f>
        <v>46780</v>
      </c>
      <c r="C57">
        <f t="shared" ref="C57" si="42">B57-B56</f>
        <v>666</v>
      </c>
      <c r="D57">
        <f t="shared" ref="D57" si="43">C57-C56</f>
        <v>41</v>
      </c>
    </row>
    <row r="58" spans="1:4">
      <c r="A58" s="2">
        <f>Dati!A58</f>
        <v>44099</v>
      </c>
      <c r="B58" s="3">
        <f>Dati!G58</f>
        <v>47718</v>
      </c>
      <c r="C58">
        <f t="shared" ref="C58" si="44">B58-B57</f>
        <v>938</v>
      </c>
      <c r="D58">
        <f t="shared" ref="D58" si="45">C58-C57</f>
        <v>272</v>
      </c>
    </row>
    <row r="59" spans="1:4">
      <c r="A59" s="2">
        <f>Dati!A59</f>
        <v>44100</v>
      </c>
      <c r="B59" s="3">
        <f>Dati!G59</f>
        <v>48593</v>
      </c>
      <c r="C59">
        <f t="shared" ref="C59" si="46">B59-B58</f>
        <v>875</v>
      </c>
      <c r="D59">
        <f t="shared" ref="D59" si="47">C59-C58</f>
        <v>-63</v>
      </c>
    </row>
    <row r="60" spans="1:4">
      <c r="A60" s="2">
        <f>Dati!A60</f>
        <v>44101</v>
      </c>
      <c r="B60" s="3">
        <f>Dati!G60</f>
        <v>49618</v>
      </c>
      <c r="C60">
        <f t="shared" ref="C60" si="48">B60-B59</f>
        <v>1025</v>
      </c>
      <c r="D60">
        <f t="shared" ref="D60" si="49">C60-C59</f>
        <v>150</v>
      </c>
    </row>
    <row r="61" spans="1:4">
      <c r="A61" s="2">
        <f>Dati!A61</f>
        <v>44102</v>
      </c>
      <c r="B61" s="3">
        <f>Dati!G61</f>
        <v>50323</v>
      </c>
      <c r="C61">
        <f t="shared" ref="C61" si="50">B61-B60</f>
        <v>705</v>
      </c>
      <c r="D61">
        <f t="shared" ref="D61" si="51">C61-C60</f>
        <v>-320</v>
      </c>
    </row>
    <row r="62" spans="1:4">
      <c r="A62" s="2">
        <f>Dati!A62</f>
        <v>44103</v>
      </c>
      <c r="B62" s="3">
        <f>Dati!G62</f>
        <v>50630</v>
      </c>
      <c r="C62">
        <f t="shared" ref="C62" si="52">B62-B61</f>
        <v>307</v>
      </c>
      <c r="D62">
        <f t="shared" ref="D62" si="53">C62-C61</f>
        <v>-398</v>
      </c>
    </row>
    <row r="63" spans="1:4">
      <c r="A63" s="2">
        <f>Dati!A63</f>
        <v>44104</v>
      </c>
      <c r="B63" s="3">
        <f>Dati!G63</f>
        <v>51263</v>
      </c>
      <c r="C63">
        <f t="shared" ref="C63" si="54">B63-B62</f>
        <v>633</v>
      </c>
      <c r="D63">
        <f t="shared" ref="D63" si="55">C63-C62</f>
        <v>326</v>
      </c>
    </row>
    <row r="64" spans="1:4">
      <c r="A64" s="2">
        <f>Dati!A64</f>
        <v>44105</v>
      </c>
      <c r="B64" s="3">
        <f>Dati!G64</f>
        <v>52647</v>
      </c>
      <c r="C64">
        <f t="shared" ref="C64" si="56">B64-B63</f>
        <v>1384</v>
      </c>
      <c r="D64">
        <f t="shared" ref="D64" si="57">C64-C63</f>
        <v>751</v>
      </c>
    </row>
    <row r="65" spans="1:4">
      <c r="A65" s="2">
        <f>Dati!A65</f>
        <v>44106</v>
      </c>
      <c r="B65" s="3">
        <f>Dati!G65</f>
        <v>53997</v>
      </c>
      <c r="C65">
        <f t="shared" ref="C65" si="58">B65-B64</f>
        <v>1350</v>
      </c>
      <c r="D65">
        <f t="shared" ref="D65" si="59">C65-C64</f>
        <v>-34</v>
      </c>
    </row>
    <row r="66" spans="1:4">
      <c r="A66" s="2">
        <f>Dati!A66</f>
        <v>44107</v>
      </c>
      <c r="B66" s="3">
        <f>Dati!G66</f>
        <v>55566</v>
      </c>
      <c r="C66">
        <f t="shared" ref="C66" si="60">B66-B65</f>
        <v>1569</v>
      </c>
      <c r="D66">
        <f t="shared" ref="D66" si="61">C66-C65</f>
        <v>219</v>
      </c>
    </row>
    <row r="67" spans="1:4">
      <c r="A67" s="2">
        <f>Dati!A67</f>
        <v>44108</v>
      </c>
      <c r="B67" s="3">
        <f>Dati!G67</f>
        <v>57429</v>
      </c>
      <c r="C67">
        <f t="shared" ref="C67" si="62">B67-B66</f>
        <v>1863</v>
      </c>
      <c r="D67">
        <f t="shared" ref="D67" si="63">C67-C66</f>
        <v>294</v>
      </c>
    </row>
    <row r="68" spans="1:4">
      <c r="A68" s="2">
        <f>Dati!A68</f>
        <v>44109</v>
      </c>
      <c r="B68" s="3">
        <f>Dati!G68</f>
        <v>58903</v>
      </c>
      <c r="C68">
        <f t="shared" ref="C68" si="64">B68-B67</f>
        <v>1474</v>
      </c>
      <c r="D68">
        <f t="shared" ref="D68" si="65">C68-C67</f>
        <v>-389</v>
      </c>
    </row>
    <row r="69" spans="1:4">
      <c r="A69" s="2">
        <f>Dati!A69</f>
        <v>44110</v>
      </c>
      <c r="B69" s="3">
        <f>Dati!G69</f>
        <v>60134</v>
      </c>
      <c r="C69">
        <f t="shared" ref="C69" si="66">B69-B68</f>
        <v>1231</v>
      </c>
      <c r="D69">
        <f t="shared" ref="D69" si="67">C69-C68</f>
        <v>-243</v>
      </c>
    </row>
    <row r="70" spans="1:4">
      <c r="A70" s="2">
        <f>Dati!A70</f>
        <v>44111</v>
      </c>
      <c r="B70" s="3">
        <f>Dati!G70</f>
        <v>62576</v>
      </c>
      <c r="C70">
        <f t="shared" ref="C70" si="68">B70-B69</f>
        <v>2442</v>
      </c>
      <c r="D70">
        <f t="shared" ref="D70" si="69">C70-C69</f>
        <v>1211</v>
      </c>
    </row>
    <row r="71" spans="1:4">
      <c r="A71" s="2">
        <f>Dati!A71</f>
        <v>44112</v>
      </c>
      <c r="B71" s="3">
        <f>Dati!G71</f>
        <v>65952</v>
      </c>
      <c r="C71">
        <f t="shared" ref="C71" si="70">B71-B70</f>
        <v>3376</v>
      </c>
      <c r="D71">
        <f t="shared" ref="D71" si="71">C71-C70</f>
        <v>934</v>
      </c>
    </row>
    <row r="72" spans="1:4">
      <c r="A72" s="2">
        <f>Dati!A72</f>
        <v>44113</v>
      </c>
      <c r="B72" s="3">
        <f>Dati!G72</f>
        <v>70110</v>
      </c>
      <c r="C72">
        <f t="shared" ref="C72" si="72">B72-B71</f>
        <v>4158</v>
      </c>
      <c r="D72">
        <f t="shared" ref="D72" si="73">C72-C71</f>
        <v>782</v>
      </c>
    </row>
    <row r="73" spans="1:4">
      <c r="A73" s="2">
        <f>Dati!A73</f>
        <v>44114</v>
      </c>
      <c r="B73" s="3">
        <f>Dati!G73</f>
        <v>74829</v>
      </c>
      <c r="C73">
        <f t="shared" ref="C73" si="74">B73-B72</f>
        <v>4719</v>
      </c>
      <c r="D73">
        <f t="shared" ref="D73" si="75">C73-C72</f>
        <v>561</v>
      </c>
    </row>
    <row r="74" spans="1:4">
      <c r="A74" s="2">
        <f>Dati!A74</f>
        <v>44115</v>
      </c>
      <c r="B74" s="3">
        <f>Dati!G74</f>
        <v>79075</v>
      </c>
      <c r="C74">
        <f t="shared" ref="C74" si="76">B74-B73</f>
        <v>4246</v>
      </c>
      <c r="D74">
        <f t="shared" ref="D74" si="77">C74-C73</f>
        <v>-473</v>
      </c>
    </row>
    <row r="75" spans="1:4">
      <c r="A75" s="2">
        <f>Dati!A75</f>
        <v>44116</v>
      </c>
      <c r="B75" s="3">
        <f>Dati!G75</f>
        <v>82764</v>
      </c>
      <c r="C75">
        <f t="shared" ref="C75:C76" si="78">B75-B74</f>
        <v>3689</v>
      </c>
      <c r="D75">
        <f t="shared" ref="D75:D76" si="79">C75-C74</f>
        <v>-557</v>
      </c>
    </row>
    <row r="76" spans="1:4">
      <c r="A76" s="2">
        <f>Dati!A76</f>
        <v>44117</v>
      </c>
      <c r="B76" s="3">
        <f>Dati!G76</f>
        <v>87193</v>
      </c>
      <c r="C76">
        <f t="shared" si="78"/>
        <v>4429</v>
      </c>
      <c r="D76">
        <f t="shared" si="79"/>
        <v>740</v>
      </c>
    </row>
    <row r="77" spans="1:4">
      <c r="A77" s="2">
        <f>Dati!A77</f>
        <v>44118</v>
      </c>
      <c r="B77" s="3">
        <f>Dati!G77</f>
        <v>92445</v>
      </c>
      <c r="C77">
        <f t="shared" ref="C77:C78" si="80">B77-B76</f>
        <v>5252</v>
      </c>
      <c r="D77">
        <f t="shared" ref="D77:D78" si="81">C77-C76</f>
        <v>823</v>
      </c>
    </row>
    <row r="78" spans="1:4">
      <c r="A78" s="2">
        <f>Dati!A78</f>
        <v>44119</v>
      </c>
      <c r="B78" s="3">
        <f>Dati!G78</f>
        <v>99266</v>
      </c>
      <c r="C78">
        <f t="shared" si="80"/>
        <v>6821</v>
      </c>
      <c r="D78">
        <f t="shared" si="81"/>
        <v>1569</v>
      </c>
    </row>
    <row r="79" spans="1:4">
      <c r="A79" s="2">
        <f>Dati!A79</f>
        <v>44120</v>
      </c>
      <c r="B79" s="3">
        <f>Dati!G79</f>
        <v>107312</v>
      </c>
      <c r="C79">
        <f t="shared" ref="C79" si="82">B79-B78</f>
        <v>8046</v>
      </c>
      <c r="D79">
        <f t="shared" ref="D79" si="83">C79-C78</f>
        <v>1225</v>
      </c>
    </row>
    <row r="80" spans="1:4">
      <c r="A80" s="2">
        <f>Dati!A80</f>
        <v>44121</v>
      </c>
      <c r="B80" s="3">
        <f>Dati!G80</f>
        <v>116935</v>
      </c>
      <c r="C80">
        <f t="shared" ref="C80" si="84">B80-B79</f>
        <v>9623</v>
      </c>
      <c r="D80">
        <f t="shared" ref="D80" si="85">C80-C79</f>
        <v>1577</v>
      </c>
    </row>
    <row r="81" spans="1:4">
      <c r="A81" s="2">
        <f>Dati!A81</f>
        <v>44122</v>
      </c>
      <c r="B81" s="3">
        <f>Dati!G81</f>
        <v>126237</v>
      </c>
      <c r="C81">
        <f t="shared" ref="C81" si="86">B81-B80</f>
        <v>9302</v>
      </c>
      <c r="D81">
        <f t="shared" ref="D81" si="87">C81-C80</f>
        <v>-321</v>
      </c>
    </row>
    <row r="82" spans="1:4">
      <c r="A82" s="2">
        <f>Dati!A82</f>
        <v>44123</v>
      </c>
      <c r="B82" s="3">
        <f>Dati!G82</f>
        <v>134003</v>
      </c>
      <c r="C82">
        <f t="shared" ref="C82" si="88">B82-B81</f>
        <v>7766</v>
      </c>
      <c r="D82">
        <f t="shared" ref="D82" si="89">C82-C81</f>
        <v>-1536</v>
      </c>
    </row>
    <row r="83" spans="1:4">
      <c r="A83" s="2">
        <f>Dati!A83</f>
        <v>44124</v>
      </c>
      <c r="B83" s="3">
        <f>Dati!G83</f>
        <v>142739</v>
      </c>
      <c r="C83">
        <f t="shared" ref="C83:C84" si="90">B83-B82</f>
        <v>8736</v>
      </c>
      <c r="D83">
        <f t="shared" ref="D83:D84" si="91">C83-C82</f>
        <v>970</v>
      </c>
    </row>
    <row r="84" spans="1:4">
      <c r="A84" s="2">
        <f>Dati!A84</f>
        <v>44125</v>
      </c>
      <c r="B84" s="3">
        <f>Dati!G84</f>
        <v>155442</v>
      </c>
      <c r="C84">
        <f t="shared" si="90"/>
        <v>12703</v>
      </c>
      <c r="D84">
        <f t="shared" si="91"/>
        <v>3967</v>
      </c>
    </row>
    <row r="85" spans="1:4">
      <c r="A85" s="2">
        <f>Dati!A85</f>
        <v>44126</v>
      </c>
      <c r="B85" s="3">
        <f>Dati!G85</f>
        <v>169302</v>
      </c>
      <c r="C85">
        <f t="shared" ref="C85" si="92">B85-B84</f>
        <v>13860</v>
      </c>
      <c r="D85">
        <f t="shared" ref="D85" si="93">C85-C84</f>
        <v>1157</v>
      </c>
    </row>
    <row r="86" spans="1:4">
      <c r="A86" s="2">
        <f>Dati!A86</f>
        <v>44127</v>
      </c>
      <c r="B86" s="3">
        <f>Dati!G86</f>
        <v>186002</v>
      </c>
      <c r="C86">
        <f t="shared" ref="C86:C87" si="94">B86-B85</f>
        <v>16700</v>
      </c>
      <c r="D86">
        <f t="shared" ref="D86:D87" si="95">C86-C85</f>
        <v>2840</v>
      </c>
    </row>
    <row r="87" spans="1:4">
      <c r="A87" s="2">
        <f>Dati!A87</f>
        <v>44128</v>
      </c>
      <c r="B87" s="3">
        <f>Dati!G87</f>
        <v>203182</v>
      </c>
      <c r="C87">
        <f t="shared" si="94"/>
        <v>17180</v>
      </c>
      <c r="D87">
        <f t="shared" si="95"/>
        <v>480</v>
      </c>
    </row>
    <row r="88" spans="1:4">
      <c r="A88" s="2">
        <f>Dati!A88</f>
        <v>44129</v>
      </c>
      <c r="B88" s="3">
        <f>Dati!G88</f>
        <v>222241</v>
      </c>
      <c r="C88">
        <f t="shared" ref="C88:C89" si="96">B88-B87</f>
        <v>19059</v>
      </c>
      <c r="D88">
        <f t="shared" ref="D88:D89" si="97">C88-C87</f>
        <v>1879</v>
      </c>
    </row>
    <row r="89" spans="1:4">
      <c r="A89" s="2">
        <f>Dati!A89</f>
        <v>44130</v>
      </c>
      <c r="B89" s="3">
        <f>Dati!G89</f>
        <v>236684</v>
      </c>
      <c r="C89">
        <f t="shared" si="96"/>
        <v>14443</v>
      </c>
      <c r="D89">
        <f t="shared" si="97"/>
        <v>-4616</v>
      </c>
    </row>
    <row r="90" spans="1:4">
      <c r="A90" s="2">
        <f>Dati!A90</f>
        <v>44131</v>
      </c>
      <c r="B90" s="3">
        <f>Dati!G90</f>
        <v>255090</v>
      </c>
      <c r="C90">
        <f t="shared" ref="C90" si="98">B90-B89</f>
        <v>18406</v>
      </c>
      <c r="D90">
        <f t="shared" ref="D90" si="99">C90-C89</f>
        <v>3963</v>
      </c>
    </row>
    <row r="91" spans="1:4">
      <c r="A91" s="2">
        <f>Dati!A91</f>
        <v>44132</v>
      </c>
      <c r="B91" s="3">
        <f>Dati!G91</f>
        <v>276457</v>
      </c>
      <c r="C91">
        <f t="shared" ref="C91:C92" si="100">B91-B90</f>
        <v>21367</v>
      </c>
      <c r="D91">
        <f t="shared" ref="D91:D92" si="101">C91-C90</f>
        <v>2961</v>
      </c>
    </row>
    <row r="92" spans="1:4">
      <c r="A92" s="2">
        <f>Dati!A92</f>
        <v>44133</v>
      </c>
      <c r="B92" s="3">
        <f>Dati!G92</f>
        <v>299191</v>
      </c>
      <c r="C92">
        <f t="shared" si="100"/>
        <v>22734</v>
      </c>
      <c r="D92">
        <f t="shared" si="101"/>
        <v>1367</v>
      </c>
    </row>
    <row r="93" spans="1:4">
      <c r="A93" s="2">
        <f>Dati!A93</f>
        <v>44134</v>
      </c>
      <c r="B93" s="3">
        <f>Dati!G93</f>
        <v>325786</v>
      </c>
      <c r="C93">
        <f t="shared" ref="C93:C94" si="102">B93-B92</f>
        <v>26595</v>
      </c>
      <c r="D93">
        <f t="shared" ref="D93:D94" si="103">C93-C92</f>
        <v>3861</v>
      </c>
    </row>
    <row r="94" spans="1:4">
      <c r="A94" s="2">
        <f>Dati!A94</f>
        <v>44135</v>
      </c>
      <c r="B94" s="3">
        <f>Dati!G94</f>
        <v>351386</v>
      </c>
      <c r="C94">
        <f t="shared" si="102"/>
        <v>25600</v>
      </c>
      <c r="D94">
        <f t="shared" si="103"/>
        <v>-995</v>
      </c>
    </row>
    <row r="95" spans="1:4">
      <c r="A95" s="2">
        <f>Dati!A95</f>
        <v>44136</v>
      </c>
      <c r="B95" s="3">
        <f>Dati!G95</f>
        <v>378129</v>
      </c>
      <c r="C95">
        <f t="shared" ref="C95" si="104">B95-B94</f>
        <v>26743</v>
      </c>
      <c r="D95">
        <f t="shared" ref="D95" si="105">C95-C94</f>
        <v>1143</v>
      </c>
    </row>
    <row r="96" spans="1:4">
      <c r="A96" s="2">
        <f>Dati!A96</f>
        <v>44137</v>
      </c>
      <c r="B96" s="3">
        <f>Dati!G96</f>
        <v>396512</v>
      </c>
      <c r="C96">
        <f t="shared" ref="C96:C99" si="106">B96-B95</f>
        <v>18383</v>
      </c>
      <c r="D96">
        <f t="shared" ref="D96:D99" si="107">C96-C95</f>
        <v>-8360</v>
      </c>
    </row>
    <row r="97" spans="1:4">
      <c r="A97" s="2">
        <f>Dati!A97</f>
        <v>44138</v>
      </c>
      <c r="B97" s="3">
        <f>Dati!G97</f>
        <v>418142</v>
      </c>
      <c r="C97">
        <f t="shared" si="106"/>
        <v>21630</v>
      </c>
      <c r="D97">
        <f t="shared" si="107"/>
        <v>3247</v>
      </c>
    </row>
    <row r="98" spans="1:4">
      <c r="A98" s="2">
        <f>Dati!A98</f>
        <v>44139</v>
      </c>
      <c r="B98" s="3">
        <f>Dati!G98</f>
        <v>443235</v>
      </c>
      <c r="C98">
        <f t="shared" si="106"/>
        <v>25093</v>
      </c>
      <c r="D98">
        <f t="shared" si="107"/>
        <v>3463</v>
      </c>
    </row>
    <row r="99" spans="1:4">
      <c r="A99" s="2">
        <f>Dati!A99</f>
        <v>44140</v>
      </c>
      <c r="B99" s="3">
        <f>Dati!G99</f>
        <v>472348</v>
      </c>
      <c r="C99">
        <f t="shared" si="106"/>
        <v>29113</v>
      </c>
      <c r="D99">
        <f t="shared" si="107"/>
        <v>4020</v>
      </c>
    </row>
    <row r="100" spans="1:4">
      <c r="A100" s="2">
        <f>Dati!A100</f>
        <v>44141</v>
      </c>
      <c r="B100" s="3">
        <f>Dati!G100</f>
        <v>499118</v>
      </c>
      <c r="C100">
        <f t="shared" ref="C100" si="108">B100-B99</f>
        <v>26770</v>
      </c>
      <c r="D100">
        <f t="shared" ref="D100" si="109">C100-C99</f>
        <v>-2343</v>
      </c>
    </row>
    <row r="101" spans="1:4">
      <c r="A101" s="2">
        <f>Dati!A101</f>
        <v>44142</v>
      </c>
      <c r="B101" s="3">
        <f>Dati!G101</f>
        <v>532536</v>
      </c>
      <c r="C101">
        <f t="shared" ref="C101:C105" si="110">B101-B100</f>
        <v>33418</v>
      </c>
      <c r="D101">
        <f t="shared" ref="D101:D105" si="111">C101-C100</f>
        <v>6648</v>
      </c>
    </row>
    <row r="102" spans="1:4">
      <c r="A102" s="2">
        <f>Dati!A102</f>
        <v>44143</v>
      </c>
      <c r="B102" s="3">
        <f>Dati!G102</f>
        <v>558636</v>
      </c>
      <c r="C102">
        <f t="shared" si="110"/>
        <v>26100</v>
      </c>
      <c r="D102">
        <f t="shared" si="111"/>
        <v>-7318</v>
      </c>
    </row>
    <row r="103" spans="1:4">
      <c r="A103" s="2">
        <f>Dati!A103</f>
        <v>44144</v>
      </c>
      <c r="B103" s="3">
        <f>Dati!G103</f>
        <v>573334</v>
      </c>
      <c r="C103">
        <f t="shared" si="110"/>
        <v>14698</v>
      </c>
      <c r="D103">
        <f t="shared" si="111"/>
        <v>-11402</v>
      </c>
    </row>
    <row r="104" spans="1:4">
      <c r="A104" s="2">
        <f>Dati!A104</f>
        <v>44145</v>
      </c>
      <c r="B104" s="3">
        <f>Dati!G104</f>
        <v>590110</v>
      </c>
      <c r="C104">
        <f t="shared" si="110"/>
        <v>16776</v>
      </c>
      <c r="D104">
        <f t="shared" si="111"/>
        <v>2078</v>
      </c>
    </row>
    <row r="105" spans="1:4">
      <c r="A105" s="2">
        <f>Dati!A105</f>
        <v>44146</v>
      </c>
      <c r="B105" s="3">
        <f>Dati!G105</f>
        <v>613358</v>
      </c>
      <c r="C105">
        <f t="shared" si="110"/>
        <v>23248</v>
      </c>
      <c r="D105">
        <f t="shared" si="111"/>
        <v>6472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5"/>
  <sheetViews>
    <sheetView workbookViewId="0">
      <pane ySplit="1" topLeftCell="A2" activePane="bottomLeft" state="frozen"/>
      <selection pane="bottomLeft" activeCell="A3" sqref="A3:A10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109"/>
  <sheetViews>
    <sheetView workbookViewId="0">
      <pane ySplit="1" topLeftCell="A83" activePane="bottomLeft" state="frozen"/>
      <selection pane="bottomLeft" activeCell="A3" sqref="A3:A105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R14">
        <f t="shared" si="3"/>
        <v>4</v>
      </c>
      <c r="T14">
        <f t="shared" ref="T14:AB23" si="4">IF($R14=T$2,1,0)</f>
        <v>0</v>
      </c>
      <c r="U14">
        <f t="shared" si="4"/>
        <v>0</v>
      </c>
      <c r="V14">
        <f t="shared" si="4"/>
        <v>0</v>
      </c>
      <c r="W14">
        <f t="shared" si="4"/>
        <v>1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R15">
        <f>INT(C15/100)</f>
        <v>5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1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R16">
        <f t="shared" ref="R16:R17" si="5">INT(C16/100)</f>
        <v>5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1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R17">
        <f t="shared" si="5"/>
        <v>6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1</v>
      </c>
      <c r="Z17">
        <f t="shared" si="4"/>
        <v>0</v>
      </c>
      <c r="AA17">
        <f t="shared" si="4"/>
        <v>0</v>
      </c>
      <c r="AB17">
        <f t="shared" si="4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R18">
        <f t="shared" si="3"/>
        <v>4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1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R19">
        <f>INT(C19/100)</f>
        <v>3</v>
      </c>
      <c r="T19">
        <f t="shared" si="4"/>
        <v>0</v>
      </c>
      <c r="U19">
        <f t="shared" si="4"/>
        <v>0</v>
      </c>
      <c r="V19">
        <f t="shared" si="4"/>
        <v>1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R20">
        <f t="shared" ref="R20:R23" si="6">INT(C20/100)</f>
        <v>4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1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R21">
        <f t="shared" si="6"/>
        <v>6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1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R22">
        <f t="shared" si="6"/>
        <v>8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1</v>
      </c>
      <c r="AB22">
        <f t="shared" si="4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R23">
        <f t="shared" si="6"/>
        <v>9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R24">
        <f t="shared" ref="R24:R66" si="7">INT(C24/1000)</f>
        <v>1</v>
      </c>
      <c r="T24">
        <f t="shared" ref="T24:AB33" si="8">IF($R24=T$2,1,0)</f>
        <v>1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R25">
        <f t="shared" si="7"/>
        <v>1</v>
      </c>
      <c r="T25">
        <f t="shared" si="8"/>
        <v>1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R26">
        <f>INT(C26/100)</f>
        <v>9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R27">
        <f>INT(C27/100)</f>
        <v>8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1</v>
      </c>
      <c r="AB27">
        <f t="shared" si="8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R28">
        <f t="shared" si="7"/>
        <v>1</v>
      </c>
      <c r="T28">
        <f t="shared" si="8"/>
        <v>1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R29">
        <f t="shared" si="7"/>
        <v>1</v>
      </c>
      <c r="T29">
        <f t="shared" si="8"/>
        <v>1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R30">
        <f t="shared" si="7"/>
        <v>1</v>
      </c>
      <c r="T30">
        <f t="shared" si="8"/>
        <v>1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R31">
        <f t="shared" si="7"/>
        <v>1</v>
      </c>
      <c r="T31">
        <f t="shared" si="8"/>
        <v>1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R32">
        <f t="shared" si="7"/>
        <v>1</v>
      </c>
      <c r="T32">
        <f t="shared" si="8"/>
        <v>1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R33">
        <f>INT(C33/100)</f>
        <v>9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R34">
        <f>INT(C34/100)</f>
        <v>9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R35">
        <f t="shared" si="7"/>
        <v>1</v>
      </c>
      <c r="T35">
        <f t="shared" si="9"/>
        <v>1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R36">
        <f t="shared" si="7"/>
        <v>1</v>
      </c>
      <c r="T36">
        <f t="shared" si="9"/>
        <v>1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R37">
        <f t="shared" si="7"/>
        <v>1</v>
      </c>
      <c r="T37">
        <f t="shared" si="9"/>
        <v>1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R38">
        <f t="shared" si="7"/>
        <v>1</v>
      </c>
      <c r="T38">
        <f t="shared" si="9"/>
        <v>1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R39">
        <f t="shared" si="7"/>
        <v>1</v>
      </c>
      <c r="T39">
        <f t="shared" si="9"/>
        <v>1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R40">
        <f t="shared" si="7"/>
        <v>1</v>
      </c>
      <c r="T40">
        <f t="shared" si="9"/>
        <v>1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R41">
        <f t="shared" si="7"/>
        <v>1</v>
      </c>
      <c r="T41">
        <f t="shared" si="9"/>
        <v>1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R42">
        <f t="shared" si="7"/>
        <v>1</v>
      </c>
      <c r="T42">
        <f t="shared" si="9"/>
        <v>1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R43">
        <f t="shared" si="7"/>
        <v>1</v>
      </c>
      <c r="T43">
        <f t="shared" si="9"/>
        <v>1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R44">
        <f t="shared" si="7"/>
        <v>1</v>
      </c>
      <c r="T44">
        <f t="shared" ref="T44:AB53" si="10">IF($R44=T$2,1,0)</f>
        <v>1</v>
      </c>
      <c r="U44">
        <f t="shared" si="10"/>
        <v>0</v>
      </c>
      <c r="V44">
        <f t="shared" si="10"/>
        <v>0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R45">
        <f t="shared" si="7"/>
        <v>1</v>
      </c>
      <c r="T45">
        <f t="shared" si="10"/>
        <v>1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R46">
        <f>INT(C46/1000)</f>
        <v>1</v>
      </c>
      <c r="T46">
        <f t="shared" si="10"/>
        <v>1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R47">
        <f t="shared" si="7"/>
        <v>1</v>
      </c>
      <c r="T47">
        <f t="shared" si="10"/>
        <v>1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R48">
        <f t="shared" si="7"/>
        <v>1</v>
      </c>
      <c r="T48">
        <f t="shared" si="10"/>
        <v>1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R49">
        <f t="shared" si="7"/>
        <v>1</v>
      </c>
      <c r="T49">
        <f t="shared" si="10"/>
        <v>1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R50">
        <f t="shared" si="7"/>
        <v>1</v>
      </c>
      <c r="T50">
        <f t="shared" si="10"/>
        <v>1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R51">
        <f t="shared" si="7"/>
        <v>1</v>
      </c>
      <c r="T51">
        <f t="shared" si="10"/>
        <v>1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1">B52-B51</f>
        <v>1637</v>
      </c>
      <c r="D52">
        <f t="shared" ref="D52" si="12">C52-C51</f>
        <v>-270</v>
      </c>
      <c r="R52">
        <f t="shared" si="7"/>
        <v>1</v>
      </c>
      <c r="T52">
        <f t="shared" si="10"/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3">B53-B52</f>
        <v>1587</v>
      </c>
      <c r="D53">
        <f t="shared" ref="D53" si="14">C53-C52</f>
        <v>-50</v>
      </c>
      <c r="R53">
        <f>INT(C53/1000)</f>
        <v>1</v>
      </c>
      <c r="T53">
        <f t="shared" si="10"/>
        <v>1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5">B54-B53</f>
        <v>1350</v>
      </c>
      <c r="D54">
        <f t="shared" ref="D54" si="16">C54-C53</f>
        <v>-237</v>
      </c>
      <c r="R54">
        <f t="shared" si="7"/>
        <v>1</v>
      </c>
      <c r="T54">
        <f t="shared" ref="T54:AB75" si="17">IF($R54=T$2,1,0)</f>
        <v>1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8">B55-B54</f>
        <v>1391</v>
      </c>
      <c r="D55">
        <f t="shared" ref="D55" si="19">C55-C54</f>
        <v>41</v>
      </c>
      <c r="R55">
        <f t="shared" si="7"/>
        <v>1</v>
      </c>
      <c r="T55">
        <f t="shared" si="17"/>
        <v>1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0">B56-B55</f>
        <v>1640</v>
      </c>
      <c r="D56">
        <f t="shared" ref="D56" si="21">C56-C55</f>
        <v>249</v>
      </c>
      <c r="R56">
        <f>INT(C56/1000)</f>
        <v>1</v>
      </c>
      <c r="T56">
        <f t="shared" si="17"/>
        <v>1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2">B57-B56</f>
        <v>1786</v>
      </c>
      <c r="D57">
        <f t="shared" ref="D57" si="23">C57-C56</f>
        <v>146</v>
      </c>
      <c r="R57">
        <f t="shared" ref="R57:R58" si="24">INT(C57/1000)</f>
        <v>1</v>
      </c>
      <c r="T57">
        <f t="shared" si="17"/>
        <v>1</v>
      </c>
      <c r="U57">
        <f t="shared" si="17"/>
        <v>0</v>
      </c>
      <c r="V57">
        <f t="shared" si="17"/>
        <v>0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5">B58-B57</f>
        <v>1912</v>
      </c>
      <c r="D58">
        <f t="shared" ref="D58" si="26">C58-C57</f>
        <v>126</v>
      </c>
      <c r="R58">
        <f t="shared" si="24"/>
        <v>1</v>
      </c>
      <c r="T58">
        <f t="shared" si="17"/>
        <v>1</v>
      </c>
      <c r="U58">
        <f t="shared" si="17"/>
        <v>0</v>
      </c>
      <c r="V58">
        <f t="shared" si="17"/>
        <v>0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7">B59-B58</f>
        <v>1869</v>
      </c>
      <c r="D59">
        <f t="shared" ref="D59" si="28">C59-C58</f>
        <v>-43</v>
      </c>
      <c r="R59">
        <f t="shared" si="7"/>
        <v>1</v>
      </c>
      <c r="T59">
        <f t="shared" si="17"/>
        <v>1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29">B60-B59</f>
        <v>1766</v>
      </c>
      <c r="D60">
        <f t="shared" ref="D60" si="30">C60-C59</f>
        <v>-103</v>
      </c>
      <c r="R60">
        <f t="shared" si="7"/>
        <v>1</v>
      </c>
      <c r="T60">
        <f t="shared" si="17"/>
        <v>1</v>
      </c>
      <c r="U60">
        <f t="shared" si="17"/>
        <v>0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1">B61-B60</f>
        <v>1494</v>
      </c>
      <c r="D61">
        <f t="shared" ref="D61" si="32">C61-C60</f>
        <v>-272</v>
      </c>
      <c r="R61">
        <f t="shared" si="7"/>
        <v>1</v>
      </c>
      <c r="T61">
        <f t="shared" si="17"/>
        <v>1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3">B62-B61</f>
        <v>1647</v>
      </c>
      <c r="D62">
        <f t="shared" ref="D62" si="34">C62-C61</f>
        <v>153</v>
      </c>
      <c r="R62">
        <f t="shared" si="7"/>
        <v>1</v>
      </c>
      <c r="T62">
        <f t="shared" si="17"/>
        <v>1</v>
      </c>
      <c r="U62">
        <f t="shared" si="17"/>
        <v>0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5">B63-B62</f>
        <v>1850</v>
      </c>
      <c r="D63">
        <f t="shared" ref="D63" si="36">C63-C62</f>
        <v>203</v>
      </c>
      <c r="R63">
        <f t="shared" si="7"/>
        <v>1</v>
      </c>
      <c r="T63">
        <f t="shared" si="17"/>
        <v>1</v>
      </c>
      <c r="U63">
        <f t="shared" si="17"/>
        <v>0</v>
      </c>
      <c r="V63">
        <f t="shared" si="17"/>
        <v>0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7">B64-B63</f>
        <v>2548</v>
      </c>
      <c r="D64">
        <f t="shared" ref="D64" si="38">C64-C63</f>
        <v>698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39">B65-B64</f>
        <v>2499</v>
      </c>
      <c r="D65">
        <f t="shared" ref="D65" si="40">C65-C64</f>
        <v>-49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1">B66-B65</f>
        <v>2843</v>
      </c>
      <c r="D66">
        <f t="shared" ref="D66" si="42">C66-C65</f>
        <v>344</v>
      </c>
      <c r="R66">
        <f t="shared" si="7"/>
        <v>2</v>
      </c>
      <c r="T66">
        <f t="shared" si="17"/>
        <v>0</v>
      </c>
      <c r="U66">
        <f t="shared" si="17"/>
        <v>1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3">B67-B66</f>
        <v>2578</v>
      </c>
      <c r="D67">
        <f t="shared" ref="D67" si="44">C67-C66</f>
        <v>-265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6">B68-B67</f>
        <v>2257</v>
      </c>
      <c r="D68">
        <f t="shared" ref="D68" si="47">C68-C67</f>
        <v>-321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49">B69-B68</f>
        <v>2677</v>
      </c>
      <c r="D69">
        <f t="shared" ref="D69" si="50">C69-C68</f>
        <v>420</v>
      </c>
      <c r="R69">
        <f t="shared" ref="R69" si="51">INT(C69/1000)</f>
        <v>2</v>
      </c>
      <c r="T69">
        <f t="shared" si="17"/>
        <v>0</v>
      </c>
      <c r="U69">
        <f t="shared" si="17"/>
        <v>1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2">B70-B69</f>
        <v>3677</v>
      </c>
      <c r="D70">
        <f t="shared" ref="D70" si="53">C70-C69</f>
        <v>1000</v>
      </c>
      <c r="R70">
        <f t="shared" ref="R70" si="54">INT(C70/1000)</f>
        <v>3</v>
      </c>
      <c r="T70">
        <f t="shared" si="17"/>
        <v>0</v>
      </c>
      <c r="U70">
        <f t="shared" si="17"/>
        <v>0</v>
      </c>
      <c r="V70">
        <f t="shared" si="17"/>
        <v>1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5">B71-B70</f>
        <v>4458</v>
      </c>
      <c r="D71">
        <f t="shared" ref="D71" si="56">C71-C70</f>
        <v>781</v>
      </c>
      <c r="R71">
        <f t="shared" ref="R71" si="57">INT(C71/1000)</f>
        <v>4</v>
      </c>
      <c r="T71">
        <f t="shared" si="17"/>
        <v>0</v>
      </c>
      <c r="U71">
        <f t="shared" si="17"/>
        <v>0</v>
      </c>
      <c r="V71">
        <f t="shared" si="17"/>
        <v>0</v>
      </c>
      <c r="W71">
        <f t="shared" si="17"/>
        <v>1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8">B72-B71</f>
        <v>5372</v>
      </c>
      <c r="D72">
        <f t="shared" ref="D72" si="59">C72-C71</f>
        <v>914</v>
      </c>
      <c r="R72">
        <f t="shared" ref="R72" si="60">INT(C72/1000)</f>
        <v>5</v>
      </c>
      <c r="T72">
        <f t="shared" si="17"/>
        <v>0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1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1">B73-B72</f>
        <v>5724</v>
      </c>
      <c r="D73">
        <f t="shared" ref="D73" si="62">C73-C72</f>
        <v>352</v>
      </c>
      <c r="R73">
        <f t="shared" ref="R73" si="63">INT(C73/1000)</f>
        <v>5</v>
      </c>
      <c r="T73">
        <f t="shared" si="17"/>
        <v>0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1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4">B74-B73</f>
        <v>5456</v>
      </c>
      <c r="D74">
        <f t="shared" ref="D74" si="65">C74-C73</f>
        <v>-268</v>
      </c>
      <c r="R74">
        <f t="shared" ref="R74" si="66">INT(C74/1000)</f>
        <v>5</v>
      </c>
      <c r="T74">
        <f t="shared" si="17"/>
        <v>0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1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7">B75-B74</f>
        <v>4619</v>
      </c>
      <c r="D75">
        <f t="shared" ref="D75:D76" si="68">C75-C74</f>
        <v>-837</v>
      </c>
      <c r="R75">
        <f t="shared" ref="R75:R76" si="69">INT(C75/1000)</f>
        <v>4</v>
      </c>
      <c r="T75">
        <f t="shared" si="17"/>
        <v>0</v>
      </c>
      <c r="U75">
        <f t="shared" si="17"/>
        <v>0</v>
      </c>
      <c r="V75">
        <f t="shared" si="17"/>
        <v>0</v>
      </c>
      <c r="W75">
        <f t="shared" si="17"/>
        <v>1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7"/>
        <v>5898</v>
      </c>
      <c r="D76">
        <f t="shared" si="68"/>
        <v>1279</v>
      </c>
      <c r="R76">
        <f t="shared" si="69"/>
        <v>5</v>
      </c>
      <c r="T76">
        <f t="shared" ref="T76:AB91" si="70">IF($R76=T$2,1,0)</f>
        <v>0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1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1">B77-B76</f>
        <v>7332</v>
      </c>
      <c r="D77">
        <f t="shared" ref="D77:D78" si="72">C77-C76</f>
        <v>1434</v>
      </c>
      <c r="R77">
        <f t="shared" ref="R77:R78" si="73">INT(C77/1000)</f>
        <v>7</v>
      </c>
      <c r="T77">
        <f t="shared" si="70"/>
        <v>0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1</v>
      </c>
      <c r="AA77">
        <f t="shared" si="70"/>
        <v>0</v>
      </c>
      <c r="AB77">
        <f t="shared" si="70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1"/>
        <v>8803</v>
      </c>
      <c r="D78">
        <f t="shared" si="72"/>
        <v>1471</v>
      </c>
      <c r="R78">
        <f t="shared" si="73"/>
        <v>8</v>
      </c>
      <c r="T78">
        <f t="shared" si="70"/>
        <v>0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1</v>
      </c>
      <c r="AB78">
        <f t="shared" si="70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4">B79-B78</f>
        <v>10009</v>
      </c>
      <c r="D79">
        <f t="shared" ref="D79" si="75">C79-C78</f>
        <v>1206</v>
      </c>
      <c r="R79">
        <f>INT(C79/10000)</f>
        <v>1</v>
      </c>
      <c r="T79">
        <f t="shared" si="70"/>
        <v>1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0</v>
      </c>
      <c r="AB79">
        <f t="shared" si="70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6">B80-B79</f>
        <v>10925</v>
      </c>
      <c r="D80">
        <f t="shared" ref="D80" si="77">C80-C79</f>
        <v>916</v>
      </c>
      <c r="R80">
        <f>INT(C80/10000)</f>
        <v>1</v>
      </c>
      <c r="T80">
        <f t="shared" si="70"/>
        <v>1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0</v>
      </c>
      <c r="AA80">
        <f t="shared" si="70"/>
        <v>0</v>
      </c>
      <c r="AB80">
        <f t="shared" si="70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78">B81-B80</f>
        <v>11705</v>
      </c>
      <c r="D81">
        <f t="shared" ref="D81" si="79">C81-C80</f>
        <v>780</v>
      </c>
      <c r="R81">
        <f>INT(C81/10000)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0">B82-B81</f>
        <v>9337</v>
      </c>
      <c r="D82">
        <f t="shared" ref="D82" si="81">C82-C81</f>
        <v>-2368</v>
      </c>
      <c r="R82">
        <f>INT(C82/1000)</f>
        <v>9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0</v>
      </c>
      <c r="AB82">
        <f t="shared" si="70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2">B83-B82</f>
        <v>10871</v>
      </c>
      <c r="D83">
        <f t="shared" ref="D83:D84" si="83">C83-C82</f>
        <v>1534</v>
      </c>
      <c r="R83">
        <f>INT(C83/10000)</f>
        <v>1</v>
      </c>
      <c r="T83">
        <f t="shared" si="70"/>
        <v>1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2"/>
        <v>15199</v>
      </c>
      <c r="D84">
        <f t="shared" si="83"/>
        <v>4328</v>
      </c>
      <c r="R84">
        <f t="shared" ref="R84:R100" si="84">INT(C84/10000)</f>
        <v>1</v>
      </c>
      <c r="T84">
        <f t="shared" si="70"/>
        <v>1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0</v>
      </c>
      <c r="AA84">
        <f t="shared" si="70"/>
        <v>0</v>
      </c>
      <c r="AB84">
        <f t="shared" si="70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5">B85-B84</f>
        <v>16078</v>
      </c>
      <c r="D85">
        <f t="shared" ref="D85" si="86">C85-C84</f>
        <v>879</v>
      </c>
      <c r="R85">
        <f t="shared" si="84"/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7">B86-B85</f>
        <v>19143</v>
      </c>
      <c r="D86">
        <f t="shared" ref="D86:D87" si="88">C86-C85</f>
        <v>3065</v>
      </c>
      <c r="R86">
        <f t="shared" si="84"/>
        <v>1</v>
      </c>
      <c r="T86">
        <f t="shared" si="70"/>
        <v>1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7"/>
        <v>19640</v>
      </c>
      <c r="D87">
        <f t="shared" si="88"/>
        <v>497</v>
      </c>
      <c r="R87">
        <f t="shared" si="84"/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89">B88-B87</f>
        <v>21273</v>
      </c>
      <c r="D88">
        <f t="shared" ref="D88:D89" si="90">C88-C87</f>
        <v>1633</v>
      </c>
      <c r="R88">
        <f t="shared" si="84"/>
        <v>2</v>
      </c>
      <c r="T88">
        <f t="shared" si="70"/>
        <v>0</v>
      </c>
      <c r="U88">
        <f t="shared" si="70"/>
        <v>1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89"/>
        <v>17007</v>
      </c>
      <c r="D89">
        <f t="shared" si="90"/>
        <v>-4266</v>
      </c>
      <c r="R89">
        <f t="shared" si="84"/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1">B90-B89</f>
        <v>21989</v>
      </c>
      <c r="D90">
        <f t="shared" ref="D90" si="92">C90-C89</f>
        <v>4982</v>
      </c>
      <c r="R90">
        <f t="shared" si="84"/>
        <v>2</v>
      </c>
      <c r="T90">
        <f t="shared" si="70"/>
        <v>0</v>
      </c>
      <c r="U90">
        <f t="shared" si="70"/>
        <v>1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0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3">B91-B90</f>
        <v>24988</v>
      </c>
      <c r="D91">
        <f t="shared" ref="D91:D92" si="94">C91-C90</f>
        <v>2999</v>
      </c>
      <c r="R91">
        <f t="shared" si="84"/>
        <v>2</v>
      </c>
      <c r="T91">
        <f t="shared" si="70"/>
        <v>0</v>
      </c>
      <c r="U91">
        <f t="shared" si="70"/>
        <v>1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0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3"/>
        <v>26829</v>
      </c>
      <c r="D92">
        <f t="shared" si="94"/>
        <v>1841</v>
      </c>
      <c r="R92">
        <f t="shared" si="84"/>
        <v>2</v>
      </c>
      <c r="T92">
        <f t="shared" ref="T92:AB105" si="95">IF($R92=T$2,1,0)</f>
        <v>0</v>
      </c>
      <c r="U92">
        <f t="shared" si="95"/>
        <v>1</v>
      </c>
      <c r="V92">
        <f t="shared" si="95"/>
        <v>0</v>
      </c>
      <c r="W92">
        <f t="shared" si="95"/>
        <v>0</v>
      </c>
      <c r="X92">
        <f t="shared" si="95"/>
        <v>0</v>
      </c>
      <c r="Y92">
        <f t="shared" si="95"/>
        <v>0</v>
      </c>
      <c r="Z92">
        <f t="shared" si="95"/>
        <v>0</v>
      </c>
      <c r="AA92">
        <f t="shared" si="95"/>
        <v>0</v>
      </c>
      <c r="AB92">
        <f t="shared" si="95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6">B93-B92</f>
        <v>31079</v>
      </c>
      <c r="D93">
        <f t="shared" ref="D93:D94" si="97">C93-C92</f>
        <v>4250</v>
      </c>
      <c r="R93">
        <f t="shared" si="84"/>
        <v>3</v>
      </c>
      <c r="T93">
        <f t="shared" si="95"/>
        <v>0</v>
      </c>
      <c r="U93">
        <f t="shared" si="95"/>
        <v>0</v>
      </c>
      <c r="V93">
        <f t="shared" si="95"/>
        <v>1</v>
      </c>
      <c r="W93">
        <f t="shared" si="95"/>
        <v>0</v>
      </c>
      <c r="X93">
        <f t="shared" si="95"/>
        <v>0</v>
      </c>
      <c r="Y93">
        <f t="shared" si="95"/>
        <v>0</v>
      </c>
      <c r="Z93">
        <f t="shared" si="95"/>
        <v>0</v>
      </c>
      <c r="AA93">
        <f t="shared" si="95"/>
        <v>0</v>
      </c>
      <c r="AB93">
        <f t="shared" si="95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6"/>
        <v>31756</v>
      </c>
      <c r="D94">
        <f t="shared" si="97"/>
        <v>677</v>
      </c>
      <c r="R94">
        <f t="shared" si="84"/>
        <v>3</v>
      </c>
      <c r="T94">
        <f t="shared" si="95"/>
        <v>0</v>
      </c>
      <c r="U94">
        <f t="shared" si="95"/>
        <v>0</v>
      </c>
      <c r="V94">
        <f t="shared" si="95"/>
        <v>1</v>
      </c>
      <c r="W94">
        <f t="shared" si="95"/>
        <v>0</v>
      </c>
      <c r="X94">
        <f t="shared" si="95"/>
        <v>0</v>
      </c>
      <c r="Y94">
        <f t="shared" si="95"/>
        <v>0</v>
      </c>
      <c r="Z94">
        <f t="shared" si="95"/>
        <v>0</v>
      </c>
      <c r="AA94">
        <f t="shared" si="95"/>
        <v>0</v>
      </c>
      <c r="AB94">
        <f t="shared" si="95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98">B95-B94</f>
        <v>29905</v>
      </c>
      <c r="D95">
        <f t="shared" ref="D95" si="99">C95-C94</f>
        <v>-1851</v>
      </c>
      <c r="R95">
        <f t="shared" si="84"/>
        <v>2</v>
      </c>
      <c r="T95">
        <f t="shared" si="95"/>
        <v>0</v>
      </c>
      <c r="U95">
        <f t="shared" si="95"/>
        <v>1</v>
      </c>
      <c r="V95">
        <f t="shared" si="95"/>
        <v>0</v>
      </c>
      <c r="W95">
        <f t="shared" si="95"/>
        <v>0</v>
      </c>
      <c r="X95">
        <f t="shared" si="95"/>
        <v>0</v>
      </c>
      <c r="Y95">
        <f t="shared" si="95"/>
        <v>0</v>
      </c>
      <c r="Z95">
        <f t="shared" si="95"/>
        <v>0</v>
      </c>
      <c r="AA95">
        <f t="shared" si="95"/>
        <v>0</v>
      </c>
      <c r="AB95">
        <f t="shared" si="95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0">B96-B95</f>
        <v>22253</v>
      </c>
      <c r="D96">
        <f t="shared" ref="D96:D99" si="101">C96-C95</f>
        <v>-7652</v>
      </c>
      <c r="R96">
        <f t="shared" si="84"/>
        <v>2</v>
      </c>
      <c r="T96">
        <f t="shared" si="95"/>
        <v>0</v>
      </c>
      <c r="U96">
        <f t="shared" si="95"/>
        <v>1</v>
      </c>
      <c r="V96">
        <f t="shared" si="95"/>
        <v>0</v>
      </c>
      <c r="W96">
        <f t="shared" si="95"/>
        <v>0</v>
      </c>
      <c r="X96">
        <f t="shared" si="95"/>
        <v>0</v>
      </c>
      <c r="Y96">
        <f t="shared" si="95"/>
        <v>0</v>
      </c>
      <c r="Z96">
        <f t="shared" si="95"/>
        <v>0</v>
      </c>
      <c r="AA96">
        <f t="shared" si="95"/>
        <v>0</v>
      </c>
      <c r="AB96">
        <f t="shared" si="95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0"/>
        <v>28241</v>
      </c>
      <c r="D97">
        <f t="shared" si="101"/>
        <v>5988</v>
      </c>
      <c r="R97">
        <f t="shared" si="84"/>
        <v>2</v>
      </c>
      <c r="T97">
        <f t="shared" si="95"/>
        <v>0</v>
      </c>
      <c r="U97">
        <f t="shared" si="95"/>
        <v>1</v>
      </c>
      <c r="V97">
        <f t="shared" si="95"/>
        <v>0</v>
      </c>
      <c r="W97">
        <f t="shared" si="95"/>
        <v>0</v>
      </c>
      <c r="X97">
        <f t="shared" si="95"/>
        <v>0</v>
      </c>
      <c r="Y97">
        <f t="shared" si="95"/>
        <v>0</v>
      </c>
      <c r="Z97">
        <f t="shared" si="95"/>
        <v>0</v>
      </c>
      <c r="AA97">
        <f t="shared" si="95"/>
        <v>0</v>
      </c>
      <c r="AB97">
        <f t="shared" si="95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0"/>
        <v>30531</v>
      </c>
      <c r="D98">
        <f t="shared" si="101"/>
        <v>2290</v>
      </c>
      <c r="R98">
        <f t="shared" si="84"/>
        <v>3</v>
      </c>
      <c r="T98">
        <f t="shared" si="95"/>
        <v>0</v>
      </c>
      <c r="U98">
        <f t="shared" si="95"/>
        <v>0</v>
      </c>
      <c r="V98">
        <f t="shared" si="95"/>
        <v>1</v>
      </c>
      <c r="W98">
        <f t="shared" si="95"/>
        <v>0</v>
      </c>
      <c r="X98">
        <f t="shared" si="95"/>
        <v>0</v>
      </c>
      <c r="Y98">
        <f t="shared" si="95"/>
        <v>0</v>
      </c>
      <c r="Z98">
        <f t="shared" si="95"/>
        <v>0</v>
      </c>
      <c r="AA98">
        <f t="shared" si="95"/>
        <v>0</v>
      </c>
      <c r="AB98">
        <f t="shared" si="95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0"/>
        <v>34519</v>
      </c>
      <c r="D99">
        <f t="shared" si="101"/>
        <v>3988</v>
      </c>
      <c r="R99">
        <f t="shared" si="84"/>
        <v>3</v>
      </c>
      <c r="T99">
        <f t="shared" si="95"/>
        <v>0</v>
      </c>
      <c r="U99">
        <f t="shared" si="95"/>
        <v>0</v>
      </c>
      <c r="V99">
        <f t="shared" si="95"/>
        <v>1</v>
      </c>
      <c r="W99">
        <f t="shared" si="95"/>
        <v>0</v>
      </c>
      <c r="X99">
        <f t="shared" si="95"/>
        <v>0</v>
      </c>
      <c r="Y99">
        <f t="shared" si="95"/>
        <v>0</v>
      </c>
      <c r="Z99">
        <f t="shared" si="95"/>
        <v>0</v>
      </c>
      <c r="AA99">
        <f t="shared" si="95"/>
        <v>0</v>
      </c>
      <c r="AB99">
        <f t="shared" si="95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2">B100-B99</f>
        <v>37802</v>
      </c>
      <c r="D100">
        <f t="shared" ref="D100" si="103">C100-C99</f>
        <v>3283</v>
      </c>
      <c r="R100">
        <f t="shared" si="84"/>
        <v>3</v>
      </c>
      <c r="T100">
        <f t="shared" si="95"/>
        <v>0</v>
      </c>
      <c r="U100">
        <f t="shared" si="95"/>
        <v>0</v>
      </c>
      <c r="V100">
        <f t="shared" si="95"/>
        <v>1</v>
      </c>
      <c r="W100">
        <f t="shared" si="95"/>
        <v>0</v>
      </c>
      <c r="X100">
        <f t="shared" si="95"/>
        <v>0</v>
      </c>
      <c r="Y100">
        <f t="shared" si="95"/>
        <v>0</v>
      </c>
      <c r="Z100">
        <f t="shared" si="95"/>
        <v>0</v>
      </c>
      <c r="AA100">
        <f t="shared" si="95"/>
        <v>0</v>
      </c>
      <c r="AB100">
        <f t="shared" si="95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4">B101-B100</f>
        <v>39809</v>
      </c>
      <c r="D101">
        <f t="shared" ref="D101:D105" si="105">C101-C100</f>
        <v>2007</v>
      </c>
      <c r="R101">
        <f t="shared" ref="R101:R105" si="106">INT(C101/10000)</f>
        <v>3</v>
      </c>
      <c r="T101">
        <f t="shared" si="95"/>
        <v>0</v>
      </c>
      <c r="U101">
        <f t="shared" si="95"/>
        <v>0</v>
      </c>
      <c r="V101">
        <f t="shared" si="95"/>
        <v>1</v>
      </c>
      <c r="W101">
        <f t="shared" si="95"/>
        <v>0</v>
      </c>
      <c r="X101">
        <f t="shared" si="95"/>
        <v>0</v>
      </c>
      <c r="Y101">
        <f t="shared" si="95"/>
        <v>0</v>
      </c>
      <c r="Z101">
        <f t="shared" si="95"/>
        <v>0</v>
      </c>
      <c r="AA101">
        <f t="shared" si="95"/>
        <v>0</v>
      </c>
      <c r="AB101">
        <f t="shared" si="95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4"/>
        <v>32614</v>
      </c>
      <c r="D102">
        <f t="shared" si="105"/>
        <v>-7195</v>
      </c>
      <c r="R102">
        <f t="shared" si="106"/>
        <v>3</v>
      </c>
      <c r="T102">
        <f t="shared" si="95"/>
        <v>0</v>
      </c>
      <c r="U102">
        <f t="shared" si="95"/>
        <v>0</v>
      </c>
      <c r="V102">
        <f t="shared" si="95"/>
        <v>1</v>
      </c>
      <c r="W102">
        <f t="shared" si="95"/>
        <v>0</v>
      </c>
      <c r="X102">
        <f t="shared" si="95"/>
        <v>0</v>
      </c>
      <c r="Y102">
        <f t="shared" si="95"/>
        <v>0</v>
      </c>
      <c r="Z102">
        <f t="shared" si="95"/>
        <v>0</v>
      </c>
      <c r="AA102">
        <f t="shared" si="95"/>
        <v>0</v>
      </c>
      <c r="AB102">
        <f t="shared" si="95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4"/>
        <v>25269</v>
      </c>
      <c r="D103">
        <f t="shared" si="105"/>
        <v>-7345</v>
      </c>
      <c r="R103">
        <f t="shared" si="106"/>
        <v>2</v>
      </c>
      <c r="T103">
        <f t="shared" si="95"/>
        <v>0</v>
      </c>
      <c r="U103">
        <f t="shared" si="95"/>
        <v>1</v>
      </c>
      <c r="V103">
        <f t="shared" si="95"/>
        <v>0</v>
      </c>
      <c r="W103">
        <f t="shared" si="95"/>
        <v>0</v>
      </c>
      <c r="X103">
        <f t="shared" si="95"/>
        <v>0</v>
      </c>
      <c r="Y103">
        <f t="shared" si="95"/>
        <v>0</v>
      </c>
      <c r="Z103">
        <f t="shared" si="95"/>
        <v>0</v>
      </c>
      <c r="AA103">
        <f t="shared" si="95"/>
        <v>0</v>
      </c>
      <c r="AB103">
        <f t="shared" si="95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4"/>
        <v>35090</v>
      </c>
      <c r="D104">
        <f t="shared" si="105"/>
        <v>9821</v>
      </c>
      <c r="R104">
        <f t="shared" si="106"/>
        <v>3</v>
      </c>
      <c r="T104">
        <f t="shared" si="95"/>
        <v>0</v>
      </c>
      <c r="U104">
        <f t="shared" si="95"/>
        <v>0</v>
      </c>
      <c r="V104">
        <f t="shared" si="95"/>
        <v>1</v>
      </c>
      <c r="W104">
        <f t="shared" si="95"/>
        <v>0</v>
      </c>
      <c r="X104">
        <f t="shared" si="95"/>
        <v>0</v>
      </c>
      <c r="Y104">
        <f t="shared" si="95"/>
        <v>0</v>
      </c>
      <c r="Z104">
        <f t="shared" si="95"/>
        <v>0</v>
      </c>
      <c r="AA104">
        <f t="shared" si="95"/>
        <v>0</v>
      </c>
      <c r="AB104">
        <f t="shared" si="95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4"/>
        <v>32961</v>
      </c>
      <c r="D105">
        <f t="shared" si="105"/>
        <v>-2129</v>
      </c>
      <c r="R105">
        <f t="shared" si="106"/>
        <v>3</v>
      </c>
      <c r="T105">
        <f t="shared" si="95"/>
        <v>0</v>
      </c>
      <c r="U105">
        <f t="shared" si="95"/>
        <v>0</v>
      </c>
      <c r="V105">
        <f t="shared" si="95"/>
        <v>1</v>
      </c>
      <c r="W105">
        <f t="shared" si="95"/>
        <v>0</v>
      </c>
      <c r="X105">
        <f t="shared" si="95"/>
        <v>0</v>
      </c>
      <c r="Y105">
        <f t="shared" si="95"/>
        <v>0</v>
      </c>
      <c r="Z105">
        <f t="shared" si="95"/>
        <v>0</v>
      </c>
      <c r="AA105">
        <f t="shared" si="95"/>
        <v>0</v>
      </c>
      <c r="AB105">
        <f t="shared" si="95"/>
        <v>0</v>
      </c>
    </row>
    <row r="106" spans="1:28">
      <c r="A106" s="2"/>
    </row>
    <row r="107" spans="1:28">
      <c r="A107" s="2"/>
    </row>
    <row r="109" spans="1:28">
      <c r="T109">
        <f t="shared" ref="T109:AB109" si="107">SUM(T4:T102)</f>
        <v>47</v>
      </c>
      <c r="U109">
        <f t="shared" si="107"/>
        <v>15</v>
      </c>
      <c r="V109">
        <f t="shared" si="107"/>
        <v>11</v>
      </c>
      <c r="W109">
        <f t="shared" si="107"/>
        <v>8</v>
      </c>
      <c r="X109">
        <f t="shared" si="107"/>
        <v>7</v>
      </c>
      <c r="Y109">
        <f t="shared" si="107"/>
        <v>2</v>
      </c>
      <c r="Z109">
        <f t="shared" si="107"/>
        <v>1</v>
      </c>
      <c r="AA109">
        <f t="shared" si="107"/>
        <v>3</v>
      </c>
      <c r="AB109">
        <f t="shared" si="107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2020-11-11T21:59:13Z</dcterms:modified>
</cp:coreProperties>
</file>