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11240760-F594-42D4-8067-1382649F018E}" xr6:coauthVersionLast="45" xr6:coauthVersionMax="45" xr10:uidLastSave="{00000000-0000-0000-0000-000000000000}"/>
  <bookViews>
    <workbookView xWindow="-108" yWindow="-108" windowWidth="23256" windowHeight="12576" firstSheet="2" activeTab="9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N11" i="9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L5" i="11" l="1"/>
  <c r="F6" i="11" s="1"/>
  <c r="C3" i="11"/>
  <c r="D34" i="10"/>
  <c r="D22" i="10"/>
  <c r="D18" i="10"/>
  <c r="D14" i="10"/>
  <c r="D10" i="10"/>
  <c r="D6" i="10"/>
  <c r="C3" i="10"/>
  <c r="C1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I6" i="9"/>
  <c r="K6" i="9" s="1"/>
  <c r="I5" i="9"/>
  <c r="K5" i="9" s="1"/>
  <c r="I4" i="9"/>
  <c r="K4" i="9" s="1"/>
  <c r="B3" i="8"/>
  <c r="B1" i="8"/>
  <c r="C36" i="7"/>
  <c r="C32" i="7"/>
  <c r="C26" i="7"/>
  <c r="C24" i="7"/>
  <c r="C22" i="7"/>
  <c r="C20" i="7"/>
  <c r="C18" i="7"/>
  <c r="C16" i="7"/>
  <c r="C14" i="7"/>
  <c r="C12" i="7"/>
  <c r="C10" i="7"/>
  <c r="C8" i="7"/>
  <c r="C4" i="7"/>
  <c r="B3" i="7"/>
  <c r="C34" i="6"/>
  <c r="C26" i="6"/>
  <c r="C22" i="6"/>
  <c r="C20" i="6"/>
  <c r="C18" i="6"/>
  <c r="C16" i="6"/>
  <c r="C14" i="6"/>
  <c r="C12" i="6"/>
  <c r="C10" i="6"/>
  <c r="C8" i="6"/>
  <c r="C6" i="6"/>
  <c r="B3" i="6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C4" i="5"/>
  <c r="B3" i="5"/>
  <c r="C36" i="4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C4" i="3"/>
  <c r="B3" i="3"/>
  <c r="C36" i="2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H4" i="9"/>
  <c r="B3" i="2"/>
  <c r="E149" i="10"/>
  <c r="D16" i="9"/>
  <c r="D15" i="9"/>
  <c r="E15" i="9" s="1"/>
  <c r="D14" i="9"/>
  <c r="E14" i="9" s="1"/>
  <c r="D13" i="9"/>
  <c r="J12" i="9"/>
  <c r="D12" i="9"/>
  <c r="E12" i="9" s="1"/>
  <c r="D11" i="9"/>
  <c r="D10" i="9"/>
  <c r="E11" i="9" s="1"/>
  <c r="D9" i="9"/>
  <c r="D8" i="9"/>
  <c r="E8" i="9" s="1"/>
  <c r="K7" i="9"/>
  <c r="D7" i="9"/>
  <c r="D6" i="9"/>
  <c r="J5" i="9"/>
  <c r="D5" i="9"/>
  <c r="J4" i="9"/>
  <c r="D4" i="9"/>
  <c r="C36" i="8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9" i="9" l="1"/>
  <c r="E7" i="9"/>
  <c r="E13" i="9"/>
  <c r="E6" i="9"/>
  <c r="E10" i="9"/>
  <c r="E5" i="9"/>
  <c r="D14" i="6"/>
  <c r="D36" i="7"/>
  <c r="D24" i="7"/>
  <c r="C23" i="6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E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D36" i="6" s="1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E21" i="8" s="1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E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E18" i="4" s="1"/>
  <c r="D34" i="4"/>
  <c r="D18" i="2"/>
  <c r="D34" i="2"/>
  <c r="E34" i="2" s="1"/>
  <c r="D18" i="6"/>
  <c r="E18" i="6" s="1"/>
  <c r="D23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E30" i="4" s="1"/>
  <c r="D5" i="5"/>
  <c r="D18" i="5"/>
  <c r="E18" i="5" s="1"/>
  <c r="D34" i="5"/>
  <c r="E34" i="5" s="1"/>
  <c r="D5" i="6"/>
  <c r="D21" i="6"/>
  <c r="D31" i="6"/>
  <c r="D19" i="7"/>
  <c r="D28" i="7"/>
  <c r="D27" i="7"/>
  <c r="D25" i="8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C35" i="4"/>
  <c r="D36" i="4" s="1"/>
  <c r="D15" i="5"/>
  <c r="D19" i="5"/>
  <c r="D23" i="5"/>
  <c r="D27" i="5"/>
  <c r="D31" i="5"/>
  <c r="D35" i="5"/>
  <c r="C19" i="6"/>
  <c r="D20" i="6" s="1"/>
  <c r="D26" i="6"/>
  <c r="D30" i="6"/>
  <c r="D33" i="6"/>
  <c r="D12" i="7"/>
  <c r="C21" i="7"/>
  <c r="D21" i="7" s="1"/>
  <c r="E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F61" i="11"/>
  <c r="F55" i="11"/>
  <c r="F51" i="11"/>
  <c r="F48" i="11"/>
  <c r="F44" i="1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D12" i="4"/>
  <c r="E12" i="4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E32" i="6"/>
  <c r="D15" i="7"/>
  <c r="D23" i="7"/>
  <c r="D31" i="7"/>
  <c r="D11" i="8"/>
  <c r="E9" i="6"/>
  <c r="E33" i="6"/>
  <c r="E25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09" i="10"/>
  <c r="E120" i="10"/>
  <c r="E141" i="10"/>
  <c r="E16" i="10"/>
  <c r="E37" i="10"/>
  <c r="E48" i="10"/>
  <c r="E69" i="10"/>
  <c r="E80" i="10"/>
  <c r="E101" i="10"/>
  <c r="E112" i="10"/>
  <c r="E133" i="10"/>
  <c r="E144" i="10"/>
  <c r="D21" i="9"/>
  <c r="D20" i="9"/>
  <c r="I20" i="9"/>
  <c r="K20" i="9" s="1"/>
  <c r="H20" i="9"/>
  <c r="J20" i="9" s="1"/>
  <c r="D29" i="9"/>
  <c r="D28" i="9"/>
  <c r="I28" i="9"/>
  <c r="K28" i="9" s="1"/>
  <c r="H28" i="9"/>
  <c r="J28" i="9" s="1"/>
  <c r="D36" i="9"/>
  <c r="I36" i="9"/>
  <c r="K36" i="9" s="1"/>
  <c r="H36" i="9"/>
  <c r="J36" i="9" s="1"/>
  <c r="E4" i="10"/>
  <c r="E29" i="10"/>
  <c r="H29" i="10" s="1"/>
  <c r="E40" i="10"/>
  <c r="E61" i="10"/>
  <c r="E72" i="10"/>
  <c r="E93" i="10"/>
  <c r="E104" i="10"/>
  <c r="E125" i="10"/>
  <c r="E136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G45" i="11" l="1"/>
  <c r="E23" i="9"/>
  <c r="E31" i="9"/>
  <c r="E12" i="7"/>
  <c r="D29" i="7"/>
  <c r="D35" i="8"/>
  <c r="D26" i="5"/>
  <c r="D10" i="5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E27" i="5"/>
  <c r="D11" i="5"/>
  <c r="E11" i="5" s="1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36" i="2" s="1"/>
  <c r="E29" i="2"/>
  <c r="D17" i="7"/>
  <c r="E17" i="7" s="1"/>
  <c r="E6" i="8"/>
  <c r="E34" i="6"/>
  <c r="E26" i="5"/>
  <c r="D7" i="6"/>
  <c r="E8" i="6" s="1"/>
  <c r="E9" i="5"/>
  <c r="E15" i="6"/>
  <c r="E16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10" i="5"/>
  <c r="E8" i="5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36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1" i="7"/>
  <c r="E32" i="7"/>
  <c r="F117" i="10"/>
  <c r="E29" i="5"/>
  <c r="E28" i="5"/>
  <c r="E12" i="3"/>
  <c r="E32" i="4"/>
  <c r="E30" i="9"/>
  <c r="E29" i="9"/>
  <c r="F101" i="10"/>
  <c r="F62" i="10"/>
  <c r="F142" i="10"/>
  <c r="E35" i="8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8" i="8"/>
  <c r="E12" i="8"/>
  <c r="E27" i="6"/>
  <c r="E28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K12" i="10" l="1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<sst xmlns="http://schemas.openxmlformats.org/spreadsheetml/2006/main" count="118" uniqueCount="36">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</sst>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9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Casi_totali!$C$3:$C$41</c:f>
              <c:numCache>
                <c:formatCode>General</c:formatCode>
                <c:ptCount val="39"/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Casi_totali!$D$3:$D$41</c:f>
              <c:numCache>
                <c:formatCode>General</c:formatCode>
                <c:ptCount val="39"/>
                <c:pt idx="2">
                  <c:v>9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Casi_totali!$E$3:$E$41</c:f>
              <c:numCache>
                <c:formatCode>General</c:formatCode>
                <c:ptCount val="39"/>
                <c:pt idx="3">
                  <c:v>-11</c:v>
                </c:pt>
                <c:pt idx="4">
                  <c:v>-6</c:v>
                </c:pt>
                <c:pt idx="5">
                  <c:v>31</c:v>
                </c:pt>
                <c:pt idx="6">
                  <c:v>-63</c:v>
                </c:pt>
                <c:pt idx="7">
                  <c:v>54</c:v>
                </c:pt>
                <c:pt idx="8">
                  <c:v>-9</c:v>
                </c:pt>
                <c:pt idx="9">
                  <c:v>-5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-7</c:v>
                </c:pt>
                <c:pt idx="14">
                  <c:v>-4</c:v>
                </c:pt>
                <c:pt idx="15">
                  <c:v>-3</c:v>
                </c:pt>
                <c:pt idx="16">
                  <c:v>20</c:v>
                </c:pt>
                <c:pt idx="17">
                  <c:v>6</c:v>
                </c:pt>
                <c:pt idx="18">
                  <c:v>-36</c:v>
                </c:pt>
                <c:pt idx="19">
                  <c:v>56</c:v>
                </c:pt>
                <c:pt idx="20">
                  <c:v>-69</c:v>
                </c:pt>
                <c:pt idx="21">
                  <c:v>34</c:v>
                </c:pt>
                <c:pt idx="22">
                  <c:v>-9</c:v>
                </c:pt>
                <c:pt idx="23">
                  <c:v>-5</c:v>
                </c:pt>
                <c:pt idx="24">
                  <c:v>65</c:v>
                </c:pt>
                <c:pt idx="25">
                  <c:v>-73</c:v>
                </c:pt>
                <c:pt idx="26">
                  <c:v>63</c:v>
                </c:pt>
                <c:pt idx="27">
                  <c:v>-39</c:v>
                </c:pt>
                <c:pt idx="28">
                  <c:v>16</c:v>
                </c:pt>
                <c:pt idx="29">
                  <c:v>-97</c:v>
                </c:pt>
                <c:pt idx="30">
                  <c:v>64</c:v>
                </c:pt>
                <c:pt idx="31">
                  <c:v>76</c:v>
                </c:pt>
                <c:pt idx="32">
                  <c:v>-206</c:v>
                </c:pt>
                <c:pt idx="33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Ospedalizzati!$C$3:$C$40</c:f>
              <c:numCache>
                <c:formatCode>General</c:formatCode>
                <c:ptCount val="3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Ospedalizzati!$D$3:$D$40</c:f>
              <c:numCache>
                <c:formatCode>General</c:formatCode>
                <c:ptCount val="38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Ospedalizzati!$E$3:$E$40</c:f>
              <c:numCache>
                <c:formatCode>General</c:formatCode>
                <c:ptCount val="38"/>
                <c:pt idx="3">
                  <c:v>-6</c:v>
                </c:pt>
                <c:pt idx="4">
                  <c:v>-1</c:v>
                </c:pt>
                <c:pt idx="5">
                  <c:v>-1</c:v>
                </c:pt>
                <c:pt idx="6">
                  <c:v>16</c:v>
                </c:pt>
                <c:pt idx="7">
                  <c:v>-20</c:v>
                </c:pt>
                <c:pt idx="8">
                  <c:v>9</c:v>
                </c:pt>
                <c:pt idx="9">
                  <c:v>-3</c:v>
                </c:pt>
                <c:pt idx="10">
                  <c:v>4</c:v>
                </c:pt>
                <c:pt idx="11">
                  <c:v>0</c:v>
                </c:pt>
                <c:pt idx="12">
                  <c:v>10</c:v>
                </c:pt>
                <c:pt idx="13">
                  <c:v>-9</c:v>
                </c:pt>
                <c:pt idx="14">
                  <c:v>6</c:v>
                </c:pt>
                <c:pt idx="15">
                  <c:v>-27</c:v>
                </c:pt>
                <c:pt idx="16">
                  <c:v>31</c:v>
                </c:pt>
                <c:pt idx="17">
                  <c:v>-7</c:v>
                </c:pt>
                <c:pt idx="18">
                  <c:v>2</c:v>
                </c:pt>
                <c:pt idx="19">
                  <c:v>59</c:v>
                </c:pt>
                <c:pt idx="20">
                  <c:v>-126</c:v>
                </c:pt>
                <c:pt idx="21">
                  <c:v>24</c:v>
                </c:pt>
                <c:pt idx="22">
                  <c:v>82</c:v>
                </c:pt>
                <c:pt idx="23">
                  <c:v>14</c:v>
                </c:pt>
                <c:pt idx="24">
                  <c:v>-76</c:v>
                </c:pt>
                <c:pt idx="25">
                  <c:v>4</c:v>
                </c:pt>
                <c:pt idx="26">
                  <c:v>-47</c:v>
                </c:pt>
                <c:pt idx="27">
                  <c:v>166</c:v>
                </c:pt>
                <c:pt idx="28">
                  <c:v>-223</c:v>
                </c:pt>
                <c:pt idx="29">
                  <c:v>145</c:v>
                </c:pt>
                <c:pt idx="30">
                  <c:v>38</c:v>
                </c:pt>
                <c:pt idx="31">
                  <c:v>-114</c:v>
                </c:pt>
                <c:pt idx="32">
                  <c:v>-4</c:v>
                </c:pt>
                <c:pt idx="3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Positivi!$B$1:$B$1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Positivi!$B$3:$B$38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Positivi!$C$3:$C$38</c:f>
              <c:numCache>
                <c:formatCode>General</c:formatCode>
                <c:ptCount val="36"/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Positivi!$D$3:$D$38</c:f>
              <c:numCache>
                <c:formatCode>General</c:formatCode>
                <c:ptCount val="36"/>
                <c:pt idx="2">
                  <c:v>9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Positivi!$E$3:$E$38</c:f>
              <c:numCache>
                <c:formatCode>General</c:formatCode>
                <c:ptCount val="36"/>
                <c:pt idx="3">
                  <c:v>-11</c:v>
                </c:pt>
                <c:pt idx="4">
                  <c:v>-6</c:v>
                </c:pt>
                <c:pt idx="5">
                  <c:v>27</c:v>
                </c:pt>
                <c:pt idx="6">
                  <c:v>-55</c:v>
                </c:pt>
                <c:pt idx="7">
                  <c:v>50</c:v>
                </c:pt>
                <c:pt idx="8">
                  <c:v>-10</c:v>
                </c:pt>
                <c:pt idx="9">
                  <c:v>-3</c:v>
                </c:pt>
                <c:pt idx="10">
                  <c:v>-3</c:v>
                </c:pt>
                <c:pt idx="11">
                  <c:v>5</c:v>
                </c:pt>
                <c:pt idx="12">
                  <c:v>12</c:v>
                </c:pt>
                <c:pt idx="13">
                  <c:v>-8</c:v>
                </c:pt>
                <c:pt idx="14">
                  <c:v>-2</c:v>
                </c:pt>
                <c:pt idx="15">
                  <c:v>-4</c:v>
                </c:pt>
                <c:pt idx="16">
                  <c:v>21</c:v>
                </c:pt>
                <c:pt idx="17">
                  <c:v>-13</c:v>
                </c:pt>
                <c:pt idx="18">
                  <c:v>-10</c:v>
                </c:pt>
                <c:pt idx="19">
                  <c:v>20</c:v>
                </c:pt>
                <c:pt idx="20">
                  <c:v>10</c:v>
                </c:pt>
                <c:pt idx="21">
                  <c:v>-56</c:v>
                </c:pt>
                <c:pt idx="22">
                  <c:v>31</c:v>
                </c:pt>
                <c:pt idx="23">
                  <c:v>-7</c:v>
                </c:pt>
                <c:pt idx="24">
                  <c:v>59</c:v>
                </c:pt>
                <c:pt idx="25">
                  <c:v>-77</c:v>
                </c:pt>
                <c:pt idx="26">
                  <c:v>61</c:v>
                </c:pt>
                <c:pt idx="27">
                  <c:v>-6</c:v>
                </c:pt>
                <c:pt idx="28">
                  <c:v>-24</c:v>
                </c:pt>
                <c:pt idx="29">
                  <c:v>-73</c:v>
                </c:pt>
                <c:pt idx="30">
                  <c:v>58</c:v>
                </c:pt>
                <c:pt idx="31">
                  <c:v>72</c:v>
                </c:pt>
                <c:pt idx="32">
                  <c:v>-235</c:v>
                </c:pt>
                <c:pt idx="33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Positivi!$C$3:$C$38</c:f>
              <c:numCache>
                <c:formatCode>General</c:formatCode>
                <c:ptCount val="36"/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Positivi!$D$3:$D$38</c:f>
              <c:numCache>
                <c:formatCode>General</c:formatCode>
                <c:ptCount val="36"/>
                <c:pt idx="2">
                  <c:v>9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Positivi!$E$3:$E$38</c:f>
              <c:numCache>
                <c:formatCode>General</c:formatCode>
                <c:ptCount val="36"/>
                <c:pt idx="3">
                  <c:v>-11</c:v>
                </c:pt>
                <c:pt idx="4">
                  <c:v>-6</c:v>
                </c:pt>
                <c:pt idx="5">
                  <c:v>27</c:v>
                </c:pt>
                <c:pt idx="6">
                  <c:v>-55</c:v>
                </c:pt>
                <c:pt idx="7">
                  <c:v>50</c:v>
                </c:pt>
                <c:pt idx="8">
                  <c:v>-10</c:v>
                </c:pt>
                <c:pt idx="9">
                  <c:v>-3</c:v>
                </c:pt>
                <c:pt idx="10">
                  <c:v>-3</c:v>
                </c:pt>
                <c:pt idx="11">
                  <c:v>5</c:v>
                </c:pt>
                <c:pt idx="12">
                  <c:v>12</c:v>
                </c:pt>
                <c:pt idx="13">
                  <c:v>-8</c:v>
                </c:pt>
                <c:pt idx="14">
                  <c:v>-2</c:v>
                </c:pt>
                <c:pt idx="15">
                  <c:v>-4</c:v>
                </c:pt>
                <c:pt idx="16">
                  <c:v>21</c:v>
                </c:pt>
                <c:pt idx="17">
                  <c:v>-13</c:v>
                </c:pt>
                <c:pt idx="18">
                  <c:v>-10</c:v>
                </c:pt>
                <c:pt idx="19">
                  <c:v>20</c:v>
                </c:pt>
                <c:pt idx="20">
                  <c:v>10</c:v>
                </c:pt>
                <c:pt idx="21">
                  <c:v>-56</c:v>
                </c:pt>
                <c:pt idx="22">
                  <c:v>31</c:v>
                </c:pt>
                <c:pt idx="23">
                  <c:v>-7</c:v>
                </c:pt>
                <c:pt idx="24">
                  <c:v>59</c:v>
                </c:pt>
                <c:pt idx="25">
                  <c:v>-77</c:v>
                </c:pt>
                <c:pt idx="26">
                  <c:v>61</c:v>
                </c:pt>
                <c:pt idx="27">
                  <c:v>-6</c:v>
                </c:pt>
                <c:pt idx="28">
                  <c:v>-24</c:v>
                </c:pt>
                <c:pt idx="29">
                  <c:v>-73</c:v>
                </c:pt>
                <c:pt idx="30">
                  <c:v>58</c:v>
                </c:pt>
                <c:pt idx="31">
                  <c:v>72</c:v>
                </c:pt>
                <c:pt idx="32">
                  <c:v>-235</c:v>
                </c:pt>
                <c:pt idx="33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Positivi!$B$3:$B$37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Quarantena!$B$1:$B$1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Quarantena!$B$3:$B$37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Quarantena!$C$3:$C$37</c:f>
              <c:numCache>
                <c:formatCode>General</c:formatCode>
                <c:ptCount val="35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Quarantena!$D$3:$D$37</c:f>
              <c:numCache>
                <c:formatCode>General</c:formatCode>
                <c:ptCount val="35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Quarantena!$E$3:$E$37</c:f>
              <c:numCache>
                <c:formatCode>General</c:formatCode>
                <c:ptCount val="35"/>
                <c:pt idx="3">
                  <c:v>-5</c:v>
                </c:pt>
                <c:pt idx="4">
                  <c:v>-5</c:v>
                </c:pt>
                <c:pt idx="5">
                  <c:v>28</c:v>
                </c:pt>
                <c:pt idx="6">
                  <c:v>-71</c:v>
                </c:pt>
                <c:pt idx="7">
                  <c:v>70</c:v>
                </c:pt>
                <c:pt idx="8">
                  <c:v>-19</c:v>
                </c:pt>
                <c:pt idx="9">
                  <c:v>0</c:v>
                </c:pt>
                <c:pt idx="10">
                  <c:v>-7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-8</c:v>
                </c:pt>
                <c:pt idx="15">
                  <c:v>23</c:v>
                </c:pt>
                <c:pt idx="16">
                  <c:v>-10</c:v>
                </c:pt>
                <c:pt idx="17">
                  <c:v>-6</c:v>
                </c:pt>
                <c:pt idx="18">
                  <c:v>-12</c:v>
                </c:pt>
                <c:pt idx="19">
                  <c:v>-39</c:v>
                </c:pt>
                <c:pt idx="20">
                  <c:v>136</c:v>
                </c:pt>
                <c:pt idx="21">
                  <c:v>-80</c:v>
                </c:pt>
                <c:pt idx="22">
                  <c:v>-51</c:v>
                </c:pt>
                <c:pt idx="23">
                  <c:v>-21</c:v>
                </c:pt>
                <c:pt idx="24">
                  <c:v>135</c:v>
                </c:pt>
                <c:pt idx="25">
                  <c:v>-81</c:v>
                </c:pt>
                <c:pt idx="26">
                  <c:v>108</c:v>
                </c:pt>
                <c:pt idx="27">
                  <c:v>-172</c:v>
                </c:pt>
                <c:pt idx="28">
                  <c:v>199</c:v>
                </c:pt>
                <c:pt idx="29">
                  <c:v>-218</c:v>
                </c:pt>
                <c:pt idx="30">
                  <c:v>20</c:v>
                </c:pt>
                <c:pt idx="31">
                  <c:v>186</c:v>
                </c:pt>
                <c:pt idx="32">
                  <c:v>-231</c:v>
                </c:pt>
                <c:pt idx="33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Quarantena!$C$3:$C$39</c:f>
              <c:numCache>
                <c:formatCode>General</c:formatCode>
                <c:ptCount val="37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Quarantena!$D$3:$D$39</c:f>
              <c:numCache>
                <c:formatCode>General</c:formatCode>
                <c:ptCount val="37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Quarantena!$E$3:$E$39</c:f>
              <c:numCache>
                <c:formatCode>General</c:formatCode>
                <c:ptCount val="37"/>
                <c:pt idx="3">
                  <c:v>-5</c:v>
                </c:pt>
                <c:pt idx="4">
                  <c:v>-5</c:v>
                </c:pt>
                <c:pt idx="5">
                  <c:v>28</c:v>
                </c:pt>
                <c:pt idx="6">
                  <c:v>-71</c:v>
                </c:pt>
                <c:pt idx="7">
                  <c:v>70</c:v>
                </c:pt>
                <c:pt idx="8">
                  <c:v>-19</c:v>
                </c:pt>
                <c:pt idx="9">
                  <c:v>0</c:v>
                </c:pt>
                <c:pt idx="10">
                  <c:v>-7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-8</c:v>
                </c:pt>
                <c:pt idx="15">
                  <c:v>23</c:v>
                </c:pt>
                <c:pt idx="16">
                  <c:v>-10</c:v>
                </c:pt>
                <c:pt idx="17">
                  <c:v>-6</c:v>
                </c:pt>
                <c:pt idx="18">
                  <c:v>-12</c:v>
                </c:pt>
                <c:pt idx="19">
                  <c:v>-39</c:v>
                </c:pt>
                <c:pt idx="20">
                  <c:v>136</c:v>
                </c:pt>
                <c:pt idx="21">
                  <c:v>-80</c:v>
                </c:pt>
                <c:pt idx="22">
                  <c:v>-51</c:v>
                </c:pt>
                <c:pt idx="23">
                  <c:v>-21</c:v>
                </c:pt>
                <c:pt idx="24">
                  <c:v>135</c:v>
                </c:pt>
                <c:pt idx="25">
                  <c:v>-81</c:v>
                </c:pt>
                <c:pt idx="26">
                  <c:v>108</c:v>
                </c:pt>
                <c:pt idx="27">
                  <c:v>-172</c:v>
                </c:pt>
                <c:pt idx="28">
                  <c:v>199</c:v>
                </c:pt>
                <c:pt idx="29">
                  <c:v>-218</c:v>
                </c:pt>
                <c:pt idx="30">
                  <c:v>20</c:v>
                </c:pt>
                <c:pt idx="31">
                  <c:v>186</c:v>
                </c:pt>
                <c:pt idx="32">
                  <c:v>-231</c:v>
                </c:pt>
                <c:pt idx="33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Tamponi!$C$1:$C$1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Tamponi!$C$3:$C$41</c:f>
              <c:numCache>
                <c:formatCode>General</c:formatCode>
                <c:ptCount val="39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Tamponi!$D$3:$D$39</c:f>
              <c:numCache>
                <c:formatCode>General</c:formatCode>
                <c:ptCount val="3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1">
                  <c:v>39</c:v>
                </c:pt>
                <c:pt idx="2">
                  <c:v>6</c:v>
                </c:pt>
                <c:pt idx="3">
                  <c:v>4.1052631578947372</c:v>
                </c:pt>
                <c:pt idx="4">
                  <c:v>5.8947368421052628</c:v>
                </c:pt>
                <c:pt idx="5">
                  <c:v>2.8809523809523809</c:v>
                </c:pt>
                <c:pt idx="6">
                  <c:v>4.84</c:v>
                </c:pt>
                <c:pt idx="7">
                  <c:v>5.5</c:v>
                </c:pt>
                <c:pt idx="8">
                  <c:v>5.041666666666667</c:v>
                </c:pt>
                <c:pt idx="9">
                  <c:v>5.115384615384615</c:v>
                </c:pt>
                <c:pt idx="10">
                  <c:v>5.2142857142857144</c:v>
                </c:pt>
                <c:pt idx="11">
                  <c:v>7.15625</c:v>
                </c:pt>
                <c:pt idx="12">
                  <c:v>6.4901960784313726</c:v>
                </c:pt>
                <c:pt idx="13">
                  <c:v>5.1410256410256414</c:v>
                </c:pt>
                <c:pt idx="14">
                  <c:v>5.6055045871559637</c:v>
                </c:pt>
                <c:pt idx="15">
                  <c:v>4.9219858156028371</c:v>
                </c:pt>
                <c:pt idx="16">
                  <c:v>5.2835051546391751</c:v>
                </c:pt>
                <c:pt idx="17">
                  <c:v>4.2846715328467155</c:v>
                </c:pt>
                <c:pt idx="18">
                  <c:v>4.1797101449275367</c:v>
                </c:pt>
                <c:pt idx="19">
                  <c:v>3.7796976241900646</c:v>
                </c:pt>
                <c:pt idx="20">
                  <c:v>3.5295169946332736</c:v>
                </c:pt>
                <c:pt idx="21">
                  <c:v>3.2818590704647677</c:v>
                </c:pt>
                <c:pt idx="22">
                  <c:v>3.2249357326478147</c:v>
                </c:pt>
                <c:pt idx="23">
                  <c:v>3.2829763246899661</c:v>
                </c:pt>
                <c:pt idx="24">
                  <c:v>3.1614730878186967</c:v>
                </c:pt>
                <c:pt idx="25">
                  <c:v>3.1072891072891071</c:v>
                </c:pt>
                <c:pt idx="26">
                  <c:v>2.9972144846796658</c:v>
                </c:pt>
                <c:pt idx="27">
                  <c:v>3</c:v>
                </c:pt>
                <c:pt idx="28">
                  <c:v>2.8783783783783785</c:v>
                </c:pt>
                <c:pt idx="29">
                  <c:v>2.831758034026465</c:v>
                </c:pt>
                <c:pt idx="30">
                  <c:v>2.8642082429501086</c:v>
                </c:pt>
                <c:pt idx="31">
                  <c:v>2.8453447604207245</c:v>
                </c:pt>
                <c:pt idx="32">
                  <c:v>2.8946587537091988</c:v>
                </c:pt>
                <c:pt idx="33">
                  <c:v>2.8975903614457832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1">
                  <c:v>39</c:v>
                </c:pt>
                <c:pt idx="2">
                  <c:v>6</c:v>
                </c:pt>
                <c:pt idx="3">
                  <c:v>4.1052631578947372</c:v>
                </c:pt>
                <c:pt idx="4">
                  <c:v>5.8947368421052628</c:v>
                </c:pt>
                <c:pt idx="5">
                  <c:v>3.1842105263157894</c:v>
                </c:pt>
                <c:pt idx="6">
                  <c:v>5.7619047619047619</c:v>
                </c:pt>
                <c:pt idx="7">
                  <c:v>6.7222222222222223</c:v>
                </c:pt>
                <c:pt idx="8">
                  <c:v>6.3684210526315788</c:v>
                </c:pt>
                <c:pt idx="9">
                  <c:v>6.333333333333333</c:v>
                </c:pt>
                <c:pt idx="10">
                  <c:v>6.9523809523809526</c:v>
                </c:pt>
                <c:pt idx="11">
                  <c:v>9.5416666666666661</c:v>
                </c:pt>
                <c:pt idx="12">
                  <c:v>7.8809523809523814</c:v>
                </c:pt>
                <c:pt idx="13">
                  <c:v>5.9850746268656714</c:v>
                </c:pt>
                <c:pt idx="14">
                  <c:v>6.2989690721649483</c:v>
                </c:pt>
                <c:pt idx="15">
                  <c:v>5.421875</c:v>
                </c:pt>
                <c:pt idx="16">
                  <c:v>5.6629834254143647</c:v>
                </c:pt>
                <c:pt idx="17">
                  <c:v>4.8312757201646095</c:v>
                </c:pt>
                <c:pt idx="18">
                  <c:v>4.7434210526315788</c:v>
                </c:pt>
                <c:pt idx="19">
                  <c:v>4.557291666666667</c:v>
                </c:pt>
                <c:pt idx="20">
                  <c:v>4.0020283975659225</c:v>
                </c:pt>
                <c:pt idx="21">
                  <c:v>3.8069565217391306</c:v>
                </c:pt>
                <c:pt idx="22">
                  <c:v>3.7957639939485626</c:v>
                </c:pt>
                <c:pt idx="23">
                  <c:v>3.913978494623656</c:v>
                </c:pt>
                <c:pt idx="24">
                  <c:v>3.7916194790486974</c:v>
                </c:pt>
                <c:pt idx="25">
                  <c:v>3.7902097902097904</c:v>
                </c:pt>
                <c:pt idx="26">
                  <c:v>3.7135461604831752</c:v>
                </c:pt>
                <c:pt idx="27">
                  <c:v>3.6972612879348632</c:v>
                </c:pt>
                <c:pt idx="28">
                  <c:v>3.5660012878300065</c:v>
                </c:pt>
                <c:pt idx="29">
                  <c:v>3.541371158392435</c:v>
                </c:pt>
                <c:pt idx="30">
                  <c:v>3.6155531215772179</c:v>
                </c:pt>
                <c:pt idx="31">
                  <c:v>3.6033547113961522</c:v>
                </c:pt>
                <c:pt idx="32">
                  <c:v>3.788349514563107</c:v>
                </c:pt>
                <c:pt idx="33">
                  <c:v>3.9199424736337489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Tamponi!$J$1:$J$1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Tamponi!$J$3:$J$39</c:f>
              <c:numCache>
                <c:formatCode>0.0</c:formatCode>
                <c:ptCount val="37"/>
                <c:pt idx="1">
                  <c:v>2.5641025641025643</c:v>
                </c:pt>
                <c:pt idx="2">
                  <c:v>16.666666666666668</c:v>
                </c:pt>
                <c:pt idx="3">
                  <c:v>24.358974358974358</c:v>
                </c:pt>
                <c:pt idx="4">
                  <c:v>16.964285714285715</c:v>
                </c:pt>
                <c:pt idx="5">
                  <c:v>34.710743801652896</c:v>
                </c:pt>
                <c:pt idx="6">
                  <c:v>20.66115702479339</c:v>
                </c:pt>
                <c:pt idx="7">
                  <c:v>18.181818181818183</c:v>
                </c:pt>
                <c:pt idx="8">
                  <c:v>19.834710743801651</c:v>
                </c:pt>
                <c:pt idx="9">
                  <c:v>19.548872180451131</c:v>
                </c:pt>
                <c:pt idx="10">
                  <c:v>19.17808219178082</c:v>
                </c:pt>
                <c:pt idx="11">
                  <c:v>13.973799126637555</c:v>
                </c:pt>
                <c:pt idx="12">
                  <c:v>15.407854984894259</c:v>
                </c:pt>
                <c:pt idx="13">
                  <c:v>19.451371571072318</c:v>
                </c:pt>
                <c:pt idx="14">
                  <c:v>17.839607201309327</c:v>
                </c:pt>
                <c:pt idx="15">
                  <c:v>20.317002881844381</c:v>
                </c:pt>
                <c:pt idx="16">
                  <c:v>18.926829268292682</c:v>
                </c:pt>
                <c:pt idx="17">
                  <c:v>23.339011925042588</c:v>
                </c:pt>
                <c:pt idx="18">
                  <c:v>23.925104022191398</c:v>
                </c:pt>
                <c:pt idx="19">
                  <c:v>26.457142857142859</c:v>
                </c:pt>
                <c:pt idx="20">
                  <c:v>28.33248859604663</c:v>
                </c:pt>
                <c:pt idx="21">
                  <c:v>30.470534490634993</c:v>
                </c:pt>
                <c:pt idx="22">
                  <c:v>31.008369868473498</c:v>
                </c:pt>
                <c:pt idx="23">
                  <c:v>30.460164835164836</c:v>
                </c:pt>
                <c:pt idx="24">
                  <c:v>31.630824372759857</c:v>
                </c:pt>
                <c:pt idx="25">
                  <c:v>32.182393252503957</c:v>
                </c:pt>
                <c:pt idx="26">
                  <c:v>33.364312267657994</c:v>
                </c:pt>
                <c:pt idx="27">
                  <c:v>33.333333333333336</c:v>
                </c:pt>
                <c:pt idx="28">
                  <c:v>34.741784037558681</c:v>
                </c:pt>
                <c:pt idx="29">
                  <c:v>35.313751668891854</c:v>
                </c:pt>
                <c:pt idx="30">
                  <c:v>34.913662526507117</c:v>
                </c:pt>
                <c:pt idx="31">
                  <c:v>35.145125958378969</c:v>
                </c:pt>
                <c:pt idx="32">
                  <c:v>34.546386468477706</c:v>
                </c:pt>
                <c:pt idx="33">
                  <c:v>34.511434511434508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Tamponi!$K$1:$K$1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Tamponi!$A$2:$A$39</c:f>
              <c:numCache>
                <c:formatCode>d/m;@</c:formatCode>
                <c:ptCount val="38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</c:numCache>
            </c:numRef>
          </c:xVal>
          <c:yVal>
            <c:numRef>
              <c:f>Tamponi!$K$2:$K$39</c:f>
              <c:numCache>
                <c:formatCode>0.0</c:formatCode>
                <c:ptCount val="38"/>
                <c:pt idx="2">
                  <c:v>2.5641025641025643</c:v>
                </c:pt>
                <c:pt idx="3">
                  <c:v>16.666666666666668</c:v>
                </c:pt>
                <c:pt idx="4">
                  <c:v>24.358974358974358</c:v>
                </c:pt>
                <c:pt idx="5">
                  <c:v>16.964285714285715</c:v>
                </c:pt>
                <c:pt idx="6">
                  <c:v>31.404958677685951</c:v>
                </c:pt>
                <c:pt idx="7">
                  <c:v>17.355371900826448</c:v>
                </c:pt>
                <c:pt idx="8">
                  <c:v>14.87603305785124</c:v>
                </c:pt>
                <c:pt idx="9">
                  <c:v>15.702479338842975</c:v>
                </c:pt>
                <c:pt idx="10">
                  <c:v>15.789473684210527</c:v>
                </c:pt>
                <c:pt idx="11">
                  <c:v>14.383561643835616</c:v>
                </c:pt>
                <c:pt idx="12">
                  <c:v>10.480349344978167</c:v>
                </c:pt>
                <c:pt idx="13">
                  <c:v>12.688821752265861</c:v>
                </c:pt>
                <c:pt idx="14">
                  <c:v>16.708229426433917</c:v>
                </c:pt>
                <c:pt idx="15">
                  <c:v>15.875613747954175</c:v>
                </c:pt>
                <c:pt idx="16">
                  <c:v>18.443804034582133</c:v>
                </c:pt>
                <c:pt idx="17">
                  <c:v>17.658536585365855</c:v>
                </c:pt>
                <c:pt idx="18">
                  <c:v>20.698466780238498</c:v>
                </c:pt>
                <c:pt idx="19">
                  <c:v>21.081830790568656</c:v>
                </c:pt>
                <c:pt idx="20">
                  <c:v>21.942857142857143</c:v>
                </c:pt>
                <c:pt idx="21">
                  <c:v>24.987328940699445</c:v>
                </c:pt>
                <c:pt idx="22">
                  <c:v>26.267702147099133</c:v>
                </c:pt>
                <c:pt idx="23">
                  <c:v>26.345157433240335</c:v>
                </c:pt>
                <c:pt idx="24">
                  <c:v>25.549450549450547</c:v>
                </c:pt>
                <c:pt idx="25">
                  <c:v>26.373954599761053</c:v>
                </c:pt>
                <c:pt idx="26">
                  <c:v>26.383763837638377</c:v>
                </c:pt>
                <c:pt idx="27">
                  <c:v>26.928438661710036</c:v>
                </c:pt>
                <c:pt idx="28">
                  <c:v>27.047047047047045</c:v>
                </c:pt>
                <c:pt idx="29">
                  <c:v>28.042614662332973</c:v>
                </c:pt>
                <c:pt idx="30">
                  <c:v>28.237650200267023</c:v>
                </c:pt>
                <c:pt idx="31">
                  <c:v>27.658285368070281</c:v>
                </c:pt>
                <c:pt idx="32">
                  <c:v>27.751916757940851</c:v>
                </c:pt>
                <c:pt idx="33">
                  <c:v>26.396719630958483</c:v>
                </c:pt>
                <c:pt idx="34">
                  <c:v>25.51057845175492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Casi_totali!$C$3:$C$37</c:f>
              <c:numCache>
                <c:formatCode>General</c:formatCode>
                <c:ptCount val="35"/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Casi_totali!$D$3:$D$37</c:f>
              <c:numCache>
                <c:formatCode>General</c:formatCode>
                <c:ptCount val="35"/>
                <c:pt idx="2">
                  <c:v>9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Casi_totali!$E$3:$E$37</c:f>
              <c:numCache>
                <c:formatCode>General</c:formatCode>
                <c:ptCount val="35"/>
                <c:pt idx="3">
                  <c:v>-11</c:v>
                </c:pt>
                <c:pt idx="4">
                  <c:v>-6</c:v>
                </c:pt>
                <c:pt idx="5">
                  <c:v>31</c:v>
                </c:pt>
                <c:pt idx="6">
                  <c:v>-63</c:v>
                </c:pt>
                <c:pt idx="7">
                  <c:v>54</c:v>
                </c:pt>
                <c:pt idx="8">
                  <c:v>-9</c:v>
                </c:pt>
                <c:pt idx="9">
                  <c:v>-5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-7</c:v>
                </c:pt>
                <c:pt idx="14">
                  <c:v>-4</c:v>
                </c:pt>
                <c:pt idx="15">
                  <c:v>-3</c:v>
                </c:pt>
                <c:pt idx="16">
                  <c:v>20</c:v>
                </c:pt>
                <c:pt idx="17">
                  <c:v>6</c:v>
                </c:pt>
                <c:pt idx="18">
                  <c:v>-36</c:v>
                </c:pt>
                <c:pt idx="19">
                  <c:v>56</c:v>
                </c:pt>
                <c:pt idx="20">
                  <c:v>-69</c:v>
                </c:pt>
                <c:pt idx="21">
                  <c:v>34</c:v>
                </c:pt>
                <c:pt idx="22">
                  <c:v>-9</c:v>
                </c:pt>
                <c:pt idx="23">
                  <c:v>-5</c:v>
                </c:pt>
                <c:pt idx="24">
                  <c:v>65</c:v>
                </c:pt>
                <c:pt idx="25">
                  <c:v>-73</c:v>
                </c:pt>
                <c:pt idx="26">
                  <c:v>63</c:v>
                </c:pt>
                <c:pt idx="27">
                  <c:v>-39</c:v>
                </c:pt>
                <c:pt idx="28">
                  <c:v>16</c:v>
                </c:pt>
                <c:pt idx="29">
                  <c:v>-97</c:v>
                </c:pt>
                <c:pt idx="30">
                  <c:v>64</c:v>
                </c:pt>
                <c:pt idx="31">
                  <c:v>76</c:v>
                </c:pt>
                <c:pt idx="32">
                  <c:v>-206</c:v>
                </c:pt>
                <c:pt idx="33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'Analisi-pos'!$C$1:$C$1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'Analisi-pos'!$B$3:$B$38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'Analisi-pos'!$C$3:$C$38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9.7662797081057295</c:v>
                </c:pt>
                <c:pt idx="1">
                  <c:v>11.921196121295011</c:v>
                </c:pt>
                <c:pt idx="2">
                  <c:v>14.549609813943754</c:v>
                </c:pt>
                <c:pt idx="3">
                  <c:v>17.754592616692957</c:v>
                </c:pt>
                <c:pt idx="4">
                  <c:v>21.661180313351434</c:v>
                </c:pt>
                <c:pt idx="5">
                  <c:v>26.420822473700724</c:v>
                </c:pt>
                <c:pt idx="6">
                  <c:v>32.216620947896011</c:v>
                </c:pt>
                <c:pt idx="7">
                  <c:v>39.269440262259081</c:v>
                </c:pt>
                <c:pt idx="8">
                  <c:v>47.844950836048227</c:v>
                </c:pt>
                <c:pt idx="9">
                  <c:v>58.261621887099224</c:v>
                </c:pt>
                <c:pt idx="10">
                  <c:v>70.899604491139414</c:v>
                </c:pt>
                <c:pt idx="11">
                  <c:v>86.210322433514335</c:v>
                </c:pt>
                <c:pt idx="12">
                  <c:v>104.72640157247587</c:v>
                </c:pt>
                <c:pt idx="13">
                  <c:v>127.07129692146837</c:v>
                </c:pt>
                <c:pt idx="14">
                  <c:v>153.9675998168629</c:v>
                </c:pt>
                <c:pt idx="15">
                  <c:v>186.24251016120834</c:v>
                </c:pt>
                <c:pt idx="16">
                  <c:v>224.82834189219147</c:v>
                </c:pt>
                <c:pt idx="17">
                  <c:v>270.75522846433796</c:v>
                </c:pt>
                <c:pt idx="18">
                  <c:v>325.13250334430762</c:v>
                </c:pt>
                <c:pt idx="19">
                  <c:v>389.11473216323037</c:v>
                </c:pt>
                <c:pt idx="20">
                  <c:v>463.84836837758809</c:v>
                </c:pt>
                <c:pt idx="21">
                  <c:v>550.39591122259264</c:v>
                </c:pt>
                <c:pt idx="22">
                  <c:v>649.63674231725372</c:v>
                </c:pt>
                <c:pt idx="23">
                  <c:v>762.14788821804325</c:v>
                </c:pt>
                <c:pt idx="24">
                  <c:v>888.07380852227084</c:v>
                </c:pt>
                <c:pt idx="25">
                  <c:v>1027.0012207690761</c:v>
                </c:pt>
                <c:pt idx="26">
                  <c:v>1177.8612240713442</c:v>
                </c:pt>
                <c:pt idx="27">
                  <c:v>1338.8839574371218</c:v>
                </c:pt>
                <c:pt idx="28">
                  <c:v>1507.6279644969893</c:v>
                </c:pt>
                <c:pt idx="29">
                  <c:v>1681.0958121258714</c:v>
                </c:pt>
                <c:pt idx="30">
                  <c:v>1855.9305068503372</c:v>
                </c:pt>
                <c:pt idx="31">
                  <c:v>2028.6682708756689</c:v>
                </c:pt>
                <c:pt idx="32">
                  <c:v>2196.0086435755506</c:v>
                </c:pt>
                <c:pt idx="33">
                  <c:v>2355.0581924512567</c:v>
                </c:pt>
                <c:pt idx="34">
                  <c:v>2503.5112138817585</c:v>
                </c:pt>
                <c:pt idx="35">
                  <c:v>2639.7468692869038</c:v>
                </c:pt>
                <c:pt idx="36">
                  <c:v>2762.8412653488535</c:v>
                </c:pt>
                <c:pt idx="37">
                  <c:v>2872.5089022115158</c:v>
                </c:pt>
                <c:pt idx="38">
                  <c:v>2968.9969240292976</c:v>
                </c:pt>
                <c:pt idx="39">
                  <c:v>3052.9571963158287</c:v>
                </c:pt>
                <c:pt idx="40">
                  <c:v>3125.317322138128</c:v>
                </c:pt>
                <c:pt idx="41">
                  <c:v>3187.1651235811278</c:v>
                </c:pt>
                <c:pt idx="42">
                  <c:v>3239.6543198571812</c:v>
                </c:pt>
                <c:pt idx="43">
                  <c:v>3283.9336286756306</c:v>
                </c:pt>
                <c:pt idx="44">
                  <c:v>3321.0978411879405</c:v>
                </c:pt>
                <c:pt idx="45">
                  <c:v>3352.1574568513006</c:v>
                </c:pt>
                <c:pt idx="46">
                  <c:v>3378.0227905632496</c:v>
                </c:pt>
                <c:pt idx="47">
                  <c:v>3399.498605205792</c:v>
                </c:pt>
                <c:pt idx="48">
                  <c:v>3417.2858829988663</c:v>
                </c:pt>
                <c:pt idx="49">
                  <c:v>3431.9880547406074</c:v>
                </c:pt>
                <c:pt idx="50">
                  <c:v>3444.1196948696406</c:v>
                </c:pt>
                <c:pt idx="51">
                  <c:v>3454.116283229534</c:v>
                </c:pt>
                <c:pt idx="52">
                  <c:v>3462.3441055498124</c:v>
                </c:pt>
                <c:pt idx="53">
                  <c:v>3469.1097175766399</c:v>
                </c:pt>
                <c:pt idx="54">
                  <c:v>3474.6686495691019</c:v>
                </c:pt>
                <c:pt idx="55">
                  <c:v>3479.2331995604845</c:v>
                </c:pt>
                <c:pt idx="56">
                  <c:v>3482.9792754045629</c:v>
                </c:pt>
                <c:pt idx="57">
                  <c:v>3486.0523141144736</c:v>
                </c:pt>
                <c:pt idx="58">
                  <c:v>3488.5723456642836</c:v>
                </c:pt>
                <c:pt idx="59">
                  <c:v>3490.6382872105751</c:v>
                </c:pt>
                <c:pt idx="60">
                  <c:v>3492.3315597603255</c:v>
                </c:pt>
                <c:pt idx="61">
                  <c:v>3493.7191176460633</c:v>
                </c:pt>
                <c:pt idx="62">
                  <c:v>3494.8559751372773</c:v>
                </c:pt>
                <c:pt idx="63">
                  <c:v>3495.7873063242864</c:v>
                </c:pt>
                <c:pt idx="64">
                  <c:v>3496.5501854520735</c:v>
                </c:pt>
                <c:pt idx="65">
                  <c:v>3497.1750259988617</c:v>
                </c:pt>
                <c:pt idx="66">
                  <c:v>3497.6867684624194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21.54916413189282</c:v>
                </c:pt>
                <c:pt idx="2">
                  <c:v>26.28413692648742</c:v>
                </c:pt>
                <c:pt idx="3">
                  <c:v>32.049828027492033</c:v>
                </c:pt>
                <c:pt idx="4">
                  <c:v>39.065876966584767</c:v>
                </c:pt>
                <c:pt idx="5">
                  <c:v>47.596421603492907</c:v>
                </c:pt>
                <c:pt idx="6">
                  <c:v>57.95798474195287</c:v>
                </c:pt>
                <c:pt idx="7">
                  <c:v>70.528193143630702</c:v>
                </c:pt>
                <c:pt idx="8">
                  <c:v>85.755105737891455</c:v>
                </c:pt>
                <c:pt idx="9">
                  <c:v>104.16671051050997</c:v>
                </c:pt>
                <c:pt idx="10">
                  <c:v>126.37982604040189</c:v>
                </c:pt>
                <c:pt idx="11">
                  <c:v>153.10717942374922</c:v>
                </c:pt>
                <c:pt idx="12">
                  <c:v>185.1607913896153</c:v>
                </c:pt>
                <c:pt idx="13">
                  <c:v>223.44895348992509</c:v>
                </c:pt>
                <c:pt idx="14">
                  <c:v>268.96302895394524</c:v>
                </c:pt>
                <c:pt idx="15">
                  <c:v>322.74910344345443</c:v>
                </c:pt>
                <c:pt idx="16">
                  <c:v>385.85831730983131</c:v>
                </c:pt>
                <c:pt idx="17">
                  <c:v>459.26886572146486</c:v>
                </c:pt>
                <c:pt idx="18">
                  <c:v>543.77274879969661</c:v>
                </c:pt>
                <c:pt idx="19">
                  <c:v>639.82228818922749</c:v>
                </c:pt>
                <c:pt idx="20">
                  <c:v>747.33636214357716</c:v>
                </c:pt>
                <c:pt idx="21">
                  <c:v>865.47542845004557</c:v>
                </c:pt>
                <c:pt idx="22">
                  <c:v>992.40831094661075</c:v>
                </c:pt>
                <c:pt idx="23">
                  <c:v>1125.1114590078953</c:v>
                </c:pt>
                <c:pt idx="24">
                  <c:v>1259.2592030422759</c:v>
                </c:pt>
                <c:pt idx="25">
                  <c:v>1389.2741224680526</c:v>
                </c:pt>
                <c:pt idx="26">
                  <c:v>1508.6000330226807</c:v>
                </c:pt>
                <c:pt idx="27">
                  <c:v>1610.2273336577764</c:v>
                </c:pt>
                <c:pt idx="28">
                  <c:v>1687.440070598675</c:v>
                </c:pt>
                <c:pt idx="29">
                  <c:v>1734.6784762888205</c:v>
                </c:pt>
                <c:pt idx="30">
                  <c:v>1748.3469472446586</c:v>
                </c:pt>
                <c:pt idx="31">
                  <c:v>1727.3776402533167</c:v>
                </c:pt>
                <c:pt idx="32">
                  <c:v>1673.4037269988175</c:v>
                </c:pt>
                <c:pt idx="33">
                  <c:v>1590.4954887570602</c:v>
                </c:pt>
                <c:pt idx="34">
                  <c:v>1484.5302143050185</c:v>
                </c:pt>
                <c:pt idx="35">
                  <c:v>1362.3565540514528</c:v>
                </c:pt>
                <c:pt idx="36">
                  <c:v>1230.9439606194974</c:v>
                </c:pt>
                <c:pt idx="37">
                  <c:v>1096.6763686266222</c:v>
                </c:pt>
                <c:pt idx="38">
                  <c:v>964.88021817781828</c:v>
                </c:pt>
                <c:pt idx="39">
                  <c:v>839.60272286531108</c:v>
                </c:pt>
                <c:pt idx="40">
                  <c:v>723.60125822299324</c:v>
                </c:pt>
                <c:pt idx="41">
                  <c:v>618.47801442999753</c:v>
                </c:pt>
                <c:pt idx="42">
                  <c:v>524.89196276053462</c:v>
                </c:pt>
                <c:pt idx="43">
                  <c:v>442.79308818449408</c:v>
                </c:pt>
                <c:pt idx="44">
                  <c:v>371.64212512309859</c:v>
                </c:pt>
                <c:pt idx="45">
                  <c:v>310.59615663360091</c:v>
                </c:pt>
                <c:pt idx="46">
                  <c:v>258.65333711949006</c:v>
                </c:pt>
                <c:pt idx="47">
                  <c:v>214.75814642542446</c:v>
                </c:pt>
                <c:pt idx="48">
                  <c:v>177.87277793074281</c:v>
                </c:pt>
                <c:pt idx="49">
                  <c:v>147.0217174174104</c:v>
                </c:pt>
                <c:pt idx="50">
                  <c:v>121.31640129033258</c:v>
                </c:pt>
                <c:pt idx="51">
                  <c:v>99.965883598933942</c:v>
                </c:pt>
                <c:pt idx="52">
                  <c:v>82.27822320278392</c:v>
                </c:pt>
                <c:pt idx="53">
                  <c:v>67.656120268275117</c:v>
                </c:pt>
                <c:pt idx="54">
                  <c:v>55.589319924620213</c:v>
                </c:pt>
                <c:pt idx="55">
                  <c:v>45.645499913825915</c:v>
                </c:pt>
                <c:pt idx="56">
                  <c:v>37.460758440784048</c:v>
                </c:pt>
                <c:pt idx="57">
                  <c:v>30.730387099106338</c:v>
                </c:pt>
                <c:pt idx="58">
                  <c:v>25.200315498100281</c:v>
                </c:pt>
                <c:pt idx="59">
                  <c:v>20.659415462914694</c:v>
                </c:pt>
                <c:pt idx="60">
                  <c:v>16.93272549750418</c:v>
                </c:pt>
                <c:pt idx="61">
                  <c:v>13.875578857378059</c:v>
                </c:pt>
                <c:pt idx="62">
                  <c:v>11.368574912139593</c:v>
                </c:pt>
                <c:pt idx="63">
                  <c:v>9.3133118700916384</c:v>
                </c:pt>
                <c:pt idx="64">
                  <c:v>7.6287912778707323</c:v>
                </c:pt>
                <c:pt idx="65">
                  <c:v>6.2484054678816392</c:v>
                </c:pt>
                <c:pt idx="66">
                  <c:v>5.1174246355776631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'Analisi-pos'!$C$3:$C$37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'Analisi-pos'!$C$1:$C$1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'Analisi-pos'!$B$3:$B$38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'Analisi-pos'!$C$3:$C$38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9.7662797081057295</c:v>
                </c:pt>
                <c:pt idx="1">
                  <c:v>11.921196121295011</c:v>
                </c:pt>
                <c:pt idx="2">
                  <c:v>14.549609813943754</c:v>
                </c:pt>
                <c:pt idx="3">
                  <c:v>17.754592616692957</c:v>
                </c:pt>
                <c:pt idx="4">
                  <c:v>21.661180313351434</c:v>
                </c:pt>
                <c:pt idx="5">
                  <c:v>26.420822473700724</c:v>
                </c:pt>
                <c:pt idx="6">
                  <c:v>32.216620947896011</c:v>
                </c:pt>
                <c:pt idx="7">
                  <c:v>39.269440262259081</c:v>
                </c:pt>
                <c:pt idx="8">
                  <c:v>47.844950836048227</c:v>
                </c:pt>
                <c:pt idx="9">
                  <c:v>58.261621887099224</c:v>
                </c:pt>
                <c:pt idx="10">
                  <c:v>70.899604491139414</c:v>
                </c:pt>
                <c:pt idx="11">
                  <c:v>86.210322433514335</c:v>
                </c:pt>
                <c:pt idx="12">
                  <c:v>104.72640157247587</c:v>
                </c:pt>
                <c:pt idx="13">
                  <c:v>127.07129692146837</c:v>
                </c:pt>
                <c:pt idx="14">
                  <c:v>153.9675998168629</c:v>
                </c:pt>
                <c:pt idx="15">
                  <c:v>186.24251016120834</c:v>
                </c:pt>
                <c:pt idx="16">
                  <c:v>224.82834189219147</c:v>
                </c:pt>
                <c:pt idx="17">
                  <c:v>270.75522846433796</c:v>
                </c:pt>
                <c:pt idx="18">
                  <c:v>325.13250334430762</c:v>
                </c:pt>
                <c:pt idx="19">
                  <c:v>389.11473216323037</c:v>
                </c:pt>
                <c:pt idx="20">
                  <c:v>463.84836837758809</c:v>
                </c:pt>
                <c:pt idx="21">
                  <c:v>550.39591122259264</c:v>
                </c:pt>
                <c:pt idx="22">
                  <c:v>649.63674231725372</c:v>
                </c:pt>
                <c:pt idx="23">
                  <c:v>762.14788821804325</c:v>
                </c:pt>
                <c:pt idx="24">
                  <c:v>888.07380852227084</c:v>
                </c:pt>
                <c:pt idx="25">
                  <c:v>1027.0012207690761</c:v>
                </c:pt>
                <c:pt idx="26">
                  <c:v>1177.8612240713442</c:v>
                </c:pt>
                <c:pt idx="27">
                  <c:v>1338.8839574371218</c:v>
                </c:pt>
                <c:pt idx="28">
                  <c:v>1507.6279644969893</c:v>
                </c:pt>
                <c:pt idx="29">
                  <c:v>1681.0958121258714</c:v>
                </c:pt>
                <c:pt idx="30">
                  <c:v>1855.9305068503372</c:v>
                </c:pt>
                <c:pt idx="31">
                  <c:v>2028.6682708756689</c:v>
                </c:pt>
                <c:pt idx="32">
                  <c:v>2196.0086435755506</c:v>
                </c:pt>
                <c:pt idx="33">
                  <c:v>2355.0581924512567</c:v>
                </c:pt>
                <c:pt idx="34">
                  <c:v>2503.5112138817585</c:v>
                </c:pt>
                <c:pt idx="35">
                  <c:v>2639.7468692869038</c:v>
                </c:pt>
                <c:pt idx="36">
                  <c:v>2762.8412653488535</c:v>
                </c:pt>
                <c:pt idx="37">
                  <c:v>2872.5089022115158</c:v>
                </c:pt>
                <c:pt idx="38">
                  <c:v>2968.9969240292976</c:v>
                </c:pt>
                <c:pt idx="39">
                  <c:v>3052.9571963158287</c:v>
                </c:pt>
                <c:pt idx="40">
                  <c:v>3125.317322138128</c:v>
                </c:pt>
                <c:pt idx="41">
                  <c:v>3187.1651235811278</c:v>
                </c:pt>
                <c:pt idx="42">
                  <c:v>3239.6543198571812</c:v>
                </c:pt>
                <c:pt idx="43">
                  <c:v>3283.9336286756306</c:v>
                </c:pt>
                <c:pt idx="44">
                  <c:v>3321.0978411879405</c:v>
                </c:pt>
                <c:pt idx="45">
                  <c:v>3352.1574568513006</c:v>
                </c:pt>
                <c:pt idx="46">
                  <c:v>3378.0227905632496</c:v>
                </c:pt>
                <c:pt idx="47">
                  <c:v>3399.498605205792</c:v>
                </c:pt>
                <c:pt idx="48">
                  <c:v>3417.2858829988663</c:v>
                </c:pt>
                <c:pt idx="49">
                  <c:v>3431.9880547406074</c:v>
                </c:pt>
                <c:pt idx="50">
                  <c:v>3444.1196948696406</c:v>
                </c:pt>
                <c:pt idx="51">
                  <c:v>3454.116283229534</c:v>
                </c:pt>
                <c:pt idx="52">
                  <c:v>3462.3441055498124</c:v>
                </c:pt>
                <c:pt idx="53">
                  <c:v>3469.1097175766399</c:v>
                </c:pt>
                <c:pt idx="54">
                  <c:v>3474.6686495691019</c:v>
                </c:pt>
                <c:pt idx="55">
                  <c:v>3479.2331995604845</c:v>
                </c:pt>
                <c:pt idx="56">
                  <c:v>3482.9792754045629</c:v>
                </c:pt>
                <c:pt idx="57">
                  <c:v>3486.0523141144736</c:v>
                </c:pt>
                <c:pt idx="58">
                  <c:v>3488.5723456642836</c:v>
                </c:pt>
                <c:pt idx="59">
                  <c:v>3490.6382872105751</c:v>
                </c:pt>
                <c:pt idx="60">
                  <c:v>3492.3315597603255</c:v>
                </c:pt>
                <c:pt idx="61">
                  <c:v>3493.7191176460633</c:v>
                </c:pt>
                <c:pt idx="62">
                  <c:v>3494.8559751372773</c:v>
                </c:pt>
                <c:pt idx="63">
                  <c:v>3495.7873063242864</c:v>
                </c:pt>
                <c:pt idx="64">
                  <c:v>3496.5501854520735</c:v>
                </c:pt>
                <c:pt idx="65">
                  <c:v>3497.1750259988617</c:v>
                </c:pt>
                <c:pt idx="66">
                  <c:v>3497.6867684624194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21.54916413189282</c:v>
                </c:pt>
                <c:pt idx="2">
                  <c:v>26.28413692648742</c:v>
                </c:pt>
                <c:pt idx="3">
                  <c:v>32.049828027492033</c:v>
                </c:pt>
                <c:pt idx="4">
                  <c:v>39.065876966584767</c:v>
                </c:pt>
                <c:pt idx="5">
                  <c:v>47.596421603492907</c:v>
                </c:pt>
                <c:pt idx="6">
                  <c:v>57.95798474195287</c:v>
                </c:pt>
                <c:pt idx="7">
                  <c:v>70.528193143630702</c:v>
                </c:pt>
                <c:pt idx="8">
                  <c:v>85.755105737891455</c:v>
                </c:pt>
                <c:pt idx="9">
                  <c:v>104.16671051050997</c:v>
                </c:pt>
                <c:pt idx="10">
                  <c:v>126.37982604040189</c:v>
                </c:pt>
                <c:pt idx="11">
                  <c:v>153.10717942374922</c:v>
                </c:pt>
                <c:pt idx="12">
                  <c:v>185.1607913896153</c:v>
                </c:pt>
                <c:pt idx="13">
                  <c:v>223.44895348992509</c:v>
                </c:pt>
                <c:pt idx="14">
                  <c:v>268.96302895394524</c:v>
                </c:pt>
                <c:pt idx="15">
                  <c:v>322.74910344345443</c:v>
                </c:pt>
                <c:pt idx="16">
                  <c:v>385.85831730983131</c:v>
                </c:pt>
                <c:pt idx="17">
                  <c:v>459.26886572146486</c:v>
                </c:pt>
                <c:pt idx="18">
                  <c:v>543.77274879969661</c:v>
                </c:pt>
                <c:pt idx="19">
                  <c:v>639.82228818922749</c:v>
                </c:pt>
                <c:pt idx="20">
                  <c:v>747.33636214357716</c:v>
                </c:pt>
                <c:pt idx="21">
                  <c:v>865.47542845004557</c:v>
                </c:pt>
                <c:pt idx="22">
                  <c:v>992.40831094661075</c:v>
                </c:pt>
                <c:pt idx="23">
                  <c:v>1125.1114590078953</c:v>
                </c:pt>
                <c:pt idx="24">
                  <c:v>1259.2592030422759</c:v>
                </c:pt>
                <c:pt idx="25">
                  <c:v>1389.2741224680526</c:v>
                </c:pt>
                <c:pt idx="26">
                  <c:v>1508.6000330226807</c:v>
                </c:pt>
                <c:pt idx="27">
                  <c:v>1610.2273336577764</c:v>
                </c:pt>
                <c:pt idx="28">
                  <c:v>1687.440070598675</c:v>
                </c:pt>
                <c:pt idx="29">
                  <c:v>1734.6784762888205</c:v>
                </c:pt>
                <c:pt idx="30">
                  <c:v>1748.3469472446586</c:v>
                </c:pt>
                <c:pt idx="31">
                  <c:v>1727.3776402533167</c:v>
                </c:pt>
                <c:pt idx="32">
                  <c:v>1673.4037269988175</c:v>
                </c:pt>
                <c:pt idx="33">
                  <c:v>1590.4954887570602</c:v>
                </c:pt>
                <c:pt idx="34">
                  <c:v>1484.5302143050185</c:v>
                </c:pt>
                <c:pt idx="35">
                  <c:v>1362.3565540514528</c:v>
                </c:pt>
                <c:pt idx="36">
                  <c:v>1230.9439606194974</c:v>
                </c:pt>
                <c:pt idx="37">
                  <c:v>1096.6763686266222</c:v>
                </c:pt>
                <c:pt idx="38">
                  <c:v>964.88021817781828</c:v>
                </c:pt>
                <c:pt idx="39">
                  <c:v>839.60272286531108</c:v>
                </c:pt>
                <c:pt idx="40">
                  <c:v>723.60125822299324</c:v>
                </c:pt>
                <c:pt idx="41">
                  <c:v>618.47801442999753</c:v>
                </c:pt>
                <c:pt idx="42">
                  <c:v>524.89196276053462</c:v>
                </c:pt>
                <c:pt idx="43">
                  <c:v>442.79308818449408</c:v>
                </c:pt>
                <c:pt idx="44">
                  <c:v>371.64212512309859</c:v>
                </c:pt>
                <c:pt idx="45">
                  <c:v>310.59615663360091</c:v>
                </c:pt>
                <c:pt idx="46">
                  <c:v>258.65333711949006</c:v>
                </c:pt>
                <c:pt idx="47">
                  <c:v>214.75814642542446</c:v>
                </c:pt>
                <c:pt idx="48">
                  <c:v>177.87277793074281</c:v>
                </c:pt>
                <c:pt idx="49">
                  <c:v>147.0217174174104</c:v>
                </c:pt>
                <c:pt idx="50">
                  <c:v>121.31640129033258</c:v>
                </c:pt>
                <c:pt idx="51">
                  <c:v>99.965883598933942</c:v>
                </c:pt>
                <c:pt idx="52">
                  <c:v>82.27822320278392</c:v>
                </c:pt>
                <c:pt idx="53">
                  <c:v>67.656120268275117</c:v>
                </c:pt>
                <c:pt idx="54">
                  <c:v>55.589319924620213</c:v>
                </c:pt>
                <c:pt idx="55">
                  <c:v>45.645499913825915</c:v>
                </c:pt>
                <c:pt idx="56">
                  <c:v>37.460758440784048</c:v>
                </c:pt>
                <c:pt idx="57">
                  <c:v>30.730387099106338</c:v>
                </c:pt>
                <c:pt idx="58">
                  <c:v>25.200315498100281</c:v>
                </c:pt>
                <c:pt idx="59">
                  <c:v>20.659415462914694</c:v>
                </c:pt>
                <c:pt idx="60">
                  <c:v>16.93272549750418</c:v>
                </c:pt>
                <c:pt idx="61">
                  <c:v>13.875578857378059</c:v>
                </c:pt>
                <c:pt idx="62">
                  <c:v>11.368574912139593</c:v>
                </c:pt>
                <c:pt idx="63">
                  <c:v>9.3133118700916384</c:v>
                </c:pt>
                <c:pt idx="64">
                  <c:v>7.6287912778707323</c:v>
                </c:pt>
                <c:pt idx="65">
                  <c:v>6.2484054678816392</c:v>
                </c:pt>
                <c:pt idx="66">
                  <c:v>5.1174246355776631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4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'Analisi-pos'!$B$3:$B$36</c:f>
              <c:numCache>
                <c:formatCode>0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-9.7662797081057295</c:v>
                </c:pt>
                <c:pt idx="1">
                  <c:v>-10.921196121295011</c:v>
                </c:pt>
                <c:pt idx="2">
                  <c:v>-3.5496098139437535</c:v>
                </c:pt>
                <c:pt idx="3">
                  <c:v>1.2454073833070431</c:v>
                </c:pt>
                <c:pt idx="4">
                  <c:v>-2.6611803133514336</c:v>
                </c:pt>
                <c:pt idx="5">
                  <c:v>11.579177526299276</c:v>
                </c:pt>
                <c:pt idx="6">
                  <c:v>-11.216620947896011</c:v>
                </c:pt>
                <c:pt idx="7">
                  <c:v>-21.269440262259081</c:v>
                </c:pt>
                <c:pt idx="8">
                  <c:v>-28.844950836048227</c:v>
                </c:pt>
                <c:pt idx="9">
                  <c:v>-37.261621887099224</c:v>
                </c:pt>
                <c:pt idx="10">
                  <c:v>-49.899604491139414</c:v>
                </c:pt>
                <c:pt idx="11">
                  <c:v>-62.210322433514335</c:v>
                </c:pt>
                <c:pt idx="12">
                  <c:v>-62.726401572475865</c:v>
                </c:pt>
                <c:pt idx="13">
                  <c:v>-60.071296921468374</c:v>
                </c:pt>
                <c:pt idx="14">
                  <c:v>-56.967599816862901</c:v>
                </c:pt>
                <c:pt idx="15">
                  <c:v>-58.242510161208344</c:v>
                </c:pt>
                <c:pt idx="16">
                  <c:v>-43.828341892191474</c:v>
                </c:pt>
                <c:pt idx="17">
                  <c:v>-27.755228464337961</c:v>
                </c:pt>
                <c:pt idx="18">
                  <c:v>-21.132503344307622</c:v>
                </c:pt>
                <c:pt idx="19">
                  <c:v>-5.1147321632303715</c:v>
                </c:pt>
                <c:pt idx="20">
                  <c:v>29.151631622411912</c:v>
                </c:pt>
                <c:pt idx="21">
                  <c:v>24.604088777407355</c:v>
                </c:pt>
                <c:pt idx="22">
                  <c:v>11.36325768274628</c:v>
                </c:pt>
                <c:pt idx="23">
                  <c:v>-18.147888218043249</c:v>
                </c:pt>
                <c:pt idx="24">
                  <c:v>-5.0738085222708378</c:v>
                </c:pt>
                <c:pt idx="25">
                  <c:v>-26.001220769076099</c:v>
                </c:pt>
                <c:pt idx="26">
                  <c:v>-18.861224071344168</c:v>
                </c:pt>
                <c:pt idx="27">
                  <c:v>12.116042562878192</c:v>
                </c:pt>
                <c:pt idx="28">
                  <c:v>45.372035503010693</c:v>
                </c:pt>
                <c:pt idx="29">
                  <c:v>10.904187874128638</c:v>
                </c:pt>
                <c:pt idx="30">
                  <c:v>-29.930506850337224</c:v>
                </c:pt>
                <c:pt idx="31">
                  <c:v>-1.6682708756688953</c:v>
                </c:pt>
                <c:pt idx="32">
                  <c:v>-136.00864357555065</c:v>
                </c:pt>
                <c:pt idx="33">
                  <c:v>-269.05819245125667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'Analisi-dead'!$C$1:$C$1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'Analisi-dead'!$C$3:$C$40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'Analisi-dead'!$F$1:$F$1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'Analisi-dead'!$F$3:$F$40</c:f>
              <c:numCache>
                <c:formatCode>0</c:formatCode>
                <c:ptCount val="38"/>
                <c:pt idx="0">
                  <c:v>0.97690591686367922</c:v>
                </c:pt>
                <c:pt idx="1">
                  <c:v>1.1928730736742319</c:v>
                </c:pt>
                <c:pt idx="2">
                  <c:v>1.4564976262311586</c:v>
                </c:pt>
                <c:pt idx="3">
                  <c:v>1.7782534204459859</c:v>
                </c:pt>
                <c:pt idx="4">
                  <c:v>2.1708952529026853</c:v>
                </c:pt>
                <c:pt idx="5">
                  <c:v>2.6499453551264827</c:v>
                </c:pt>
                <c:pt idx="6">
                  <c:v>3.2342786055871837</c:v>
                </c:pt>
                <c:pt idx="7">
                  <c:v>3.9468240162066461</c:v>
                </c:pt>
                <c:pt idx="8">
                  <c:v>4.8154018895884674</c:v>
                </c:pt>
                <c:pt idx="9">
                  <c:v>5.8737173693623994</c:v>
                </c:pt>
                <c:pt idx="10">
                  <c:v>7.1625313884647479</c:v>
                </c:pt>
                <c:pt idx="11">
                  <c:v>8.7310284662120381</c:v>
                </c:pt>
                <c:pt idx="12">
                  <c:v>10.638396244102315</c:v>
                </c:pt>
                <c:pt idx="13">
                  <c:v>12.955622405130688</c:v>
                </c:pt>
                <c:pt idx="14">
                  <c:v>15.767498366293928</c:v>
                </c:pt>
                <c:pt idx="15">
                  <c:v>19.174792767854626</c:v>
                </c:pt>
                <c:pt idx="16">
                  <c:v>23.29651737783022</c:v>
                </c:pt>
                <c:pt idx="17">
                  <c:v>28.272148967761435</c:v>
                </c:pt>
                <c:pt idx="18">
                  <c:v>34.263588205087643</c:v>
                </c:pt>
                <c:pt idx="19">
                  <c:v>41.456526879001593</c:v>
                </c:pt>
                <c:pt idx="20">
                  <c:v>50.060757353085897</c:v>
                </c:pt>
                <c:pt idx="21">
                  <c:v>60.3087996148207</c:v>
                </c:pt>
                <c:pt idx="22">
                  <c:v>72.452060880848961</c:v>
                </c:pt>
                <c:pt idx="23">
                  <c:v>86.753619149964436</c:v>
                </c:pt>
                <c:pt idx="24">
                  <c:v>103.47670003621337</c:v>
                </c:pt>
                <c:pt idx="25">
                  <c:v>122.86808784871931</c:v>
                </c:pt>
                <c:pt idx="26">
                  <c:v>145.13618628313964</c:v>
                </c:pt>
                <c:pt idx="27">
                  <c:v>170.42431500977546</c:v>
                </c:pt>
                <c:pt idx="28">
                  <c:v>198.7811144281724</c:v>
                </c:pt>
                <c:pt idx="29">
                  <c:v>230.13149494057359</c:v>
                </c:pt>
                <c:pt idx="30">
                  <c:v>264.25304928348322</c:v>
                </c:pt>
                <c:pt idx="31">
                  <c:v>300.76367100320107</c:v>
                </c:pt>
                <c:pt idx="32">
                  <c:v>339.12564606712556</c:v>
                </c:pt>
                <c:pt idx="33">
                  <c:v>378.66929851552351</c:v>
                </c:pt>
                <c:pt idx="34">
                  <c:v>418.63554373260149</c:v>
                </c:pt>
                <c:pt idx="35">
                  <c:v>458.2323444555912</c:v>
                </c:pt>
                <c:pt idx="36">
                  <c:v>496.69650002401141</c:v>
                </c:pt>
                <c:pt idx="37">
                  <c:v>533.35076252256886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'Analisi-dead'!$G$1:$G$1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'Analisi-dead'!$G$3:$G$40</c:f>
              <c:numCache>
                <c:formatCode>0</c:formatCode>
                <c:ptCount val="38"/>
                <c:pt idx="1">
                  <c:v>2.1596715681055265</c:v>
                </c:pt>
                <c:pt idx="2">
                  <c:v>2.6362455255692674</c:v>
                </c:pt>
                <c:pt idx="3">
                  <c:v>3.2175579421482725</c:v>
                </c:pt>
                <c:pt idx="4">
                  <c:v>3.9264183245669937</c:v>
                </c:pt>
                <c:pt idx="5">
                  <c:v>4.790501022237974</c:v>
                </c:pt>
                <c:pt idx="6">
                  <c:v>5.8433325046070106</c:v>
                </c:pt>
                <c:pt idx="7">
                  <c:v>7.1254541061946242</c:v>
                </c:pt>
                <c:pt idx="8">
                  <c:v>8.6857787338182124</c:v>
                </c:pt>
                <c:pt idx="9">
                  <c:v>10.58315479773932</c:v>
                </c:pt>
                <c:pt idx="10">
                  <c:v>12.888140191023485</c:v>
                </c:pt>
                <c:pt idx="11">
                  <c:v>15.684970777472902</c:v>
                </c:pt>
                <c:pt idx="12">
                  <c:v>19.073677778902773</c:v>
                </c:pt>
                <c:pt idx="13">
                  <c:v>23.172261610283726</c:v>
                </c:pt>
                <c:pt idx="14">
                  <c:v>28.118759611632402</c:v>
                </c:pt>
                <c:pt idx="15">
                  <c:v>34.072944015606978</c:v>
                </c:pt>
                <c:pt idx="16">
                  <c:v>41.21724609975594</c:v>
                </c:pt>
                <c:pt idx="17">
                  <c:v>49.756315899312149</c:v>
                </c:pt>
                <c:pt idx="18">
                  <c:v>59.914392373262082</c:v>
                </c:pt>
                <c:pt idx="19">
                  <c:v>71.929386739139503</c:v>
                </c:pt>
                <c:pt idx="20">
                  <c:v>86.042304740843036</c:v>
                </c:pt>
                <c:pt idx="21">
                  <c:v>102.48042261734803</c:v>
                </c:pt>
                <c:pt idx="22">
                  <c:v>121.43261266028262</c:v>
                </c:pt>
                <c:pt idx="23">
                  <c:v>143.01558269115475</c:v>
                </c:pt>
                <c:pt idx="24">
                  <c:v>167.23080886248937</c:v>
                </c:pt>
                <c:pt idx="25">
                  <c:v>193.9138781250594</c:v>
                </c:pt>
                <c:pt idx="26">
                  <c:v>222.68098434420324</c:v>
                </c:pt>
                <c:pt idx="27">
                  <c:v>252.88128726635819</c:v>
                </c:pt>
                <c:pt idx="28">
                  <c:v>283.56799418396946</c:v>
                </c:pt>
                <c:pt idx="29">
                  <c:v>313.50380512401188</c:v>
                </c:pt>
                <c:pt idx="30">
                  <c:v>341.21554342909633</c:v>
                </c:pt>
                <c:pt idx="31">
                  <c:v>365.10621719717847</c:v>
                </c:pt>
                <c:pt idx="32">
                  <c:v>383.6197506392449</c:v>
                </c:pt>
                <c:pt idx="33">
                  <c:v>395.4365244839795</c:v>
                </c:pt>
                <c:pt idx="34">
                  <c:v>399.66245217077983</c:v>
                </c:pt>
                <c:pt idx="35">
                  <c:v>395.96800722989713</c:v>
                </c:pt>
                <c:pt idx="36">
                  <c:v>384.6415556842021</c:v>
                </c:pt>
                <c:pt idx="37">
                  <c:v>366.54262498557443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3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0.97690591686367922</c:v>
                </c:pt>
                <c:pt idx="1">
                  <c:v>1.1928730736742319</c:v>
                </c:pt>
                <c:pt idx="2">
                  <c:v>1.4564976262311586</c:v>
                </c:pt>
                <c:pt idx="3">
                  <c:v>1.7782534204459859</c:v>
                </c:pt>
                <c:pt idx="4">
                  <c:v>2.1708952529026853</c:v>
                </c:pt>
                <c:pt idx="5">
                  <c:v>2.6499453551264827</c:v>
                </c:pt>
                <c:pt idx="6">
                  <c:v>3.2342786055871837</c:v>
                </c:pt>
                <c:pt idx="7">
                  <c:v>3.9468240162066461</c:v>
                </c:pt>
                <c:pt idx="8">
                  <c:v>4.8154018895884674</c:v>
                </c:pt>
                <c:pt idx="9">
                  <c:v>5.8737173693623994</c:v>
                </c:pt>
                <c:pt idx="10">
                  <c:v>7.1625313884647479</c:v>
                </c:pt>
                <c:pt idx="11">
                  <c:v>8.7310284662120381</c:v>
                </c:pt>
                <c:pt idx="12">
                  <c:v>10.638396244102315</c:v>
                </c:pt>
                <c:pt idx="13">
                  <c:v>12.955622405130688</c:v>
                </c:pt>
                <c:pt idx="14">
                  <c:v>15.767498366293928</c:v>
                </c:pt>
                <c:pt idx="15">
                  <c:v>19.174792767854626</c:v>
                </c:pt>
                <c:pt idx="16">
                  <c:v>23.29651737783022</c:v>
                </c:pt>
                <c:pt idx="17">
                  <c:v>28.272148967761435</c:v>
                </c:pt>
                <c:pt idx="18">
                  <c:v>34.263588205087643</c:v>
                </c:pt>
                <c:pt idx="19">
                  <c:v>41.456526879001593</c:v>
                </c:pt>
                <c:pt idx="20">
                  <c:v>50.060757353085897</c:v>
                </c:pt>
                <c:pt idx="21">
                  <c:v>60.3087996148207</c:v>
                </c:pt>
                <c:pt idx="22">
                  <c:v>72.452060880848961</c:v>
                </c:pt>
                <c:pt idx="23">
                  <c:v>86.753619149964436</c:v>
                </c:pt>
                <c:pt idx="24">
                  <c:v>103.47670003621337</c:v>
                </c:pt>
                <c:pt idx="25">
                  <c:v>122.86808784871931</c:v>
                </c:pt>
                <c:pt idx="26">
                  <c:v>145.13618628313964</c:v>
                </c:pt>
                <c:pt idx="27">
                  <c:v>170.42431500977546</c:v>
                </c:pt>
                <c:pt idx="28">
                  <c:v>198.7811144281724</c:v>
                </c:pt>
                <c:pt idx="29">
                  <c:v>230.13149494057359</c:v>
                </c:pt>
                <c:pt idx="30">
                  <c:v>264.25304928348322</c:v>
                </c:pt>
                <c:pt idx="31">
                  <c:v>300.76367100320107</c:v>
                </c:pt>
                <c:pt idx="32">
                  <c:v>339.12564606712556</c:v>
                </c:pt>
                <c:pt idx="33">
                  <c:v>378.66929851552351</c:v>
                </c:pt>
                <c:pt idx="34">
                  <c:v>418.63554373260149</c:v>
                </c:pt>
                <c:pt idx="35">
                  <c:v>458.2323444555912</c:v>
                </c:pt>
                <c:pt idx="36">
                  <c:v>496.69650002401141</c:v>
                </c:pt>
                <c:pt idx="37">
                  <c:v>533.35076252256886</c:v>
                </c:pt>
                <c:pt idx="38">
                  <c:v>567.64753445340409</c:v>
                </c:pt>
                <c:pt idx="39">
                  <c:v>599.1938601859365</c:v>
                </c:pt>
                <c:pt idx="40">
                  <c:v>627.75677602903397</c:v>
                </c:pt>
                <c:pt idx="41">
                  <c:v>653.25189039639633</c:v>
                </c:pt>
                <c:pt idx="42">
                  <c:v>675.7203691712424</c:v>
                </c:pt>
                <c:pt idx="43">
                  <c:v>695.30008482072549</c:v>
                </c:pt>
                <c:pt idx="44">
                  <c:v>712.19593157356326</c:v>
                </c:pt>
                <c:pt idx="45">
                  <c:v>726.65285114637493</c:v>
                </c:pt>
                <c:pt idx="46">
                  <c:v>738.93354090671824</c:v>
                </c:pt>
                <c:pt idx="47">
                  <c:v>749.30150505604706</c:v>
                </c:pt>
                <c:pt idx="48">
                  <c:v>758.00920975768145</c:v>
                </c:pt>
                <c:pt idx="49">
                  <c:v>765.2906044497804</c:v>
                </c:pt>
                <c:pt idx="50">
                  <c:v>771.35708299443286</c:v>
                </c:pt>
                <c:pt idx="51">
                  <c:v>776.39597047782001</c:v>
                </c:pt>
                <c:pt idx="52">
                  <c:v>780.57074054072802</c:v>
                </c:pt>
                <c:pt idx="53">
                  <c:v>784.02232752143618</c:v>
                </c:pt>
                <c:pt idx="54">
                  <c:v>786.87105712829566</c:v>
                </c:pt>
                <c:pt idx="55">
                  <c:v>789.21885852323055</c:v>
                </c:pt>
                <c:pt idx="56">
                  <c:v>791.15153233652234</c:v>
                </c:pt>
                <c:pt idx="57">
                  <c:v>792.74093338542184</c:v>
                </c:pt>
                <c:pt idx="58">
                  <c:v>794.04698736761134</c:v>
                </c:pt>
                <c:pt idx="59">
                  <c:v>795.11950231457513</c:v>
                </c:pt>
                <c:pt idx="60">
                  <c:v>795.99976277157623</c:v>
                </c:pt>
                <c:pt idx="61">
                  <c:v>796.72191150210881</c:v>
                </c:pt>
                <c:pt idx="62">
                  <c:v>797.3141331520203</c:v>
                </c:pt>
                <c:pt idx="63">
                  <c:v>797.79965912651971</c:v>
                </c:pt>
                <c:pt idx="64">
                  <c:v>798.19761464856879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2.1596715681055265</c:v>
                </c:pt>
                <c:pt idx="2">
                  <c:v>2.6362455255692674</c:v>
                </c:pt>
                <c:pt idx="3">
                  <c:v>3.2175579421482725</c:v>
                </c:pt>
                <c:pt idx="4">
                  <c:v>3.9264183245669937</c:v>
                </c:pt>
                <c:pt idx="5">
                  <c:v>4.790501022237974</c:v>
                </c:pt>
                <c:pt idx="6">
                  <c:v>5.8433325046070106</c:v>
                </c:pt>
                <c:pt idx="7">
                  <c:v>7.1254541061946242</c:v>
                </c:pt>
                <c:pt idx="8">
                  <c:v>8.6857787338182124</c:v>
                </c:pt>
                <c:pt idx="9">
                  <c:v>10.58315479773932</c:v>
                </c:pt>
                <c:pt idx="10">
                  <c:v>12.888140191023485</c:v>
                </c:pt>
                <c:pt idx="11">
                  <c:v>15.684970777472902</c:v>
                </c:pt>
                <c:pt idx="12">
                  <c:v>19.073677778902773</c:v>
                </c:pt>
                <c:pt idx="13">
                  <c:v>23.172261610283726</c:v>
                </c:pt>
                <c:pt idx="14">
                  <c:v>28.118759611632402</c:v>
                </c:pt>
                <c:pt idx="15">
                  <c:v>34.072944015606978</c:v>
                </c:pt>
                <c:pt idx="16">
                  <c:v>41.21724609975594</c:v>
                </c:pt>
                <c:pt idx="17">
                  <c:v>49.756315899312149</c:v>
                </c:pt>
                <c:pt idx="18">
                  <c:v>59.914392373262082</c:v>
                </c:pt>
                <c:pt idx="19">
                  <c:v>71.929386739139503</c:v>
                </c:pt>
                <c:pt idx="20">
                  <c:v>86.042304740843036</c:v>
                </c:pt>
                <c:pt idx="21">
                  <c:v>102.48042261734803</c:v>
                </c:pt>
                <c:pt idx="22">
                  <c:v>121.43261266028262</c:v>
                </c:pt>
                <c:pt idx="23">
                  <c:v>143.01558269115475</c:v>
                </c:pt>
                <c:pt idx="24">
                  <c:v>167.23080886248937</c:v>
                </c:pt>
                <c:pt idx="25">
                  <c:v>193.9138781250594</c:v>
                </c:pt>
                <c:pt idx="26">
                  <c:v>222.68098434420324</c:v>
                </c:pt>
                <c:pt idx="27">
                  <c:v>252.88128726635819</c:v>
                </c:pt>
                <c:pt idx="28">
                  <c:v>283.56799418396946</c:v>
                </c:pt>
                <c:pt idx="29">
                  <c:v>313.50380512401188</c:v>
                </c:pt>
                <c:pt idx="30">
                  <c:v>341.21554342909633</c:v>
                </c:pt>
                <c:pt idx="31">
                  <c:v>365.10621719717847</c:v>
                </c:pt>
                <c:pt idx="32">
                  <c:v>383.6197506392449</c:v>
                </c:pt>
                <c:pt idx="33">
                  <c:v>395.4365244839795</c:v>
                </c:pt>
                <c:pt idx="34">
                  <c:v>399.66245217077983</c:v>
                </c:pt>
                <c:pt idx="35">
                  <c:v>395.96800722989713</c:v>
                </c:pt>
                <c:pt idx="36">
                  <c:v>384.6415556842021</c:v>
                </c:pt>
                <c:pt idx="37">
                  <c:v>366.54262498557443</c:v>
                </c:pt>
                <c:pt idx="38">
                  <c:v>342.96771930835234</c:v>
                </c:pt>
                <c:pt idx="39">
                  <c:v>315.46325732532409</c:v>
                </c:pt>
                <c:pt idx="40">
                  <c:v>285.62915843097471</c:v>
                </c:pt>
                <c:pt idx="41">
                  <c:v>254.95114367362362</c:v>
                </c:pt>
                <c:pt idx="42">
                  <c:v>224.68478774846062</c:v>
                </c:pt>
                <c:pt idx="43">
                  <c:v>195.79715649483092</c:v>
                </c:pt>
                <c:pt idx="44">
                  <c:v>168.9584675283777</c:v>
                </c:pt>
                <c:pt idx="45">
                  <c:v>144.56919572811671</c:v>
                </c:pt>
                <c:pt idx="46">
                  <c:v>122.80689760343307</c:v>
                </c:pt>
                <c:pt idx="47">
                  <c:v>103.67964149328827</c:v>
                </c:pt>
                <c:pt idx="48">
                  <c:v>87.07704701634384</c:v>
                </c:pt>
                <c:pt idx="49">
                  <c:v>72.813946920989565</c:v>
                </c:pt>
                <c:pt idx="50">
                  <c:v>60.664785446524547</c:v>
                </c:pt>
                <c:pt idx="51">
                  <c:v>50.388874833871569</c:v>
                </c:pt>
                <c:pt idx="52">
                  <c:v>41.7477006290801</c:v>
                </c:pt>
                <c:pt idx="53">
                  <c:v>34.515869807081572</c:v>
                </c:pt>
                <c:pt idx="54">
                  <c:v>28.487296068594787</c:v>
                </c:pt>
                <c:pt idx="55">
                  <c:v>23.478013949348906</c:v>
                </c:pt>
                <c:pt idx="56">
                  <c:v>19.326738132917853</c:v>
                </c:pt>
                <c:pt idx="57">
                  <c:v>15.894010488995036</c:v>
                </c:pt>
                <c:pt idx="58">
                  <c:v>13.060539821894963</c:v>
                </c:pt>
                <c:pt idx="59">
                  <c:v>10.725149469637927</c:v>
                </c:pt>
                <c:pt idx="60">
                  <c:v>8.8026045700109989</c:v>
                </c:pt>
                <c:pt idx="61">
                  <c:v>7.2214873053258088</c:v>
                </c:pt>
                <c:pt idx="62">
                  <c:v>5.9222164991149384</c:v>
                </c:pt>
                <c:pt idx="63">
                  <c:v>4.8552597449941004</c:v>
                </c:pt>
                <c:pt idx="64">
                  <c:v>3.9795552204907381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-0.97690591686367922</c:v>
                </c:pt>
                <c:pt idx="1">
                  <c:v>-1.1928730736742319</c:v>
                </c:pt>
                <c:pt idx="2">
                  <c:v>-1.4564976262311586</c:v>
                </c:pt>
                <c:pt idx="3">
                  <c:v>-1.7782534204459859</c:v>
                </c:pt>
                <c:pt idx="4">
                  <c:v>-2.1708952529026853</c:v>
                </c:pt>
                <c:pt idx="5">
                  <c:v>-2.6499453551264827</c:v>
                </c:pt>
                <c:pt idx="6">
                  <c:v>-3.2342786055871837</c:v>
                </c:pt>
                <c:pt idx="7">
                  <c:v>-3.9468240162066461</c:v>
                </c:pt>
                <c:pt idx="8">
                  <c:v>-3.8154018895884674</c:v>
                </c:pt>
                <c:pt idx="9">
                  <c:v>-4.8737173693623994</c:v>
                </c:pt>
                <c:pt idx="10">
                  <c:v>-4.1625313884647479</c:v>
                </c:pt>
                <c:pt idx="11">
                  <c:v>-5.7310284662120381</c:v>
                </c:pt>
                <c:pt idx="12">
                  <c:v>-6.6383962441023154</c:v>
                </c:pt>
                <c:pt idx="13">
                  <c:v>-6.9556224051306881</c:v>
                </c:pt>
                <c:pt idx="14">
                  <c:v>-8.7674983662939283</c:v>
                </c:pt>
                <c:pt idx="15">
                  <c:v>-11.174792767854626</c:v>
                </c:pt>
                <c:pt idx="16">
                  <c:v>-15.29651737783022</c:v>
                </c:pt>
                <c:pt idx="17">
                  <c:v>-17.272148967761435</c:v>
                </c:pt>
                <c:pt idx="18">
                  <c:v>-17.263588205087643</c:v>
                </c:pt>
                <c:pt idx="19">
                  <c:v>-14.456526879001593</c:v>
                </c:pt>
                <c:pt idx="20">
                  <c:v>-17.060757353085897</c:v>
                </c:pt>
                <c:pt idx="21">
                  <c:v>-10.3087996148207</c:v>
                </c:pt>
                <c:pt idx="22">
                  <c:v>-12.452060880848961</c:v>
                </c:pt>
                <c:pt idx="23">
                  <c:v>-13.753619149964436</c:v>
                </c:pt>
                <c:pt idx="24">
                  <c:v>-12.476700036213373</c:v>
                </c:pt>
                <c:pt idx="25">
                  <c:v>-3.8680878487193127</c:v>
                </c:pt>
                <c:pt idx="26">
                  <c:v>6.8638137168603635</c:v>
                </c:pt>
                <c:pt idx="27">
                  <c:v>0.57568499022454489</c:v>
                </c:pt>
                <c:pt idx="28">
                  <c:v>13.218885571827599</c:v>
                </c:pt>
                <c:pt idx="29">
                  <c:v>0.86850505942641121</c:v>
                </c:pt>
                <c:pt idx="30">
                  <c:v>-10.253049283483222</c:v>
                </c:pt>
                <c:pt idx="31">
                  <c:v>-20.763671003201068</c:v>
                </c:pt>
                <c:pt idx="32">
                  <c:v>-8.1256460671255581</c:v>
                </c:pt>
                <c:pt idx="33">
                  <c:v>-20.669298515523508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2</c:v>
                </c:pt>
                <c:pt idx="13">
                  <c:v>-1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-7</c:v>
                </c:pt>
                <c:pt idx="18">
                  <c:v>-3</c:v>
                </c:pt>
                <c:pt idx="19">
                  <c:v>6</c:v>
                </c:pt>
                <c:pt idx="20">
                  <c:v>10</c:v>
                </c:pt>
                <c:pt idx="21">
                  <c:v>-14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-2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3</c:v>
                </c:pt>
                <c:pt idx="13">
                  <c:v>-3</c:v>
                </c:pt>
                <c:pt idx="14">
                  <c:v>5</c:v>
                </c:pt>
                <c:pt idx="15">
                  <c:v>-3</c:v>
                </c:pt>
                <c:pt idx="16">
                  <c:v>5</c:v>
                </c:pt>
                <c:pt idx="17">
                  <c:v>-13</c:v>
                </c:pt>
                <c:pt idx="18">
                  <c:v>4</c:v>
                </c:pt>
                <c:pt idx="19">
                  <c:v>9</c:v>
                </c:pt>
                <c:pt idx="20">
                  <c:v>4</c:v>
                </c:pt>
                <c:pt idx="21">
                  <c:v>-24</c:v>
                </c:pt>
                <c:pt idx="22">
                  <c:v>17</c:v>
                </c:pt>
                <c:pt idx="23">
                  <c:v>2</c:v>
                </c:pt>
                <c:pt idx="24">
                  <c:v>-2</c:v>
                </c:pt>
                <c:pt idx="25">
                  <c:v>-6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3</c:v>
                </c:pt>
                <c:pt idx="30">
                  <c:v>15</c:v>
                </c:pt>
                <c:pt idx="31">
                  <c:v>-27</c:v>
                </c:pt>
                <c:pt idx="32">
                  <c:v>21</c:v>
                </c:pt>
                <c:pt idx="33">
                  <c:v>-11</c:v>
                </c:pt>
                <c:pt idx="3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Guariti!$B$1:$B$1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Guariti!$B$3:$B$39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Guariti!$C$3:$C$39</c:f>
              <c:numCache>
                <c:formatCode>General</c:formatCode>
                <c:ptCount val="3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Guariti!$D$3:$D$39</c:f>
              <c:numCache>
                <c:formatCode>General</c:formatCode>
                <c:ptCount val="3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Guariti!$E$3:$E$39</c:f>
              <c:numCache>
                <c:formatCode>General</c:formatCode>
                <c:ptCount val="37"/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-26</c:v>
                </c:pt>
                <c:pt idx="19">
                  <c:v>35</c:v>
                </c:pt>
                <c:pt idx="20">
                  <c:v>-71</c:v>
                </c:pt>
                <c:pt idx="21">
                  <c:v>75</c:v>
                </c:pt>
                <c:pt idx="22">
                  <c:v>-22</c:v>
                </c:pt>
                <c:pt idx="23">
                  <c:v>-8</c:v>
                </c:pt>
                <c:pt idx="24">
                  <c:v>4</c:v>
                </c:pt>
                <c:pt idx="25">
                  <c:v>-1</c:v>
                </c:pt>
                <c:pt idx="26">
                  <c:v>7</c:v>
                </c:pt>
                <c:pt idx="27">
                  <c:v>-14</c:v>
                </c:pt>
                <c:pt idx="28">
                  <c:v>4</c:v>
                </c:pt>
                <c:pt idx="29">
                  <c:v>20</c:v>
                </c:pt>
                <c:pt idx="30">
                  <c:v>-20</c:v>
                </c:pt>
                <c:pt idx="31">
                  <c:v>5</c:v>
                </c:pt>
                <c:pt idx="32">
                  <c:v>7</c:v>
                </c:pt>
                <c:pt idx="3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Guariti!$E$3:$E$40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-26</c:v>
                </c:pt>
                <c:pt idx="19">
                  <c:v>35</c:v>
                </c:pt>
                <c:pt idx="20">
                  <c:v>-71</c:v>
                </c:pt>
                <c:pt idx="21">
                  <c:v>75</c:v>
                </c:pt>
                <c:pt idx="22">
                  <c:v>-22</c:v>
                </c:pt>
                <c:pt idx="23">
                  <c:v>-8</c:v>
                </c:pt>
                <c:pt idx="24">
                  <c:v>4</c:v>
                </c:pt>
                <c:pt idx="25">
                  <c:v>-1</c:v>
                </c:pt>
                <c:pt idx="26">
                  <c:v>7</c:v>
                </c:pt>
                <c:pt idx="27">
                  <c:v>-14</c:v>
                </c:pt>
                <c:pt idx="28">
                  <c:v>4</c:v>
                </c:pt>
                <c:pt idx="29">
                  <c:v>20</c:v>
                </c:pt>
                <c:pt idx="30">
                  <c:v>-20</c:v>
                </c:pt>
                <c:pt idx="31">
                  <c:v>5</c:v>
                </c:pt>
                <c:pt idx="32">
                  <c:v>7</c:v>
                </c:pt>
                <c:pt idx="3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Deceduti!$C$3:$C$41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Deceduti!$D$3:$D$41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Deceduti!$E$3:$E$41</c:f>
              <c:numCache>
                <c:formatCode>General</c:formatCode>
                <c:ptCount val="3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-2</c:v>
                </c:pt>
                <c:pt idx="10">
                  <c:v>3</c:v>
                </c:pt>
                <c:pt idx="11">
                  <c:v>-4</c:v>
                </c:pt>
                <c:pt idx="12">
                  <c:v>3</c:v>
                </c:pt>
                <c:pt idx="13">
                  <c:v>0</c:v>
                </c:pt>
                <c:pt idx="14">
                  <c:v>-2</c:v>
                </c:pt>
                <c:pt idx="15">
                  <c:v>1</c:v>
                </c:pt>
                <c:pt idx="16">
                  <c:v>-1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-8</c:v>
                </c:pt>
                <c:pt idx="21">
                  <c:v>15</c:v>
                </c:pt>
                <c:pt idx="22">
                  <c:v>-18</c:v>
                </c:pt>
                <c:pt idx="23">
                  <c:v>10</c:v>
                </c:pt>
                <c:pt idx="24">
                  <c:v>2</c:v>
                </c:pt>
                <c:pt idx="25">
                  <c:v>5</c:v>
                </c:pt>
                <c:pt idx="26">
                  <c:v>-5</c:v>
                </c:pt>
                <c:pt idx="27">
                  <c:v>-19</c:v>
                </c:pt>
                <c:pt idx="28">
                  <c:v>36</c:v>
                </c:pt>
                <c:pt idx="29">
                  <c:v>-44</c:v>
                </c:pt>
                <c:pt idx="30">
                  <c:v>26</c:v>
                </c:pt>
                <c:pt idx="31">
                  <c:v>-1</c:v>
                </c:pt>
                <c:pt idx="32">
                  <c:v>22</c:v>
                </c:pt>
                <c:pt idx="33">
                  <c:v>-49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Deceduti!$B$1:$B$1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Deceduti!$B$3:$B$40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Deceduti!$E$3:$E$40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-2</c:v>
                </c:pt>
                <c:pt idx="10">
                  <c:v>3</c:v>
                </c:pt>
                <c:pt idx="11">
                  <c:v>-4</c:v>
                </c:pt>
                <c:pt idx="12">
                  <c:v>3</c:v>
                </c:pt>
                <c:pt idx="13">
                  <c:v>0</c:v>
                </c:pt>
                <c:pt idx="14">
                  <c:v>-2</c:v>
                </c:pt>
                <c:pt idx="15">
                  <c:v>1</c:v>
                </c:pt>
                <c:pt idx="16">
                  <c:v>-1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-8</c:v>
                </c:pt>
                <c:pt idx="21">
                  <c:v>15</c:v>
                </c:pt>
                <c:pt idx="22">
                  <c:v>-18</c:v>
                </c:pt>
                <c:pt idx="23">
                  <c:v>10</c:v>
                </c:pt>
                <c:pt idx="24">
                  <c:v>2</c:v>
                </c:pt>
                <c:pt idx="25">
                  <c:v>5</c:v>
                </c:pt>
                <c:pt idx="26">
                  <c:v>-5</c:v>
                </c:pt>
                <c:pt idx="27">
                  <c:v>-19</c:v>
                </c:pt>
                <c:pt idx="28">
                  <c:v>36</c:v>
                </c:pt>
                <c:pt idx="29">
                  <c:v>-44</c:v>
                </c:pt>
                <c:pt idx="30">
                  <c:v>26</c:v>
                </c:pt>
                <c:pt idx="31">
                  <c:v>-1</c:v>
                </c:pt>
                <c:pt idx="32">
                  <c:v>22</c:v>
                </c:pt>
                <c:pt idx="33">
                  <c:v>-49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Ospedalizzati!$B$1:$B$1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Ospedalizzati!$B$3:$B$41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Ospedalizzati!$C$3:$C$41</c:f>
              <c:numCache>
                <c:formatCode>General</c:formatCode>
                <c:ptCount val="3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Ospedalizzati!$D$3:$D$41</c:f>
              <c:numCache>
                <c:formatCode>General</c:formatCode>
                <c:ptCount val="39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Ospedalizzati!$E$3:$E$41</c:f>
              <c:numCache>
                <c:formatCode>General</c:formatCode>
                <c:ptCount val="39"/>
                <c:pt idx="3">
                  <c:v>-6</c:v>
                </c:pt>
                <c:pt idx="4">
                  <c:v>-1</c:v>
                </c:pt>
                <c:pt idx="5">
                  <c:v>-1</c:v>
                </c:pt>
                <c:pt idx="6">
                  <c:v>16</c:v>
                </c:pt>
                <c:pt idx="7">
                  <c:v>-20</c:v>
                </c:pt>
                <c:pt idx="8">
                  <c:v>9</c:v>
                </c:pt>
                <c:pt idx="9">
                  <c:v>-3</c:v>
                </c:pt>
                <c:pt idx="10">
                  <c:v>4</c:v>
                </c:pt>
                <c:pt idx="11">
                  <c:v>0</c:v>
                </c:pt>
                <c:pt idx="12">
                  <c:v>10</c:v>
                </c:pt>
                <c:pt idx="13">
                  <c:v>-9</c:v>
                </c:pt>
                <c:pt idx="14">
                  <c:v>6</c:v>
                </c:pt>
                <c:pt idx="15">
                  <c:v>-27</c:v>
                </c:pt>
                <c:pt idx="16">
                  <c:v>31</c:v>
                </c:pt>
                <c:pt idx="17">
                  <c:v>-7</c:v>
                </c:pt>
                <c:pt idx="18">
                  <c:v>2</c:v>
                </c:pt>
                <c:pt idx="19">
                  <c:v>59</c:v>
                </c:pt>
                <c:pt idx="20">
                  <c:v>-126</c:v>
                </c:pt>
                <c:pt idx="21">
                  <c:v>24</c:v>
                </c:pt>
                <c:pt idx="22">
                  <c:v>82</c:v>
                </c:pt>
                <c:pt idx="23">
                  <c:v>14</c:v>
                </c:pt>
                <c:pt idx="24">
                  <c:v>-76</c:v>
                </c:pt>
                <c:pt idx="25">
                  <c:v>4</c:v>
                </c:pt>
                <c:pt idx="26">
                  <c:v>-47</c:v>
                </c:pt>
                <c:pt idx="27">
                  <c:v>166</c:v>
                </c:pt>
                <c:pt idx="28">
                  <c:v>-223</c:v>
                </c:pt>
                <c:pt idx="29">
                  <c:v>145</c:v>
                </c:pt>
                <c:pt idx="30">
                  <c:v>38</c:v>
                </c:pt>
                <c:pt idx="31">
                  <c:v>-114</c:v>
                </c:pt>
                <c:pt idx="32">
                  <c:v>-4</c:v>
                </c:pt>
                <c:pt idx="3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354330</xdr:colOff>
      <xdr:row>12</xdr:row>
      <xdr:rowOff>125730</xdr:rowOff>
    </xdr:from>
    <xdr:to>
      <xdr:col>29</xdr:col>
      <xdr:colOff>232410</xdr:colOff>
      <xdr:row>28</xdr:row>
      <xdr:rowOff>64770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opLeftCell="B1" workbookViewId="0">
      <selection activeCell="L3" sqref="L3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3" customWidth="1"/>
    <col min="10" max="11" width="10.69921875" customWidth="1"/>
    <col min="12" max="12" width="23.69921875" customWidth="1"/>
    <col min="13" max="13" width="8.79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 spans="1:12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1</v>
      </c>
    </row>
    <row r="4" spans="1:12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>
        <v>0</v>
      </c>
      <c r="J4" s="17">
        <v>0</v>
      </c>
      <c r="K4" s="17">
        <v>1</v>
      </c>
      <c r="L4" s="17">
        <v>39</v>
      </c>
    </row>
    <row r="5" spans="1:12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>
        <v>0</v>
      </c>
      <c r="J5" s="17">
        <v>0</v>
      </c>
      <c r="K5" s="17">
        <v>11</v>
      </c>
      <c r="L5" s="17">
        <v>66</v>
      </c>
    </row>
    <row r="6" spans="1:12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>
        <v>0</v>
      </c>
      <c r="J6" s="17">
        <v>0</v>
      </c>
      <c r="K6" s="17">
        <v>19</v>
      </c>
      <c r="L6" s="17">
        <v>78</v>
      </c>
    </row>
    <row r="7" spans="1:12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>
        <v>0</v>
      </c>
      <c r="J7" s="17">
        <v>0</v>
      </c>
      <c r="K7" s="17">
        <v>19</v>
      </c>
      <c r="L7" s="17">
        <v>112</v>
      </c>
    </row>
    <row r="8" spans="1:12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>
        <v>4</v>
      </c>
      <c r="J8" s="17">
        <v>0</v>
      </c>
      <c r="K8" s="17">
        <v>42</v>
      </c>
      <c r="L8" s="17">
        <v>121</v>
      </c>
    </row>
    <row r="9" spans="1:12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>
        <v>4</v>
      </c>
      <c r="J9" s="17">
        <v>0</v>
      </c>
      <c r="K9" s="17">
        <v>25</v>
      </c>
      <c r="L9" s="17">
        <v>121</v>
      </c>
    </row>
    <row r="10" spans="1:12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>
        <v>4</v>
      </c>
      <c r="J10" s="17">
        <v>0</v>
      </c>
      <c r="K10" s="17">
        <v>22</v>
      </c>
      <c r="L10" s="17">
        <v>121</v>
      </c>
    </row>
    <row r="11" spans="1:12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>
        <v>4</v>
      </c>
      <c r="J11" s="17">
        <v>1</v>
      </c>
      <c r="K11" s="17">
        <v>24</v>
      </c>
      <c r="L11" s="17">
        <v>121</v>
      </c>
    </row>
    <row r="12" spans="1:12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>
        <v>4</v>
      </c>
      <c r="J12" s="17">
        <v>1</v>
      </c>
      <c r="K12" s="17">
        <v>26</v>
      </c>
      <c r="L12" s="17">
        <v>133</v>
      </c>
    </row>
    <row r="13" spans="1:12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>
        <v>4</v>
      </c>
      <c r="J13" s="17">
        <v>3</v>
      </c>
      <c r="K13" s="17">
        <v>28</v>
      </c>
      <c r="L13" s="17">
        <v>146</v>
      </c>
    </row>
    <row r="14" spans="1:12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>
        <v>5</v>
      </c>
      <c r="J14" s="17">
        <v>3</v>
      </c>
      <c r="K14" s="17">
        <v>32</v>
      </c>
      <c r="L14" s="17">
        <v>229</v>
      </c>
    </row>
    <row r="15" spans="1:12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>
        <v>5</v>
      </c>
      <c r="J15" s="17">
        <v>4</v>
      </c>
      <c r="K15" s="17">
        <v>51</v>
      </c>
      <c r="L15" s="17">
        <v>331</v>
      </c>
    </row>
    <row r="16" spans="1:12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>
        <v>5</v>
      </c>
      <c r="J16" s="17">
        <v>6</v>
      </c>
      <c r="K16" s="17">
        <v>78</v>
      </c>
      <c r="L16" s="17">
        <v>401</v>
      </c>
    </row>
    <row r="17" spans="1:12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>
        <v>5</v>
      </c>
      <c r="J17" s="17">
        <v>7</v>
      </c>
      <c r="K17" s="17">
        <v>109</v>
      </c>
      <c r="L17" s="17">
        <v>611</v>
      </c>
    </row>
    <row r="18" spans="1:12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>
        <v>5</v>
      </c>
      <c r="J18" s="17">
        <v>8</v>
      </c>
      <c r="K18" s="17">
        <v>141</v>
      </c>
      <c r="L18" s="17">
        <v>694</v>
      </c>
    </row>
    <row r="19" spans="1:12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>
        <v>5</v>
      </c>
      <c r="J19" s="17">
        <v>8</v>
      </c>
      <c r="K19" s="17">
        <v>194</v>
      </c>
      <c r="L19" s="17">
        <v>1025</v>
      </c>
    </row>
    <row r="20" spans="1:12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>
        <v>20</v>
      </c>
      <c r="J20" s="17">
        <v>11</v>
      </c>
      <c r="K20" s="17">
        <v>274</v>
      </c>
      <c r="L20" s="17">
        <v>1174</v>
      </c>
    </row>
    <row r="21" spans="1:12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>
        <v>24</v>
      </c>
      <c r="J21" s="17">
        <v>17</v>
      </c>
      <c r="K21" s="17">
        <v>345</v>
      </c>
      <c r="L21" s="17">
        <v>1442</v>
      </c>
    </row>
    <row r="22" spans="1:12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>
        <v>52</v>
      </c>
      <c r="J22" s="17">
        <v>27</v>
      </c>
      <c r="K22" s="17">
        <v>463</v>
      </c>
      <c r="L22" s="17">
        <v>1750</v>
      </c>
    </row>
    <row r="23" spans="1:12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>
        <v>33</v>
      </c>
      <c r="J23" s="17">
        <v>33</v>
      </c>
      <c r="K23" s="17">
        <v>559</v>
      </c>
      <c r="L23" s="17">
        <v>1973</v>
      </c>
    </row>
    <row r="24" spans="1:12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>
        <v>42</v>
      </c>
      <c r="J24" s="17">
        <v>50</v>
      </c>
      <c r="K24" s="17">
        <v>667</v>
      </c>
      <c r="L24" s="17">
        <v>2189</v>
      </c>
    </row>
    <row r="25" spans="1:12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>
        <v>57</v>
      </c>
      <c r="J25" s="17">
        <v>60</v>
      </c>
      <c r="K25" s="17">
        <v>778</v>
      </c>
      <c r="L25" s="17">
        <v>2509</v>
      </c>
    </row>
    <row r="26" spans="1:12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>
        <v>70</v>
      </c>
      <c r="J26" s="17">
        <v>73</v>
      </c>
      <c r="K26" s="17">
        <v>887</v>
      </c>
      <c r="L26" s="17">
        <v>2912</v>
      </c>
    </row>
    <row r="27" spans="1:12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>
        <v>85</v>
      </c>
      <c r="J27" s="17">
        <v>91</v>
      </c>
      <c r="K27" s="17">
        <v>1059</v>
      </c>
      <c r="L27" s="17">
        <v>3348</v>
      </c>
    </row>
    <row r="28" spans="1:12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>
        <v>101</v>
      </c>
      <c r="J28" s="17">
        <v>119</v>
      </c>
      <c r="K28" s="17">
        <v>1221</v>
      </c>
      <c r="L28" s="17">
        <v>3794</v>
      </c>
    </row>
    <row r="29" spans="1:12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>
        <v>125</v>
      </c>
      <c r="J29" s="17">
        <v>152</v>
      </c>
      <c r="K29" s="17">
        <v>1436</v>
      </c>
      <c r="L29" s="17">
        <v>4304</v>
      </c>
    </row>
    <row r="30" spans="1:12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>
        <v>143</v>
      </c>
      <c r="J30" s="17">
        <v>171</v>
      </c>
      <c r="K30" s="17">
        <v>1665</v>
      </c>
      <c r="L30" s="17">
        <v>4995</v>
      </c>
    </row>
    <row r="31" spans="1:12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>
        <v>159</v>
      </c>
      <c r="J31" s="17">
        <v>212</v>
      </c>
      <c r="K31" s="17">
        <v>1924</v>
      </c>
      <c r="L31" s="17">
        <v>5538</v>
      </c>
    </row>
    <row r="32" spans="1:12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>
        <v>193</v>
      </c>
      <c r="J32" s="17">
        <v>231</v>
      </c>
      <c r="K32" s="17">
        <v>2116</v>
      </c>
      <c r="L32" s="17">
        <v>5992</v>
      </c>
    </row>
    <row r="33" spans="1:12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>
        <v>225</v>
      </c>
      <c r="J33" s="17">
        <v>254</v>
      </c>
      <c r="K33" s="17">
        <v>2305</v>
      </c>
      <c r="L33" s="17">
        <v>6602</v>
      </c>
    </row>
    <row r="34" spans="1:12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>
        <v>260</v>
      </c>
      <c r="J34" s="17">
        <v>280</v>
      </c>
      <c r="K34" s="17">
        <v>2567</v>
      </c>
      <c r="L34" s="17">
        <v>7304</v>
      </c>
    </row>
    <row r="35" spans="1:12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>
        <v>305</v>
      </c>
      <c r="J35" s="17">
        <v>331</v>
      </c>
      <c r="K35" s="17">
        <v>2696</v>
      </c>
      <c r="L35" s="17">
        <v>7804</v>
      </c>
    </row>
    <row r="36" spans="1:12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>
        <v>378</v>
      </c>
      <c r="J36" s="17">
        <v>358</v>
      </c>
      <c r="K36" s="17">
        <v>2822</v>
      </c>
      <c r="L36" s="17">
        <v>8177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abSelected="1" workbookViewId="0">
      <selection activeCell="K12" sqref="K1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0</v>
      </c>
      <c r="E3" s="11">
        <f t="shared" ref="E3:E34" si="0">$K$2/(1+$K$5*EXP(-$K$4*B3))</f>
        <v>9.7662797081057295</v>
      </c>
      <c r="F3" s="11"/>
      <c r="H3" s="11">
        <f>C3-E3</f>
        <v>-9.7662797081057295</v>
      </c>
      <c r="J3" s="4" t="s">
        <v>23</v>
      </c>
      <c r="K3" s="9">
        <v>8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1</v>
      </c>
      <c r="E4" s="11">
        <f t="shared" si="0"/>
        <v>11.921196121295011</v>
      </c>
      <c r="F4" s="11">
        <f t="shared" ref="F4:F35" si="1">(E4-E3)*10</f>
        <v>21.54916413189282</v>
      </c>
      <c r="G4" s="11">
        <f>E4-E3</f>
        <v>2.154916413189282</v>
      </c>
      <c r="H4" s="11">
        <f t="shared" ref="H4:H36" si="2">C4-E4</f>
        <v>-10.921196121295011</v>
      </c>
      <c r="J4" s="4" t="s">
        <v>24</v>
      </c>
      <c r="K4" s="9">
        <v>0.2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14.549609813943754</v>
      </c>
      <c r="F5" s="11">
        <f t="shared" si="1"/>
        <v>26.28413692648742</v>
      </c>
      <c r="G5" s="11">
        <f t="shared" ref="G5:G68" si="4">E5-E4</f>
        <v>2.628413692648742</v>
      </c>
      <c r="H5" s="11">
        <f t="shared" si="2"/>
        <v>-3.5496098139437535</v>
      </c>
      <c r="J5" s="4" t="s">
        <v>25</v>
      </c>
      <c r="K5" s="15">
        <f>(K2-K3)/K3</f>
        <v>436.5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17.754592616692957</v>
      </c>
      <c r="F6" s="11">
        <f t="shared" si="1"/>
        <v>32.049828027492033</v>
      </c>
      <c r="G6" s="11">
        <f t="shared" si="4"/>
        <v>3.2049828027492033</v>
      </c>
      <c r="H6" s="11">
        <f t="shared" si="2"/>
        <v>1.2454073833070431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21.661180313351434</v>
      </c>
      <c r="F7" s="11">
        <f t="shared" si="1"/>
        <v>39.065876966584767</v>
      </c>
      <c r="G7" s="11">
        <f t="shared" si="4"/>
        <v>3.9065876966584767</v>
      </c>
      <c r="H7" s="11">
        <f t="shared" si="2"/>
        <v>-2.6611803133514336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26.420822473700724</v>
      </c>
      <c r="F8" s="11">
        <f t="shared" si="1"/>
        <v>47.596421603492907</v>
      </c>
      <c r="G8" s="11">
        <f t="shared" si="4"/>
        <v>4.7596421603492907</v>
      </c>
      <c r="H8" s="11">
        <f t="shared" si="2"/>
        <v>11.579177526299276</v>
      </c>
      <c r="J8" s="12" t="s">
        <v>30</v>
      </c>
      <c r="K8" s="11">
        <f>AVERAGE(H3:H36)</f>
        <v>-27.407451986826278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32.216620947896011</v>
      </c>
      <c r="F9" s="11">
        <f t="shared" si="1"/>
        <v>57.95798474195287</v>
      </c>
      <c r="G9" s="11">
        <f t="shared" si="4"/>
        <v>5.795798474195287</v>
      </c>
      <c r="H9" s="11">
        <f t="shared" si="2"/>
        <v>-11.216620947896011</v>
      </c>
      <c r="J9" s="12" t="s">
        <v>31</v>
      </c>
      <c r="K9" s="6">
        <f>STDEVP(H3:H36)</f>
        <v>53.802053951040378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39.269440262259081</v>
      </c>
      <c r="F10" s="11">
        <f t="shared" si="1"/>
        <v>70.528193143630702</v>
      </c>
      <c r="G10" s="11">
        <f t="shared" si="4"/>
        <v>7.0528193143630702</v>
      </c>
      <c r="H10" s="11">
        <f t="shared" si="2"/>
        <v>-21.269440262259081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47.844950836048227</v>
      </c>
      <c r="F11" s="11">
        <f t="shared" si="1"/>
        <v>85.755105737891455</v>
      </c>
      <c r="G11" s="11">
        <f t="shared" si="4"/>
        <v>8.5755105737891455</v>
      </c>
      <c r="H11" s="11">
        <f t="shared" si="2"/>
        <v>-28.844950836048227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58.261621887099224</v>
      </c>
      <c r="F12" s="11">
        <f t="shared" si="1"/>
        <v>104.16671051050997</v>
      </c>
      <c r="G12" s="11">
        <f t="shared" si="4"/>
        <v>10.416671051050997</v>
      </c>
      <c r="H12" s="11">
        <f t="shared" si="2"/>
        <v>-37.261621887099224</v>
      </c>
      <c r="J12" t="s">
        <v>32</v>
      </c>
      <c r="K12" s="14">
        <f>MATCH(MAX(G3:G67),G3:G67,0)</f>
        <v>31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70.899604491139414</v>
      </c>
      <c r="F13" s="11">
        <f t="shared" si="1"/>
        <v>126.37982604040189</v>
      </c>
      <c r="G13" s="11">
        <f t="shared" si="4"/>
        <v>12.637982604040189</v>
      </c>
      <c r="H13" s="11">
        <f t="shared" si="2"/>
        <v>-49.899604491139414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86.210322433514335</v>
      </c>
      <c r="F14" s="11">
        <f t="shared" si="1"/>
        <v>153.10717942374922</v>
      </c>
      <c r="G14" s="11">
        <f t="shared" si="4"/>
        <v>15.310717942374922</v>
      </c>
      <c r="H14" s="11">
        <f t="shared" si="2"/>
        <v>-62.210322433514335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104.72640157247587</v>
      </c>
      <c r="F15" s="11">
        <f t="shared" si="1"/>
        <v>185.1607913896153</v>
      </c>
      <c r="G15" s="11">
        <f t="shared" si="4"/>
        <v>18.51607913896153</v>
      </c>
      <c r="H15" s="11">
        <f t="shared" si="2"/>
        <v>-62.726401572475865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127.07129692146837</v>
      </c>
      <c r="F16" s="11">
        <f t="shared" si="1"/>
        <v>223.44895348992509</v>
      </c>
      <c r="G16" s="11">
        <f t="shared" si="4"/>
        <v>22.344895348992509</v>
      </c>
      <c r="H16" s="11">
        <f t="shared" si="2"/>
        <v>-60.071296921468374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153.9675998168629</v>
      </c>
      <c r="F17" s="11">
        <f t="shared" si="1"/>
        <v>268.96302895394524</v>
      </c>
      <c r="G17" s="11">
        <f t="shared" si="4"/>
        <v>26.896302895394527</v>
      </c>
      <c r="H17" s="11">
        <f t="shared" si="2"/>
        <v>-56.967599816862901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186.24251016120834</v>
      </c>
      <c r="F18" s="11">
        <f t="shared" si="1"/>
        <v>322.74910344345443</v>
      </c>
      <c r="G18" s="11">
        <f t="shared" si="4"/>
        <v>32.274910344345443</v>
      </c>
      <c r="H18" s="11">
        <f t="shared" si="2"/>
        <v>-58.242510161208344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224.82834189219147</v>
      </c>
      <c r="F19" s="11">
        <f t="shared" si="1"/>
        <v>385.85831730983131</v>
      </c>
      <c r="G19" s="11">
        <f t="shared" si="4"/>
        <v>38.585831730983131</v>
      </c>
      <c r="H19" s="11">
        <f t="shared" si="2"/>
        <v>-43.828341892191474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270.75522846433796</v>
      </c>
      <c r="F20" s="11">
        <f t="shared" si="1"/>
        <v>459.26886572146486</v>
      </c>
      <c r="G20" s="11">
        <f t="shared" si="4"/>
        <v>45.926886572146486</v>
      </c>
      <c r="H20" s="11">
        <f t="shared" si="2"/>
        <v>-27.755228464337961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325.13250334430762</v>
      </c>
      <c r="F21" s="11">
        <f t="shared" si="1"/>
        <v>543.77274879969661</v>
      </c>
      <c r="G21" s="11">
        <f t="shared" si="4"/>
        <v>54.377274879969661</v>
      </c>
      <c r="H21" s="11">
        <f t="shared" si="2"/>
        <v>-21.132503344307622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389.11473216323037</v>
      </c>
      <c r="F22" s="11">
        <f t="shared" si="1"/>
        <v>639.82228818922749</v>
      </c>
      <c r="G22" s="11">
        <f t="shared" si="4"/>
        <v>63.982228818922749</v>
      </c>
      <c r="H22" s="11">
        <f t="shared" si="2"/>
        <v>-5.1147321632303715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463.84836837758809</v>
      </c>
      <c r="F23" s="11">
        <f t="shared" si="1"/>
        <v>747.33636214357716</v>
      </c>
      <c r="G23" s="11">
        <f t="shared" si="4"/>
        <v>74.733636214357716</v>
      </c>
      <c r="H23" s="11">
        <f t="shared" si="2"/>
        <v>29.151631622411912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550.39591122259264</v>
      </c>
      <c r="F24" s="11">
        <f t="shared" si="1"/>
        <v>865.47542845004557</v>
      </c>
      <c r="G24" s="11">
        <f t="shared" si="4"/>
        <v>86.547542845004557</v>
      </c>
      <c r="H24" s="11">
        <f t="shared" si="2"/>
        <v>24.604088777407355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649.63674231725372</v>
      </c>
      <c r="F25" s="11">
        <f t="shared" si="1"/>
        <v>992.40831094661075</v>
      </c>
      <c r="G25" s="11">
        <f t="shared" si="4"/>
        <v>99.240831094661075</v>
      </c>
      <c r="H25" s="11">
        <f t="shared" si="2"/>
        <v>11.36325768274628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762.14788821804325</v>
      </c>
      <c r="F26" s="11">
        <f t="shared" si="1"/>
        <v>1125.1114590078953</v>
      </c>
      <c r="G26" s="11">
        <f t="shared" si="4"/>
        <v>112.51114590078953</v>
      </c>
      <c r="H26" s="11">
        <f t="shared" si="2"/>
        <v>-18.147888218043249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888.07380852227084</v>
      </c>
      <c r="F27" s="11">
        <f t="shared" si="1"/>
        <v>1259.2592030422759</v>
      </c>
      <c r="G27" s="11">
        <f t="shared" si="4"/>
        <v>125.92592030422759</v>
      </c>
      <c r="H27" s="11">
        <f t="shared" si="2"/>
        <v>-5.0738085222708378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1027.0012207690761</v>
      </c>
      <c r="F28" s="11">
        <f t="shared" si="1"/>
        <v>1389.2741224680526</v>
      </c>
      <c r="G28" s="11">
        <f t="shared" si="4"/>
        <v>138.92741224680526</v>
      </c>
      <c r="H28" s="11">
        <f t="shared" si="2"/>
        <v>-26.001220769076099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1177.8612240713442</v>
      </c>
      <c r="F29" s="11">
        <f t="shared" si="1"/>
        <v>1508.6000330226807</v>
      </c>
      <c r="G29" s="11">
        <f t="shared" si="4"/>
        <v>150.86000330226807</v>
      </c>
      <c r="H29" s="11">
        <f t="shared" si="2"/>
        <v>-18.861224071344168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1338.8839574371218</v>
      </c>
      <c r="F30" s="11">
        <f t="shared" si="1"/>
        <v>1610.2273336577764</v>
      </c>
      <c r="G30" s="11">
        <f t="shared" si="4"/>
        <v>161.02273336577764</v>
      </c>
      <c r="H30" s="11">
        <f t="shared" si="2"/>
        <v>12.116042562878192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1507.6279644969893</v>
      </c>
      <c r="F31" s="11">
        <f t="shared" si="1"/>
        <v>1687.440070598675</v>
      </c>
      <c r="G31" s="11">
        <f t="shared" si="4"/>
        <v>168.7440070598675</v>
      </c>
      <c r="H31" s="11">
        <f t="shared" si="2"/>
        <v>45.372035503010693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1681.0958121258714</v>
      </c>
      <c r="F32" s="11">
        <f t="shared" si="1"/>
        <v>1734.6784762888205</v>
      </c>
      <c r="G32" s="11">
        <f t="shared" si="4"/>
        <v>173.46784762888205</v>
      </c>
      <c r="H32" s="11">
        <f t="shared" si="2"/>
        <v>10.904187874128638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1855.9305068503372</v>
      </c>
      <c r="F33" s="11">
        <f t="shared" si="1"/>
        <v>1748.3469472446586</v>
      </c>
      <c r="G33" s="11">
        <f t="shared" si="4"/>
        <v>174.83469472446586</v>
      </c>
      <c r="H33" s="11">
        <f t="shared" si="2"/>
        <v>-29.930506850337224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2028.6682708756689</v>
      </c>
      <c r="F34" s="11">
        <f t="shared" si="1"/>
        <v>1727.3776402533167</v>
      </c>
      <c r="G34" s="11">
        <f t="shared" si="4"/>
        <v>172.73776402533167</v>
      </c>
      <c r="H34" s="11">
        <f t="shared" si="2"/>
        <v>-1.6682708756688953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2196.0086435755506</v>
      </c>
      <c r="F35" s="11">
        <f t="shared" si="1"/>
        <v>1673.4037269988175</v>
      </c>
      <c r="G35" s="11">
        <f t="shared" si="4"/>
        <v>167.34037269988175</v>
      </c>
      <c r="H35" s="11">
        <f t="shared" si="2"/>
        <v>-136.00864357555065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2355.0581924512567</v>
      </c>
      <c r="F36" s="11">
        <f t="shared" ref="F36:F67" si="6">(E36-E35)*10</f>
        <v>1590.4954887570602</v>
      </c>
      <c r="G36" s="11">
        <f t="shared" si="4"/>
        <v>159.04954887570602</v>
      </c>
      <c r="H36" s="11">
        <f t="shared" si="2"/>
        <v>-269.05819245125667</v>
      </c>
    </row>
    <row r="37" spans="1:8">
      <c r="A37" s="2">
        <v>43919</v>
      </c>
      <c r="B37" s="10">
        <v>35</v>
      </c>
      <c r="E37" s="11">
        <f t="shared" si="5"/>
        <v>2503.5112138817585</v>
      </c>
      <c r="F37" s="11">
        <f t="shared" si="6"/>
        <v>1484.5302143050185</v>
      </c>
      <c r="G37" s="11">
        <f t="shared" si="4"/>
        <v>148.45302143050185</v>
      </c>
    </row>
    <row r="38" spans="1:8">
      <c r="A38" s="2">
        <v>43920</v>
      </c>
      <c r="B38" s="10">
        <v>36</v>
      </c>
      <c r="E38" s="11">
        <f t="shared" si="5"/>
        <v>2639.7468692869038</v>
      </c>
      <c r="F38" s="11">
        <f t="shared" si="6"/>
        <v>1362.3565540514528</v>
      </c>
      <c r="G38" s="11">
        <f t="shared" si="4"/>
        <v>136.23565540514528</v>
      </c>
    </row>
    <row r="39" spans="1:8">
      <c r="A39" s="2">
        <v>43921</v>
      </c>
      <c r="B39" s="10">
        <v>37</v>
      </c>
      <c r="E39" s="11">
        <f t="shared" si="5"/>
        <v>2762.8412653488535</v>
      </c>
      <c r="F39" s="11">
        <f t="shared" si="6"/>
        <v>1230.9439606194974</v>
      </c>
      <c r="G39" s="11">
        <f t="shared" si="4"/>
        <v>123.09439606194974</v>
      </c>
    </row>
    <row r="40" spans="1:8">
      <c r="A40" s="2">
        <v>43922</v>
      </c>
      <c r="B40" s="10">
        <v>38</v>
      </c>
      <c r="E40" s="11">
        <f t="shared" si="5"/>
        <v>2872.5089022115158</v>
      </c>
      <c r="F40" s="11">
        <f t="shared" si="6"/>
        <v>1096.6763686266222</v>
      </c>
      <c r="G40" s="11">
        <f t="shared" si="4"/>
        <v>109.66763686266222</v>
      </c>
    </row>
    <row r="41" spans="1:8">
      <c r="A41" s="2">
        <v>43923</v>
      </c>
      <c r="B41" s="10">
        <v>39</v>
      </c>
      <c r="E41" s="11">
        <f t="shared" si="5"/>
        <v>2968.9969240292976</v>
      </c>
      <c r="F41" s="11">
        <f t="shared" si="6"/>
        <v>964.88021817781828</v>
      </c>
      <c r="G41" s="11">
        <f t="shared" si="4"/>
        <v>96.488021817781828</v>
      </c>
    </row>
    <row r="42" spans="1:8">
      <c r="A42" s="2">
        <v>43924</v>
      </c>
      <c r="B42" s="10">
        <v>40</v>
      </c>
      <c r="E42" s="11">
        <f t="shared" si="5"/>
        <v>3052.9571963158287</v>
      </c>
      <c r="F42" s="11">
        <f t="shared" si="6"/>
        <v>839.60272286531108</v>
      </c>
      <c r="G42" s="11">
        <f t="shared" si="4"/>
        <v>83.960272286531108</v>
      </c>
    </row>
    <row r="43" spans="1:8">
      <c r="A43" s="2">
        <v>43925</v>
      </c>
      <c r="B43" s="10">
        <v>41</v>
      </c>
      <c r="E43" s="11">
        <f t="shared" si="5"/>
        <v>3125.317322138128</v>
      </c>
      <c r="F43" s="11">
        <f t="shared" si="6"/>
        <v>723.60125822299324</v>
      </c>
      <c r="G43" s="11">
        <f t="shared" si="4"/>
        <v>72.360125822299324</v>
      </c>
    </row>
    <row r="44" spans="1:8">
      <c r="A44" s="2">
        <v>43926</v>
      </c>
      <c r="B44" s="10">
        <v>42</v>
      </c>
      <c r="E44" s="11">
        <f t="shared" si="5"/>
        <v>3187.1651235811278</v>
      </c>
      <c r="F44" s="11">
        <f t="shared" si="6"/>
        <v>618.47801442999753</v>
      </c>
      <c r="G44" s="11">
        <f t="shared" si="4"/>
        <v>61.847801442999753</v>
      </c>
    </row>
    <row r="45" spans="1:8">
      <c r="A45" s="2">
        <v>43927</v>
      </c>
      <c r="B45" s="10">
        <v>43</v>
      </c>
      <c r="E45" s="11">
        <f t="shared" si="5"/>
        <v>3239.6543198571812</v>
      </c>
      <c r="F45" s="11">
        <f t="shared" si="6"/>
        <v>524.89196276053462</v>
      </c>
      <c r="G45" s="11">
        <f t="shared" si="4"/>
        <v>52.489196276053462</v>
      </c>
    </row>
    <row r="46" spans="1:8">
      <c r="A46" s="2">
        <v>43928</v>
      </c>
      <c r="B46" s="10">
        <v>44</v>
      </c>
      <c r="E46" s="11">
        <f t="shared" si="5"/>
        <v>3283.9336286756306</v>
      </c>
      <c r="F46" s="11">
        <f t="shared" si="6"/>
        <v>442.79308818449408</v>
      </c>
      <c r="G46" s="11">
        <f t="shared" si="4"/>
        <v>44.279308818449408</v>
      </c>
    </row>
    <row r="47" spans="1:8">
      <c r="A47" s="2">
        <v>43929</v>
      </c>
      <c r="B47" s="10">
        <v>45</v>
      </c>
      <c r="E47" s="11">
        <f t="shared" si="5"/>
        <v>3321.0978411879405</v>
      </c>
      <c r="F47" s="11">
        <f t="shared" si="6"/>
        <v>371.64212512309859</v>
      </c>
      <c r="G47" s="11">
        <f t="shared" si="4"/>
        <v>37.164212512309859</v>
      </c>
    </row>
    <row r="48" spans="1:8">
      <c r="A48" s="2">
        <v>43930</v>
      </c>
      <c r="B48" s="10">
        <v>46</v>
      </c>
      <c r="E48" s="11">
        <f t="shared" si="5"/>
        <v>3352.1574568513006</v>
      </c>
      <c r="F48" s="11">
        <f t="shared" si="6"/>
        <v>310.59615663360091</v>
      </c>
      <c r="G48" s="11">
        <f t="shared" si="4"/>
        <v>31.059615663360091</v>
      </c>
    </row>
    <row r="49" spans="1:7">
      <c r="A49" s="2">
        <v>43931</v>
      </c>
      <c r="B49" s="10">
        <v>47</v>
      </c>
      <c r="E49" s="11">
        <f t="shared" si="5"/>
        <v>3378.0227905632496</v>
      </c>
      <c r="F49" s="11">
        <f t="shared" si="6"/>
        <v>258.65333711949006</v>
      </c>
      <c r="G49" s="11">
        <f t="shared" si="4"/>
        <v>25.865333711949006</v>
      </c>
    </row>
    <row r="50" spans="1:7">
      <c r="A50" s="2">
        <v>43932</v>
      </c>
      <c r="B50" s="10">
        <v>48</v>
      </c>
      <c r="E50" s="11">
        <f t="shared" si="5"/>
        <v>3399.498605205792</v>
      </c>
      <c r="F50" s="11">
        <f t="shared" si="6"/>
        <v>214.75814642542446</v>
      </c>
      <c r="G50" s="11">
        <f t="shared" si="4"/>
        <v>21.475814642542446</v>
      </c>
    </row>
    <row r="51" spans="1:7">
      <c r="A51" s="2">
        <v>43933</v>
      </c>
      <c r="B51" s="10">
        <v>49</v>
      </c>
      <c r="E51" s="11">
        <f t="shared" si="5"/>
        <v>3417.2858829988663</v>
      </c>
      <c r="F51" s="11">
        <f t="shared" si="6"/>
        <v>177.87277793074281</v>
      </c>
      <c r="G51" s="11">
        <f t="shared" si="4"/>
        <v>17.787277793074281</v>
      </c>
    </row>
    <row r="52" spans="1:7">
      <c r="A52" s="2">
        <v>43934</v>
      </c>
      <c r="B52" s="10">
        <v>50</v>
      </c>
      <c r="E52" s="11">
        <f t="shared" si="5"/>
        <v>3431.9880547406074</v>
      </c>
      <c r="F52" s="11">
        <f t="shared" si="6"/>
        <v>147.0217174174104</v>
      </c>
      <c r="G52" s="11">
        <f t="shared" si="4"/>
        <v>14.70217174174104</v>
      </c>
    </row>
    <row r="53" spans="1:7">
      <c r="A53" s="2">
        <v>43935</v>
      </c>
      <c r="B53" s="10">
        <v>51</v>
      </c>
      <c r="E53" s="11">
        <f t="shared" si="5"/>
        <v>3444.1196948696406</v>
      </c>
      <c r="F53" s="11">
        <f t="shared" si="6"/>
        <v>121.31640129033258</v>
      </c>
      <c r="G53" s="11">
        <f t="shared" si="4"/>
        <v>12.131640129033258</v>
      </c>
    </row>
    <row r="54" spans="1:7">
      <c r="A54" s="2">
        <v>43936</v>
      </c>
      <c r="B54" s="10">
        <v>52</v>
      </c>
      <c r="E54" s="11">
        <f t="shared" si="5"/>
        <v>3454.116283229534</v>
      </c>
      <c r="F54" s="11">
        <f t="shared" si="6"/>
        <v>99.965883598933942</v>
      </c>
      <c r="G54" s="11">
        <f t="shared" si="4"/>
        <v>9.9965883598933942</v>
      </c>
    </row>
    <row r="55" spans="1:7">
      <c r="A55" s="2">
        <v>43937</v>
      </c>
      <c r="B55" s="10">
        <v>53</v>
      </c>
      <c r="E55" s="11">
        <f t="shared" si="5"/>
        <v>3462.3441055498124</v>
      </c>
      <c r="F55" s="11">
        <f t="shared" si="6"/>
        <v>82.27822320278392</v>
      </c>
      <c r="G55" s="11">
        <f t="shared" si="4"/>
        <v>8.227822320278392</v>
      </c>
    </row>
    <row r="56" spans="1:7">
      <c r="A56" s="2">
        <v>43938</v>
      </c>
      <c r="B56" s="10">
        <v>54</v>
      </c>
      <c r="E56" s="11">
        <f t="shared" si="5"/>
        <v>3469.1097175766399</v>
      </c>
      <c r="F56" s="11">
        <f t="shared" si="6"/>
        <v>67.656120268275117</v>
      </c>
      <c r="G56" s="11">
        <f t="shared" si="4"/>
        <v>6.7656120268275117</v>
      </c>
    </row>
    <row r="57" spans="1:7">
      <c r="A57" s="2">
        <v>43939</v>
      </c>
      <c r="B57" s="10">
        <v>55</v>
      </c>
      <c r="E57" s="11">
        <f t="shared" si="5"/>
        <v>3474.6686495691019</v>
      </c>
      <c r="F57" s="11">
        <f t="shared" si="6"/>
        <v>55.589319924620213</v>
      </c>
      <c r="G57" s="11">
        <f t="shared" si="4"/>
        <v>5.5589319924620213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3479.2331995604845</v>
      </c>
      <c r="F58" s="11">
        <f t="shared" si="6"/>
        <v>45.645499913825915</v>
      </c>
      <c r="G58" s="11">
        <f t="shared" si="4"/>
        <v>4.5645499913825915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3482.9792754045629</v>
      </c>
      <c r="F59" s="11">
        <f t="shared" si="6"/>
        <v>37.460758440784048</v>
      </c>
      <c r="G59" s="11">
        <f t="shared" si="4"/>
        <v>3.7460758440784048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3486.0523141144736</v>
      </c>
      <c r="F60" s="11">
        <f t="shared" si="6"/>
        <v>30.730387099106338</v>
      </c>
      <c r="G60" s="11">
        <f t="shared" si="4"/>
        <v>3.0730387099106338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3488.5723456642836</v>
      </c>
      <c r="F61" s="11">
        <f t="shared" si="6"/>
        <v>25.200315498100281</v>
      </c>
      <c r="G61" s="11">
        <f t="shared" si="4"/>
        <v>2.5200315498100281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3490.6382872105751</v>
      </c>
      <c r="F62" s="11">
        <f t="shared" si="6"/>
        <v>20.659415462914694</v>
      </c>
      <c r="G62" s="11">
        <f t="shared" si="4"/>
        <v>2.0659415462914694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3492.3315597603255</v>
      </c>
      <c r="F63" s="11">
        <f t="shared" si="6"/>
        <v>16.93272549750418</v>
      </c>
      <c r="G63" s="11">
        <f t="shared" si="4"/>
        <v>1.693272549750418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3493.7191176460633</v>
      </c>
      <c r="F64" s="11">
        <f t="shared" si="6"/>
        <v>13.875578857378059</v>
      </c>
      <c r="G64" s="11">
        <f t="shared" si="4"/>
        <v>1.3875578857378059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3494.8559751372773</v>
      </c>
      <c r="F65" s="11">
        <f t="shared" si="6"/>
        <v>11.368574912139593</v>
      </c>
      <c r="G65" s="11">
        <f t="shared" si="4"/>
        <v>1.1368574912139593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3495.7873063242864</v>
      </c>
      <c r="F66" s="11">
        <f t="shared" si="6"/>
        <v>9.3133118700916384</v>
      </c>
      <c r="G66" s="11">
        <f t="shared" si="4"/>
        <v>0.93133118700916384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7">$K$2/(1+$K$5*EXP(-$K$4*B67))</f>
        <v>3496.5501854520735</v>
      </c>
      <c r="F67" s="11">
        <f t="shared" si="6"/>
        <v>7.6287912778707323</v>
      </c>
      <c r="G67" s="11">
        <f t="shared" si="4"/>
        <v>0.76287912778707323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7"/>
        <v>3497.1750259988617</v>
      </c>
      <c r="F68" s="11">
        <f t="shared" ref="F68:F99" si="8">(E68-E67)*10</f>
        <v>6.2484054678816392</v>
      </c>
      <c r="G68" s="11">
        <f t="shared" si="4"/>
        <v>0.62484054678816392</v>
      </c>
    </row>
    <row r="69" spans="1:7">
      <c r="A69" s="2">
        <v>43951</v>
      </c>
      <c r="B69" s="10">
        <v>67</v>
      </c>
      <c r="D69">
        <f t="shared" ref="D69:D132" si="9">C69-C68</f>
        <v>0</v>
      </c>
      <c r="E69" s="11">
        <f t="shared" si="7"/>
        <v>3497.6867684624194</v>
      </c>
      <c r="F69" s="11">
        <f t="shared" si="8"/>
        <v>5.1174246355776631</v>
      </c>
      <c r="G69" s="11">
        <f t="shared" ref="G69:G132" si="10">E69-E68</f>
        <v>0.51174246355776631</v>
      </c>
    </row>
    <row r="70" spans="1:7">
      <c r="A70" s="2">
        <v>43952</v>
      </c>
      <c r="B70" s="10">
        <v>68</v>
      </c>
      <c r="D70">
        <f t="shared" si="9"/>
        <v>0</v>
      </c>
      <c r="E70" s="11">
        <f t="shared" si="7"/>
        <v>3498.105859273534</v>
      </c>
      <c r="F70" s="11">
        <f t="shared" si="8"/>
        <v>4.1909081111452906</v>
      </c>
      <c r="G70" s="11">
        <f t="shared" si="10"/>
        <v>0.41909081111452906</v>
      </c>
    </row>
    <row r="71" spans="1:7">
      <c r="A71" s="2">
        <v>43953</v>
      </c>
      <c r="B71" s="10">
        <v>69</v>
      </c>
      <c r="D71">
        <f t="shared" si="9"/>
        <v>0</v>
      </c>
      <c r="E71" s="11">
        <f t="shared" si="7"/>
        <v>3498.4490565892743</v>
      </c>
      <c r="F71" s="11">
        <f t="shared" si="8"/>
        <v>3.431973157403263</v>
      </c>
      <c r="G71" s="11">
        <f t="shared" si="10"/>
        <v>0.3431973157403263</v>
      </c>
    </row>
    <row r="72" spans="1:7">
      <c r="A72" s="2">
        <v>43954</v>
      </c>
      <c r="B72" s="10">
        <v>70</v>
      </c>
      <c r="D72">
        <f t="shared" si="9"/>
        <v>0</v>
      </c>
      <c r="E72" s="11">
        <f t="shared" si="7"/>
        <v>3498.7300929277631</v>
      </c>
      <c r="F72" s="11">
        <f t="shared" si="8"/>
        <v>2.8103633848877507</v>
      </c>
      <c r="G72" s="11">
        <f t="shared" si="10"/>
        <v>0.28103633848877507</v>
      </c>
    </row>
    <row r="73" spans="1:7">
      <c r="A73" s="2">
        <v>43955</v>
      </c>
      <c r="B73" s="10">
        <v>71</v>
      </c>
      <c r="D73">
        <f t="shared" si="9"/>
        <v>0</v>
      </c>
      <c r="E73" s="11">
        <f t="shared" si="7"/>
        <v>3498.9602196400251</v>
      </c>
      <c r="F73" s="11">
        <f t="shared" si="8"/>
        <v>2.3012671226206294</v>
      </c>
      <c r="G73" s="11">
        <f t="shared" si="10"/>
        <v>0.23012671226206294</v>
      </c>
    </row>
    <row r="74" spans="1:7">
      <c r="A74" s="2">
        <v>43956</v>
      </c>
      <c r="B74" s="10">
        <v>72</v>
      </c>
      <c r="D74">
        <f t="shared" si="9"/>
        <v>0</v>
      </c>
      <c r="E74" s="11">
        <f t="shared" si="7"/>
        <v>3499.148653996594</v>
      </c>
      <c r="F74" s="11">
        <f t="shared" si="8"/>
        <v>1.8843435656890506</v>
      </c>
      <c r="G74" s="11">
        <f t="shared" si="10"/>
        <v>0.18843435656890506</v>
      </c>
    </row>
    <row r="75" spans="1:7">
      <c r="A75" s="2">
        <v>43957</v>
      </c>
      <c r="B75" s="10">
        <v>73</v>
      </c>
      <c r="D75">
        <f t="shared" si="9"/>
        <v>0</v>
      </c>
      <c r="E75" s="11">
        <f t="shared" si="7"/>
        <v>3499.3029461108326</v>
      </c>
      <c r="F75" s="11">
        <f t="shared" si="8"/>
        <v>1.5429211423861489</v>
      </c>
      <c r="G75" s="11">
        <f t="shared" si="10"/>
        <v>0.15429211423861489</v>
      </c>
    </row>
    <row r="76" spans="1:7">
      <c r="A76" s="2">
        <v>43958</v>
      </c>
      <c r="B76" s="10">
        <v>74</v>
      </c>
      <c r="D76">
        <f t="shared" si="9"/>
        <v>0</v>
      </c>
      <c r="E76" s="11">
        <f t="shared" si="7"/>
        <v>3499.4292799406685</v>
      </c>
      <c r="F76" s="11">
        <f t="shared" si="8"/>
        <v>1.2633382983585761</v>
      </c>
      <c r="G76" s="11">
        <f t="shared" si="10"/>
        <v>0.12633382983585761</v>
      </c>
    </row>
    <row r="77" spans="1:7">
      <c r="A77" s="2">
        <v>43959</v>
      </c>
      <c r="B77" s="10">
        <v>75</v>
      </c>
      <c r="D77">
        <f t="shared" si="9"/>
        <v>0</v>
      </c>
      <c r="E77" s="11">
        <f t="shared" si="7"/>
        <v>3499.5327201240357</v>
      </c>
      <c r="F77" s="11">
        <f t="shared" si="8"/>
        <v>1.0344018336718364</v>
      </c>
      <c r="G77" s="11">
        <f t="shared" si="10"/>
        <v>0.10344018336718364</v>
      </c>
    </row>
    <row r="78" spans="1:7">
      <c r="A78" s="2">
        <v>43960</v>
      </c>
      <c r="B78" s="10">
        <v>76</v>
      </c>
      <c r="D78">
        <f t="shared" si="9"/>
        <v>0</v>
      </c>
      <c r="E78" s="11">
        <f t="shared" si="7"/>
        <v>3499.6174143363005</v>
      </c>
      <c r="F78" s="11">
        <f t="shared" si="8"/>
        <v>0.84694212264821545</v>
      </c>
      <c r="G78" s="11">
        <f t="shared" si="10"/>
        <v>8.4694212264821545E-2</v>
      </c>
    </row>
    <row r="79" spans="1:7">
      <c r="A79" s="2">
        <v>43961</v>
      </c>
      <c r="B79" s="10">
        <v>77</v>
      </c>
      <c r="D79">
        <f t="shared" si="9"/>
        <v>0</v>
      </c>
      <c r="E79" s="11">
        <f t="shared" si="7"/>
        <v>3499.686759144708</v>
      </c>
      <c r="F79" s="11">
        <f t="shared" si="8"/>
        <v>0.69344808407549863</v>
      </c>
      <c r="G79" s="11">
        <f t="shared" si="10"/>
        <v>6.9344808407549863E-2</v>
      </c>
    </row>
    <row r="80" spans="1:7">
      <c r="A80" s="2">
        <v>43962</v>
      </c>
      <c r="B80" s="10">
        <v>78</v>
      </c>
      <c r="D80">
        <f t="shared" si="9"/>
        <v>0</v>
      </c>
      <c r="E80" s="11">
        <f t="shared" si="7"/>
        <v>3499.7435359180035</v>
      </c>
      <c r="F80" s="11">
        <f t="shared" si="8"/>
        <v>0.56776773295496241</v>
      </c>
      <c r="G80" s="11">
        <f t="shared" si="10"/>
        <v>5.6776773295496241E-2</v>
      </c>
    </row>
    <row r="81" spans="1:7">
      <c r="A81" s="2">
        <v>43963</v>
      </c>
      <c r="B81" s="10">
        <v>79</v>
      </c>
      <c r="D81">
        <f t="shared" si="9"/>
        <v>0</v>
      </c>
      <c r="E81" s="11">
        <f t="shared" si="7"/>
        <v>3499.7900221799609</v>
      </c>
      <c r="F81" s="11">
        <f t="shared" si="8"/>
        <v>0.46486261957397801</v>
      </c>
      <c r="G81" s="11">
        <f t="shared" si="10"/>
        <v>4.6486261957397801E-2</v>
      </c>
    </row>
    <row r="82" spans="1:7">
      <c r="A82" s="2">
        <v>43964</v>
      </c>
      <c r="B82" s="10">
        <v>80</v>
      </c>
      <c r="D82">
        <f t="shared" si="9"/>
        <v>0</v>
      </c>
      <c r="E82" s="11">
        <f t="shared" si="7"/>
        <v>3499.8280828316692</v>
      </c>
      <c r="F82" s="11">
        <f t="shared" si="8"/>
        <v>0.38060651708292426</v>
      </c>
      <c r="G82" s="11">
        <f t="shared" si="10"/>
        <v>3.8060651708292426E-2</v>
      </c>
    </row>
    <row r="83" spans="1:7">
      <c r="A83" s="2">
        <v>43965</v>
      </c>
      <c r="B83" s="10">
        <v>81</v>
      </c>
      <c r="D83">
        <f t="shared" si="9"/>
        <v>0</v>
      </c>
      <c r="E83" s="11">
        <f t="shared" si="7"/>
        <v>3499.859244874051</v>
      </c>
      <c r="F83" s="11">
        <f t="shared" si="8"/>
        <v>0.31162042381765787</v>
      </c>
      <c r="G83" s="11">
        <f t="shared" si="10"/>
        <v>3.1162042381765787E-2</v>
      </c>
    </row>
    <row r="84" spans="1:7">
      <c r="A84" s="2">
        <v>43966</v>
      </c>
      <c r="B84" s="10">
        <v>82</v>
      </c>
      <c r="D84">
        <f t="shared" si="9"/>
        <v>0</v>
      </c>
      <c r="E84" s="11">
        <f t="shared" si="7"/>
        <v>3499.8847586096358</v>
      </c>
      <c r="F84" s="11">
        <f t="shared" si="8"/>
        <v>0.25513735584809183</v>
      </c>
      <c r="G84" s="11">
        <f t="shared" si="10"/>
        <v>2.5513735584809183E-2</v>
      </c>
    </row>
    <row r="85" spans="1:7">
      <c r="A85" s="2">
        <v>43967</v>
      </c>
      <c r="B85" s="10">
        <v>83</v>
      </c>
      <c r="D85">
        <f t="shared" si="9"/>
        <v>0</v>
      </c>
      <c r="E85" s="11">
        <f t="shared" si="7"/>
        <v>3499.9056477665413</v>
      </c>
      <c r="F85" s="11">
        <f t="shared" si="8"/>
        <v>0.20889156905468553</v>
      </c>
      <c r="G85" s="11">
        <f t="shared" si="10"/>
        <v>2.0889156905468553E-2</v>
      </c>
    </row>
    <row r="86" spans="1:7">
      <c r="A86" s="2">
        <v>43968</v>
      </c>
      <c r="B86" s="10">
        <v>84</v>
      </c>
      <c r="D86">
        <f t="shared" si="9"/>
        <v>0</v>
      </c>
      <c r="E86" s="11">
        <f t="shared" si="7"/>
        <v>3499.9227505473568</v>
      </c>
      <c r="F86" s="11">
        <f t="shared" si="8"/>
        <v>0.17102780815548613</v>
      </c>
      <c r="G86" s="11">
        <f t="shared" si="10"/>
        <v>1.7102780815548613E-2</v>
      </c>
    </row>
    <row r="87" spans="1:7">
      <c r="A87" s="2">
        <v>43969</v>
      </c>
      <c r="B87" s="10">
        <v>85</v>
      </c>
      <c r="D87">
        <f t="shared" si="9"/>
        <v>0</v>
      </c>
      <c r="E87" s="11">
        <f t="shared" si="7"/>
        <v>3499.9367532444226</v>
      </c>
      <c r="F87" s="11">
        <f t="shared" si="8"/>
        <v>0.14002697065734537</v>
      </c>
      <c r="G87" s="11">
        <f t="shared" si="10"/>
        <v>1.4002697065734537E-2</v>
      </c>
    </row>
    <row r="88" spans="1:7">
      <c r="A88" s="2">
        <v>43970</v>
      </c>
      <c r="B88" s="10">
        <v>86</v>
      </c>
      <c r="D88">
        <f t="shared" si="9"/>
        <v>0</v>
      </c>
      <c r="E88" s="11">
        <f t="shared" si="7"/>
        <v>3499.9482177665573</v>
      </c>
      <c r="F88" s="11">
        <f t="shared" si="8"/>
        <v>0.11464522134701838</v>
      </c>
      <c r="G88" s="11">
        <f t="shared" si="10"/>
        <v>1.1464522134701838E-2</v>
      </c>
    </row>
    <row r="89" spans="1:7">
      <c r="A89" s="2">
        <v>43971</v>
      </c>
      <c r="B89" s="10">
        <v>87</v>
      </c>
      <c r="D89">
        <f t="shared" si="9"/>
        <v>0</v>
      </c>
      <c r="E89" s="11">
        <f t="shared" si="7"/>
        <v>3499.9576041793175</v>
      </c>
      <c r="F89" s="11">
        <f t="shared" si="8"/>
        <v>9.3864127602500957E-2</v>
      </c>
      <c r="G89" s="11">
        <f t="shared" si="10"/>
        <v>9.3864127602500957E-3</v>
      </c>
    </row>
    <row r="90" spans="1:7">
      <c r="A90" s="2">
        <v>43972</v>
      </c>
      <c r="B90" s="10">
        <v>88</v>
      </c>
      <c r="D90">
        <f t="shared" si="9"/>
        <v>0</v>
      </c>
      <c r="E90" s="11">
        <f t="shared" si="7"/>
        <v>3499.9652891615897</v>
      </c>
      <c r="F90" s="11">
        <f t="shared" si="8"/>
        <v>7.6849822721669625E-2</v>
      </c>
      <c r="G90" s="11">
        <f t="shared" si="10"/>
        <v>7.6849822721669625E-3</v>
      </c>
    </row>
    <row r="91" spans="1:7">
      <c r="A91" s="2">
        <v>43973</v>
      </c>
      <c r="B91" s="10">
        <v>89</v>
      </c>
      <c r="D91">
        <f t="shared" si="9"/>
        <v>0</v>
      </c>
      <c r="E91" s="11">
        <f t="shared" si="7"/>
        <v>3499.971581118039</v>
      </c>
      <c r="F91" s="11">
        <f t="shared" si="8"/>
        <v>6.2919564493313374E-2</v>
      </c>
      <c r="G91" s="11">
        <f t="shared" si="10"/>
        <v>6.2919564493313374E-3</v>
      </c>
    </row>
    <row r="92" spans="1:7">
      <c r="A92" s="2">
        <v>43974</v>
      </c>
      <c r="B92" s="10">
        <v>90</v>
      </c>
      <c r="D92">
        <f t="shared" si="9"/>
        <v>0</v>
      </c>
      <c r="E92" s="11">
        <f t="shared" si="7"/>
        <v>3499.9767325531238</v>
      </c>
      <c r="F92" s="11">
        <f t="shared" si="8"/>
        <v>5.1514350848265167E-2</v>
      </c>
      <c r="G92" s="11">
        <f t="shared" si="10"/>
        <v>5.1514350848265167E-3</v>
      </c>
    </row>
    <row r="93" spans="1:7">
      <c r="A93" s="2">
        <v>43975</v>
      </c>
      <c r="B93" s="10">
        <v>91</v>
      </c>
      <c r="D93">
        <f t="shared" si="9"/>
        <v>0</v>
      </c>
      <c r="E93" s="11">
        <f t="shared" si="7"/>
        <v>3499.9809502027415</v>
      </c>
      <c r="F93" s="11">
        <f t="shared" si="8"/>
        <v>4.2176496176580258E-2</v>
      </c>
      <c r="G93" s="11">
        <f t="shared" si="10"/>
        <v>4.2176496176580258E-3</v>
      </c>
    </row>
    <row r="94" spans="1:7">
      <c r="A94" s="2">
        <v>43976</v>
      </c>
      <c r="B94" s="10">
        <v>92</v>
      </c>
      <c r="D94">
        <f t="shared" si="9"/>
        <v>0</v>
      </c>
      <c r="E94" s="11">
        <f t="shared" si="7"/>
        <v>3499.9844033297563</v>
      </c>
      <c r="F94" s="11">
        <f t="shared" si="8"/>
        <v>3.4531270148363546E-2</v>
      </c>
      <c r="G94" s="11">
        <f t="shared" si="10"/>
        <v>3.4531270148363546E-3</v>
      </c>
    </row>
    <row r="95" spans="1:7">
      <c r="A95" s="2">
        <v>43977</v>
      </c>
      <c r="B95" s="10">
        <v>93</v>
      </c>
      <c r="D95">
        <f t="shared" si="9"/>
        <v>0</v>
      </c>
      <c r="E95" s="11">
        <f t="shared" si="7"/>
        <v>3499.9872305161116</v>
      </c>
      <c r="F95" s="11">
        <f t="shared" si="8"/>
        <v>2.8271863552618015E-2</v>
      </c>
      <c r="G95" s="11">
        <f t="shared" si="10"/>
        <v>2.8271863552618015E-3</v>
      </c>
    </row>
    <row r="96" spans="1:7">
      <c r="A96" s="2">
        <v>43978</v>
      </c>
      <c r="B96" s="10">
        <v>94</v>
      </c>
      <c r="D96">
        <f t="shared" si="9"/>
        <v>0</v>
      </c>
      <c r="E96" s="11">
        <f t="shared" si="7"/>
        <v>3499.9895452239252</v>
      </c>
      <c r="F96" s="11">
        <f t="shared" si="8"/>
        <v>2.3147078136389609E-2</v>
      </c>
      <c r="G96" s="11">
        <f t="shared" si="10"/>
        <v>2.3147078136389609E-3</v>
      </c>
    </row>
    <row r="97" spans="2:7">
      <c r="B97" s="10">
        <v>95</v>
      </c>
      <c r="D97">
        <f t="shared" si="9"/>
        <v>0</v>
      </c>
      <c r="E97" s="11">
        <f t="shared" si="7"/>
        <v>3499.9914403486764</v>
      </c>
      <c r="F97" s="11">
        <f t="shared" si="8"/>
        <v>1.8951247511722613E-2</v>
      </c>
      <c r="G97" s="11">
        <f t="shared" si="10"/>
        <v>1.8951247511722613E-3</v>
      </c>
    </row>
    <row r="98" spans="2:7">
      <c r="B98" s="10">
        <v>96</v>
      </c>
      <c r="D98">
        <f t="shared" si="9"/>
        <v>0</v>
      </c>
      <c r="E98" s="11">
        <f t="shared" si="7"/>
        <v>3499.9929919471188</v>
      </c>
      <c r="F98" s="11">
        <f t="shared" si="8"/>
        <v>1.5515984423473128E-2</v>
      </c>
      <c r="G98" s="11">
        <f t="shared" si="10"/>
        <v>1.5515984423473128E-3</v>
      </c>
    </row>
    <row r="99" spans="2:7">
      <c r="B99" s="10">
        <v>97</v>
      </c>
      <c r="D99">
        <f t="shared" si="9"/>
        <v>0</v>
      </c>
      <c r="E99" s="11">
        <f t="shared" ref="E99:E130" si="11">$K$2/(1+$K$5*EXP(-$K$4*B99))</f>
        <v>3499.9942622895041</v>
      </c>
      <c r="F99" s="11">
        <f t="shared" si="8"/>
        <v>1.2703423853963614E-2</v>
      </c>
      <c r="G99" s="11">
        <f t="shared" si="10"/>
        <v>1.2703423853963614E-3</v>
      </c>
    </row>
    <row r="100" spans="2:7">
      <c r="B100" s="10">
        <v>98</v>
      </c>
      <c r="D100">
        <f t="shared" si="9"/>
        <v>0</v>
      </c>
      <c r="E100" s="11">
        <f t="shared" si="11"/>
        <v>3499.9953023585686</v>
      </c>
      <c r="F100" s="11">
        <f t="shared" ref="F100:F131" si="12">(E100-E99)*10</f>
        <v>1.0400690644019051E-2</v>
      </c>
      <c r="G100" s="11">
        <f t="shared" si="10"/>
        <v>1.0400690644019051E-3</v>
      </c>
    </row>
    <row r="101" spans="2:7">
      <c r="B101" s="10">
        <v>99</v>
      </c>
      <c r="D101">
        <f t="shared" si="9"/>
        <v>0</v>
      </c>
      <c r="E101" s="11">
        <f t="shared" si="11"/>
        <v>3499.9961538955577</v>
      </c>
      <c r="F101" s="11">
        <f t="shared" si="12"/>
        <v>8.5153698910289677E-3</v>
      </c>
      <c r="G101" s="11">
        <f t="shared" si="10"/>
        <v>8.5153698910289677E-4</v>
      </c>
    </row>
    <row r="102" spans="2:7">
      <c r="B102" s="10">
        <v>100</v>
      </c>
      <c r="D102">
        <f t="shared" si="9"/>
        <v>0</v>
      </c>
      <c r="E102" s="11">
        <f t="shared" si="11"/>
        <v>3499.9968510753865</v>
      </c>
      <c r="F102" s="11">
        <f t="shared" si="12"/>
        <v>6.9717982887596008E-3</v>
      </c>
      <c r="G102" s="11">
        <f t="shared" si="10"/>
        <v>6.9717982887596008E-4</v>
      </c>
    </row>
    <row r="103" spans="2:7">
      <c r="B103" s="10">
        <v>101</v>
      </c>
      <c r="D103">
        <f t="shared" si="9"/>
        <v>0</v>
      </c>
      <c r="E103" s="11">
        <f t="shared" si="11"/>
        <v>3499.997421878159</v>
      </c>
      <c r="F103" s="11">
        <f t="shared" si="12"/>
        <v>5.7080277247223421E-3</v>
      </c>
      <c r="G103" s="11">
        <f t="shared" si="10"/>
        <v>5.7080277247223421E-4</v>
      </c>
    </row>
    <row r="104" spans="2:7">
      <c r="B104" s="10">
        <v>102</v>
      </c>
      <c r="D104">
        <f t="shared" si="9"/>
        <v>0</v>
      </c>
      <c r="E104" s="11">
        <f t="shared" si="11"/>
        <v>3499.9978892120816</v>
      </c>
      <c r="F104" s="11">
        <f t="shared" si="12"/>
        <v>4.6733392264286522E-3</v>
      </c>
      <c r="G104" s="11">
        <f t="shared" si="10"/>
        <v>4.6733392264286522E-4</v>
      </c>
    </row>
    <row r="105" spans="2:7">
      <c r="B105" s="10">
        <v>103</v>
      </c>
      <c r="D105">
        <f t="shared" si="9"/>
        <v>0</v>
      </c>
      <c r="E105" s="11">
        <f t="shared" si="11"/>
        <v>3499.9982718328292</v>
      </c>
      <c r="F105" s="11">
        <f t="shared" si="12"/>
        <v>3.8262074758677045E-3</v>
      </c>
      <c r="G105" s="11">
        <f t="shared" si="10"/>
        <v>3.8262074758677045E-4</v>
      </c>
    </row>
    <row r="106" spans="2:7">
      <c r="B106" s="10">
        <v>104</v>
      </c>
      <c r="D106">
        <f t="shared" si="9"/>
        <v>0</v>
      </c>
      <c r="E106" s="11">
        <f t="shared" si="11"/>
        <v>3499.9985850962644</v>
      </c>
      <c r="F106" s="11">
        <f t="shared" si="12"/>
        <v>3.1326343514592736E-3</v>
      </c>
      <c r="G106" s="11">
        <f t="shared" si="10"/>
        <v>3.1326343514592736E-4</v>
      </c>
    </row>
    <row r="107" spans="2:7">
      <c r="B107" s="10">
        <v>105</v>
      </c>
      <c r="D107">
        <f t="shared" si="9"/>
        <v>0</v>
      </c>
      <c r="E107" s="11">
        <f t="shared" si="11"/>
        <v>3499.9988415747143</v>
      </c>
      <c r="F107" s="11">
        <f t="shared" si="12"/>
        <v>2.564784499554662E-3</v>
      </c>
      <c r="G107" s="11">
        <f t="shared" si="10"/>
        <v>2.564784499554662E-4</v>
      </c>
    </row>
    <row r="108" spans="2:7">
      <c r="B108" s="10">
        <v>106</v>
      </c>
      <c r="D108">
        <f t="shared" si="9"/>
        <v>0</v>
      </c>
      <c r="E108" s="11">
        <f t="shared" si="11"/>
        <v>3499.9990515615364</v>
      </c>
      <c r="F108" s="11">
        <f t="shared" si="12"/>
        <v>2.0998682202844066E-3</v>
      </c>
      <c r="G108" s="11">
        <f t="shared" si="10"/>
        <v>2.0998682202844066E-4</v>
      </c>
    </row>
    <row r="109" spans="2:7">
      <c r="B109" s="10">
        <v>107</v>
      </c>
      <c r="D109">
        <f t="shared" si="9"/>
        <v>0</v>
      </c>
      <c r="E109" s="11">
        <f t="shared" si="11"/>
        <v>3499.9992234842243</v>
      </c>
      <c r="F109" s="11">
        <f t="shared" si="12"/>
        <v>1.7192268796861754E-3</v>
      </c>
      <c r="G109" s="11">
        <f t="shared" si="10"/>
        <v>1.7192268796861754E-4</v>
      </c>
    </row>
    <row r="110" spans="2:7">
      <c r="B110" s="10">
        <v>108</v>
      </c>
      <c r="D110">
        <f t="shared" si="9"/>
        <v>0</v>
      </c>
      <c r="E110" s="11">
        <f t="shared" si="11"/>
        <v>3499.9993642426289</v>
      </c>
      <c r="F110" s="11">
        <f t="shared" si="12"/>
        <v>1.4075840454097488E-3</v>
      </c>
      <c r="G110" s="11">
        <f t="shared" si="10"/>
        <v>1.4075840454097488E-4</v>
      </c>
    </row>
    <row r="111" spans="2:7">
      <c r="B111" s="10">
        <v>109</v>
      </c>
      <c r="D111">
        <f t="shared" si="9"/>
        <v>0</v>
      </c>
      <c r="E111" s="11">
        <f t="shared" si="11"/>
        <v>3499.9994794858717</v>
      </c>
      <c r="F111" s="11">
        <f t="shared" si="12"/>
        <v>1.1524324281708687E-3</v>
      </c>
      <c r="G111" s="11">
        <f t="shared" si="10"/>
        <v>1.1524324281708687E-4</v>
      </c>
    </row>
    <row r="112" spans="2:7">
      <c r="B112" s="10">
        <v>110</v>
      </c>
      <c r="D112">
        <f t="shared" si="9"/>
        <v>0</v>
      </c>
      <c r="E112" s="11">
        <f t="shared" si="11"/>
        <v>3499.9995738390639</v>
      </c>
      <c r="F112" s="11">
        <f t="shared" si="12"/>
        <v>9.4353192253038287E-4</v>
      </c>
      <c r="G112" s="11">
        <f t="shared" si="10"/>
        <v>9.4353192253038287E-5</v>
      </c>
    </row>
    <row r="113" spans="2:7">
      <c r="B113" s="10">
        <v>111</v>
      </c>
      <c r="D113">
        <f t="shared" si="9"/>
        <v>0</v>
      </c>
      <c r="E113" s="11">
        <f t="shared" si="11"/>
        <v>3499.9996510889282</v>
      </c>
      <c r="F113" s="11">
        <f t="shared" si="12"/>
        <v>7.7249864261830226E-4</v>
      </c>
      <c r="G113" s="11">
        <f t="shared" si="10"/>
        <v>7.7249864261830226E-5</v>
      </c>
    </row>
    <row r="114" spans="2:7">
      <c r="B114" s="10">
        <v>112</v>
      </c>
      <c r="D114">
        <f t="shared" si="9"/>
        <v>0</v>
      </c>
      <c r="E114" s="11">
        <f t="shared" si="11"/>
        <v>3499.99971433577</v>
      </c>
      <c r="F114" s="11">
        <f t="shared" si="12"/>
        <v>6.3246841818909161E-4</v>
      </c>
      <c r="G114" s="11">
        <f t="shared" si="10"/>
        <v>6.3246841818909161E-5</v>
      </c>
    </row>
    <row r="115" spans="2:7">
      <c r="B115" s="10">
        <v>113</v>
      </c>
      <c r="D115">
        <f t="shared" si="9"/>
        <v>0</v>
      </c>
      <c r="E115" s="11">
        <f t="shared" si="11"/>
        <v>3499.9997661179068</v>
      </c>
      <c r="F115" s="11">
        <f t="shared" si="12"/>
        <v>5.1782136779365828E-4</v>
      </c>
      <c r="G115" s="11">
        <f t="shared" si="10"/>
        <v>5.1782136779365828E-5</v>
      </c>
    </row>
    <row r="116" spans="2:7">
      <c r="B116" s="10">
        <v>114</v>
      </c>
      <c r="D116">
        <f t="shared" si="9"/>
        <v>0</v>
      </c>
      <c r="E116" s="11">
        <f t="shared" si="11"/>
        <v>3499.9998085135353</v>
      </c>
      <c r="F116" s="11">
        <f t="shared" si="12"/>
        <v>4.2395628497615689E-4</v>
      </c>
      <c r="G116" s="11">
        <f t="shared" si="10"/>
        <v>4.2395628497615689E-5</v>
      </c>
    </row>
    <row r="117" spans="2:7">
      <c r="B117" s="10">
        <v>115</v>
      </c>
      <c r="D117">
        <f t="shared" si="9"/>
        <v>0</v>
      </c>
      <c r="E117" s="11">
        <f t="shared" si="11"/>
        <v>3499.9998432241409</v>
      </c>
      <c r="F117" s="11">
        <f t="shared" si="12"/>
        <v>3.471060563242645E-4</v>
      </c>
      <c r="G117" s="11">
        <f t="shared" si="10"/>
        <v>3.471060563242645E-5</v>
      </c>
    </row>
    <row r="118" spans="2:7">
      <c r="B118" s="10">
        <v>116</v>
      </c>
      <c r="D118">
        <f t="shared" si="9"/>
        <v>0</v>
      </c>
      <c r="E118" s="11">
        <f t="shared" si="11"/>
        <v>3499.9998716427817</v>
      </c>
      <c r="F118" s="11">
        <f t="shared" si="12"/>
        <v>2.8418640795280226E-4</v>
      </c>
      <c r="G118" s="11">
        <f t="shared" si="10"/>
        <v>2.8418640795280226E-5</v>
      </c>
    </row>
    <row r="119" spans="2:7">
      <c r="B119" s="10">
        <v>117</v>
      </c>
      <c r="D119">
        <f t="shared" si="9"/>
        <v>0</v>
      </c>
      <c r="E119" s="11">
        <f t="shared" si="11"/>
        <v>3499.9998949099972</v>
      </c>
      <c r="F119" s="11">
        <f t="shared" si="12"/>
        <v>2.3267215510713868E-4</v>
      </c>
      <c r="G119" s="11">
        <f t="shared" si="10"/>
        <v>2.3267215510713868E-5</v>
      </c>
    </row>
    <row r="120" spans="2:7">
      <c r="B120" s="10">
        <v>118</v>
      </c>
      <c r="D120">
        <f t="shared" si="9"/>
        <v>0</v>
      </c>
      <c r="E120" s="11">
        <f t="shared" si="11"/>
        <v>3499.9999139595825</v>
      </c>
      <c r="F120" s="11">
        <f t="shared" si="12"/>
        <v>1.9049585262109758E-4</v>
      </c>
      <c r="G120" s="11">
        <f t="shared" si="10"/>
        <v>1.9049585262109758E-5</v>
      </c>
    </row>
    <row r="121" spans="2:7">
      <c r="B121" s="10">
        <v>119</v>
      </c>
      <c r="D121">
        <f t="shared" si="9"/>
        <v>0</v>
      </c>
      <c r="E121" s="11">
        <f t="shared" si="11"/>
        <v>3499.9999295560638</v>
      </c>
      <c r="F121" s="11">
        <f t="shared" si="12"/>
        <v>1.5596481262036832E-4</v>
      </c>
      <c r="G121" s="11">
        <f t="shared" si="10"/>
        <v>1.5596481262036832E-5</v>
      </c>
    </row>
    <row r="122" spans="2:7">
      <c r="B122" s="10">
        <v>120</v>
      </c>
      <c r="D122">
        <f t="shared" si="9"/>
        <v>0</v>
      </c>
      <c r="E122" s="11">
        <f t="shared" si="11"/>
        <v>3499.9999423253826</v>
      </c>
      <c r="F122" s="11">
        <f t="shared" si="12"/>
        <v>1.2769318800565088E-4</v>
      </c>
      <c r="G122" s="11">
        <f t="shared" si="10"/>
        <v>1.2769318800565088E-5</v>
      </c>
    </row>
    <row r="123" spans="2:7">
      <c r="B123" s="10">
        <v>121</v>
      </c>
      <c r="D123">
        <f t="shared" si="9"/>
        <v>0</v>
      </c>
      <c r="E123" s="11">
        <f t="shared" si="11"/>
        <v>3499.9999527800173</v>
      </c>
      <c r="F123" s="11">
        <f t="shared" si="12"/>
        <v>1.0454634775669547E-4</v>
      </c>
      <c r="G123" s="11">
        <f t="shared" si="10"/>
        <v>1.0454634775669547E-5</v>
      </c>
    </row>
    <row r="124" spans="2:7">
      <c r="B124" s="10">
        <v>122</v>
      </c>
      <c r="D124">
        <f t="shared" si="9"/>
        <v>0</v>
      </c>
      <c r="E124" s="11">
        <f t="shared" si="11"/>
        <v>3499.999961339548</v>
      </c>
      <c r="F124" s="11">
        <f t="shared" si="12"/>
        <v>8.5595306700270157E-5</v>
      </c>
      <c r="G124" s="11">
        <f t="shared" si="10"/>
        <v>8.5595306700270157E-6</v>
      </c>
    </row>
    <row r="125" spans="2:7">
      <c r="B125" s="10">
        <v>123</v>
      </c>
      <c r="D125">
        <f t="shared" si="9"/>
        <v>0</v>
      </c>
      <c r="E125" s="11">
        <f t="shared" si="11"/>
        <v>3499.9999683474985</v>
      </c>
      <c r="F125" s="11">
        <f t="shared" si="12"/>
        <v>7.0079504439490847E-5</v>
      </c>
      <c r="G125" s="11">
        <f t="shared" si="10"/>
        <v>7.0079504439490847E-6</v>
      </c>
    </row>
    <row r="126" spans="2:7">
      <c r="B126" s="10">
        <v>124</v>
      </c>
      <c r="D126">
        <f t="shared" si="9"/>
        <v>0</v>
      </c>
      <c r="E126" s="11">
        <f t="shared" si="11"/>
        <v>3499.999974085124</v>
      </c>
      <c r="F126" s="11">
        <f t="shared" si="12"/>
        <v>5.7376255426788703E-5</v>
      </c>
      <c r="G126" s="11">
        <f t="shared" si="10"/>
        <v>5.7376255426788703E-6</v>
      </c>
    </row>
    <row r="127" spans="2:7">
      <c r="B127" s="10">
        <v>125</v>
      </c>
      <c r="D127">
        <f t="shared" si="9"/>
        <v>0</v>
      </c>
      <c r="E127" s="11">
        <f t="shared" si="11"/>
        <v>3499.9999787826937</v>
      </c>
      <c r="F127" s="11">
        <f t="shared" si="12"/>
        <v>4.697569693234982E-5</v>
      </c>
      <c r="G127" s="11">
        <f t="shared" si="10"/>
        <v>4.697569693234982E-6</v>
      </c>
    </row>
    <row r="128" spans="2:7">
      <c r="B128" s="10">
        <v>126</v>
      </c>
      <c r="D128">
        <f t="shared" si="9"/>
        <v>0</v>
      </c>
      <c r="E128" s="11">
        <f t="shared" si="11"/>
        <v>3499.9999826287394</v>
      </c>
      <c r="F128" s="11">
        <f t="shared" si="12"/>
        <v>3.8460457290057093E-5</v>
      </c>
      <c r="G128" s="11">
        <f t="shared" si="10"/>
        <v>3.8460457290057093E-6</v>
      </c>
    </row>
    <row r="129" spans="2:7">
      <c r="B129" s="10">
        <v>127</v>
      </c>
      <c r="D129">
        <f t="shared" si="9"/>
        <v>0</v>
      </c>
      <c r="E129" s="11">
        <f t="shared" si="11"/>
        <v>3499.9999857776143</v>
      </c>
      <c r="F129" s="11">
        <f t="shared" si="12"/>
        <v>3.1488748390984256E-5</v>
      </c>
      <c r="G129" s="11">
        <f t="shared" si="10"/>
        <v>3.1488748390984256E-6</v>
      </c>
    </row>
    <row r="130" spans="2:7">
      <c r="B130" s="10">
        <v>128</v>
      </c>
      <c r="D130">
        <f t="shared" si="9"/>
        <v>0</v>
      </c>
      <c r="E130" s="11">
        <f t="shared" si="11"/>
        <v>3499.9999883556957</v>
      </c>
      <c r="F130" s="11">
        <f t="shared" si="12"/>
        <v>2.5780814212339465E-5</v>
      </c>
      <c r="G130" s="11">
        <f t="shared" si="10"/>
        <v>2.5780814212339465E-6</v>
      </c>
    </row>
    <row r="131" spans="2:7">
      <c r="B131" s="10">
        <v>129</v>
      </c>
      <c r="D131">
        <f t="shared" si="9"/>
        <v>0</v>
      </c>
      <c r="E131" s="11">
        <f t="shared" ref="E131:E149" si="13">$K$2/(1+$K$5*EXP(-$K$4*B131))</f>
        <v>3499.9999904664496</v>
      </c>
      <c r="F131" s="11">
        <f t="shared" si="12"/>
        <v>2.1107539396325592E-5</v>
      </c>
      <c r="G131" s="11">
        <f t="shared" si="10"/>
        <v>2.1107539396325592E-6</v>
      </c>
    </row>
    <row r="132" spans="2:7">
      <c r="B132" s="10">
        <v>130</v>
      </c>
      <c r="D132">
        <f t="shared" si="9"/>
        <v>0</v>
      </c>
      <c r="E132" s="11">
        <f t="shared" si="13"/>
        <v>3499.9999921945891</v>
      </c>
      <c r="F132" s="11">
        <f t="shared" ref="F132:F149" si="14">(E132-E131)*10</f>
        <v>1.7281395230384078E-5</v>
      </c>
      <c r="G132" s="11">
        <f t="shared" si="10"/>
        <v>1.7281395230384078E-6</v>
      </c>
    </row>
    <row r="133" spans="2:7">
      <c r="B133" s="10">
        <v>131</v>
      </c>
      <c r="D133">
        <f t="shared" ref="D133:D149" si="15">C133-C132</f>
        <v>0</v>
      </c>
      <c r="E133" s="11">
        <f t="shared" si="13"/>
        <v>3499.99999360947</v>
      </c>
      <c r="F133" s="11">
        <f t="shared" si="14"/>
        <v>1.4148808986647055E-5</v>
      </c>
      <c r="G133" s="11">
        <f t="shared" ref="G133:G149" si="16">E133-E132</f>
        <v>1.4148808986647055E-6</v>
      </c>
    </row>
    <row r="134" spans="2:7">
      <c r="B134" s="10">
        <v>132</v>
      </c>
      <c r="D134">
        <f t="shared" si="15"/>
        <v>0</v>
      </c>
      <c r="E134" s="11">
        <f t="shared" si="13"/>
        <v>3499.9999947678766</v>
      </c>
      <c r="F134" s="11">
        <f t="shared" si="14"/>
        <v>1.1584065759961959E-5</v>
      </c>
      <c r="G134" s="11">
        <f t="shared" si="16"/>
        <v>1.1584065759961959E-6</v>
      </c>
    </row>
    <row r="135" spans="2:7">
      <c r="B135" s="10">
        <v>133</v>
      </c>
      <c r="D135">
        <f t="shared" si="15"/>
        <v>0</v>
      </c>
      <c r="E135" s="11">
        <f t="shared" si="13"/>
        <v>3499.9999957163</v>
      </c>
      <c r="F135" s="11">
        <f t="shared" si="14"/>
        <v>9.48423348745564E-6</v>
      </c>
      <c r="G135" s="11">
        <f t="shared" si="16"/>
        <v>9.48423348745564E-7</v>
      </c>
    </row>
    <row r="136" spans="2:7">
      <c r="B136" s="10">
        <v>134</v>
      </c>
      <c r="D136">
        <f t="shared" si="15"/>
        <v>0</v>
      </c>
      <c r="E136" s="11">
        <f t="shared" si="13"/>
        <v>3499.9999964928033</v>
      </c>
      <c r="F136" s="11">
        <f t="shared" si="14"/>
        <v>7.7650338425883092E-6</v>
      </c>
      <c r="G136" s="11">
        <f t="shared" si="16"/>
        <v>7.7650338425883092E-7</v>
      </c>
    </row>
    <row r="137" spans="2:7">
      <c r="B137" s="10">
        <v>135</v>
      </c>
      <c r="D137">
        <f t="shared" si="15"/>
        <v>0</v>
      </c>
      <c r="E137" s="11">
        <f t="shared" si="13"/>
        <v>3499.9999971285497</v>
      </c>
      <c r="F137" s="11">
        <f t="shared" si="14"/>
        <v>6.3574634623364545E-6</v>
      </c>
      <c r="G137" s="11">
        <f t="shared" si="16"/>
        <v>6.3574634623364545E-7</v>
      </c>
    </row>
    <row r="138" spans="2:7">
      <c r="B138" s="10">
        <v>136</v>
      </c>
      <c r="D138">
        <f t="shared" si="15"/>
        <v>0</v>
      </c>
      <c r="E138" s="11">
        <f t="shared" si="13"/>
        <v>3499.9999976490553</v>
      </c>
      <c r="F138" s="11">
        <f t="shared" si="14"/>
        <v>5.2050563681405038E-6</v>
      </c>
      <c r="G138" s="11">
        <f t="shared" si="16"/>
        <v>5.2050563681405038E-7</v>
      </c>
    </row>
    <row r="139" spans="2:7">
      <c r="B139" s="10">
        <v>137</v>
      </c>
      <c r="D139">
        <f t="shared" si="15"/>
        <v>0</v>
      </c>
      <c r="E139" s="11">
        <f t="shared" si="13"/>
        <v>3499.9999980752095</v>
      </c>
      <c r="F139" s="11">
        <f t="shared" si="14"/>
        <v>4.2615420170477591E-6</v>
      </c>
      <c r="G139" s="11">
        <f t="shared" si="16"/>
        <v>4.2615420170477591E-7</v>
      </c>
    </row>
    <row r="140" spans="2:7">
      <c r="B140" s="10">
        <v>138</v>
      </c>
      <c r="D140">
        <f t="shared" si="15"/>
        <v>0</v>
      </c>
      <c r="E140" s="11">
        <f t="shared" si="13"/>
        <v>3499.9999984241149</v>
      </c>
      <c r="F140" s="11">
        <f t="shared" si="14"/>
        <v>3.4890535971499048E-6</v>
      </c>
      <c r="G140" s="11">
        <f t="shared" si="16"/>
        <v>3.4890535971499048E-7</v>
      </c>
    </row>
    <row r="141" spans="2:7">
      <c r="B141" s="10">
        <v>139</v>
      </c>
      <c r="D141">
        <f t="shared" si="15"/>
        <v>0</v>
      </c>
      <c r="E141" s="11">
        <f t="shared" si="13"/>
        <v>3499.999998709774</v>
      </c>
      <c r="F141" s="11">
        <f t="shared" si="14"/>
        <v>2.8565909815370105E-6</v>
      </c>
      <c r="G141" s="11">
        <f t="shared" si="16"/>
        <v>2.8565909815370105E-7</v>
      </c>
    </row>
    <row r="142" spans="2:7">
      <c r="B142" s="10">
        <v>140</v>
      </c>
      <c r="D142">
        <f t="shared" si="15"/>
        <v>0</v>
      </c>
      <c r="E142" s="11">
        <f t="shared" si="13"/>
        <v>3499.9999989436528</v>
      </c>
      <c r="F142" s="11">
        <f t="shared" si="14"/>
        <v>2.3387883629766293E-6</v>
      </c>
      <c r="G142" s="11">
        <f t="shared" si="16"/>
        <v>2.3387883629766293E-7</v>
      </c>
    </row>
    <row r="143" spans="2:7">
      <c r="B143" s="10">
        <v>141</v>
      </c>
      <c r="D143">
        <f t="shared" si="15"/>
        <v>0</v>
      </c>
      <c r="E143" s="11">
        <f t="shared" si="13"/>
        <v>3499.9999991351356</v>
      </c>
      <c r="F143" s="11">
        <f t="shared" si="14"/>
        <v>1.9148274077451788E-6</v>
      </c>
      <c r="G143" s="11">
        <f t="shared" si="16"/>
        <v>1.9148274077451788E-7</v>
      </c>
    </row>
    <row r="144" spans="2:7">
      <c r="B144" s="10">
        <v>142</v>
      </c>
      <c r="D144">
        <f t="shared" si="15"/>
        <v>0</v>
      </c>
      <c r="E144" s="11">
        <f t="shared" si="13"/>
        <v>3499.9999992919088</v>
      </c>
      <c r="F144" s="11">
        <f t="shared" si="14"/>
        <v>1.5677323972340673E-6</v>
      </c>
      <c r="G144" s="11">
        <f t="shared" si="16"/>
        <v>1.5677323972340673E-7</v>
      </c>
    </row>
    <row r="145" spans="2:7">
      <c r="B145" s="10">
        <v>143</v>
      </c>
      <c r="D145">
        <f t="shared" si="15"/>
        <v>0</v>
      </c>
      <c r="E145" s="11">
        <f t="shared" si="13"/>
        <v>3499.999999420264</v>
      </c>
      <c r="F145" s="11">
        <f t="shared" si="14"/>
        <v>1.2835516827180982E-6</v>
      </c>
      <c r="G145" s="11">
        <f t="shared" si="16"/>
        <v>1.2835516827180982E-7</v>
      </c>
    </row>
    <row r="146" spans="2:7">
      <c r="B146" s="10">
        <v>144</v>
      </c>
      <c r="D146">
        <f t="shared" si="15"/>
        <v>0</v>
      </c>
      <c r="E146" s="11">
        <f t="shared" si="13"/>
        <v>3499.9999995253529</v>
      </c>
      <c r="F146" s="11">
        <f t="shared" si="14"/>
        <v>1.0508892955840565E-6</v>
      </c>
      <c r="G146" s="11">
        <f t="shared" si="16"/>
        <v>1.0508892955840565E-7</v>
      </c>
    </row>
    <row r="147" spans="2:7">
      <c r="B147" s="10">
        <v>145</v>
      </c>
      <c r="D147">
        <f t="shared" si="15"/>
        <v>0</v>
      </c>
      <c r="E147" s="11">
        <f t="shared" si="13"/>
        <v>3499.9999996113916</v>
      </c>
      <c r="F147" s="11">
        <f t="shared" si="14"/>
        <v>8.6038653535069898E-7</v>
      </c>
      <c r="G147" s="11">
        <f t="shared" si="16"/>
        <v>8.6038653535069898E-8</v>
      </c>
    </row>
    <row r="148" spans="2:7">
      <c r="B148" s="10">
        <v>146</v>
      </c>
      <c r="D148">
        <f t="shared" si="15"/>
        <v>0</v>
      </c>
      <c r="E148" s="11">
        <f t="shared" si="13"/>
        <v>3499.9999996818347</v>
      </c>
      <c r="F148" s="11">
        <f t="shared" si="14"/>
        <v>7.0443093136418611E-7</v>
      </c>
      <c r="G148" s="11">
        <f t="shared" si="16"/>
        <v>7.0443093136418611E-8</v>
      </c>
    </row>
    <row r="149" spans="2:7">
      <c r="B149" s="10">
        <v>147</v>
      </c>
      <c r="D149">
        <f t="shared" si="15"/>
        <v>0</v>
      </c>
      <c r="E149" s="11">
        <f t="shared" si="13"/>
        <v>3499.999999739508</v>
      </c>
      <c r="F149" s="11">
        <f t="shared" si="14"/>
        <v>5.7673332776175812E-7</v>
      </c>
      <c r="G149" s="11">
        <f t="shared" si="16"/>
        <v>5.7673332776175812E-8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workbookViewId="0">
      <selection activeCell="H37" sqref="H37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/>
    </row>
    <row r="2" spans="1:12">
      <c r="K2" s="4" t="s">
        <v>22</v>
      </c>
      <c r="L2" s="9">
        <v>800</v>
      </c>
    </row>
    <row r="3" spans="1:12">
      <c r="A3" s="2">
        <v>43885.75</v>
      </c>
      <c r="B3" s="10">
        <v>1</v>
      </c>
      <c r="C3" s="3">
        <f>Dati!J3</f>
        <v>0</v>
      </c>
      <c r="F3" s="11">
        <f t="shared" ref="F3:F5" si="0">$L$2/(1+$L$5*EXP(-$L$4*B3))</f>
        <v>0.97690591686367922</v>
      </c>
      <c r="G3" s="11"/>
      <c r="I3" s="11">
        <f>C3-F3</f>
        <v>-0.97690591686367922</v>
      </c>
      <c r="K3" s="4" t="s">
        <v>23</v>
      </c>
      <c r="L3" s="9">
        <v>0.8</v>
      </c>
    </row>
    <row r="4" spans="1:12">
      <c r="A4" s="2">
        <v>43886</v>
      </c>
      <c r="B4" s="10">
        <v>2</v>
      </c>
      <c r="C4" s="3">
        <f>Dati!J4</f>
        <v>0</v>
      </c>
      <c r="D4">
        <f>C4-C3</f>
        <v>0</v>
      </c>
      <c r="E4">
        <f>10*(C4-C3)</f>
        <v>0</v>
      </c>
      <c r="F4" s="11">
        <f t="shared" si="0"/>
        <v>1.1928730736742319</v>
      </c>
      <c r="G4" s="11">
        <f t="shared" ref="G4:G67" si="1">(F4-F3)*10</f>
        <v>2.1596715681055265</v>
      </c>
      <c r="H4" s="11">
        <f>F4-F3</f>
        <v>0.21596715681055267</v>
      </c>
      <c r="I4" s="11">
        <f>C4-F4</f>
        <v>-1.1928730736742319</v>
      </c>
      <c r="J4" s="11"/>
      <c r="K4" s="4" t="s">
        <v>24</v>
      </c>
      <c r="L4" s="9">
        <v>0.2</v>
      </c>
    </row>
    <row r="5" spans="1:12">
      <c r="A5" s="2">
        <v>43887</v>
      </c>
      <c r="B5" s="10">
        <v>3</v>
      </c>
      <c r="C5" s="3">
        <f>Dati!J5</f>
        <v>0</v>
      </c>
      <c r="D5">
        <f t="shared" ref="D5:D36" si="2">C5-C4</f>
        <v>0</v>
      </c>
      <c r="E5">
        <f t="shared" ref="E5:E36" si="3">10*(C5-C4)</f>
        <v>0</v>
      </c>
      <c r="F5" s="11">
        <f t="shared" si="0"/>
        <v>1.4564976262311586</v>
      </c>
      <c r="G5" s="11">
        <f t="shared" si="1"/>
        <v>2.6362455255692674</v>
      </c>
      <c r="H5" s="11">
        <f t="shared" ref="H5:H67" si="4">F5-F4</f>
        <v>0.26362455255692674</v>
      </c>
      <c r="I5" s="11">
        <f t="shared" ref="I5:I36" si="5">C5-F5</f>
        <v>-1.4564976262311586</v>
      </c>
      <c r="J5" s="11"/>
      <c r="K5" s="4" t="s">
        <v>25</v>
      </c>
      <c r="L5" s="15">
        <f>(L2-L3)/L3</f>
        <v>999</v>
      </c>
    </row>
    <row r="6" spans="1:12">
      <c r="A6" s="2">
        <v>43888</v>
      </c>
      <c r="B6" s="10">
        <v>4</v>
      </c>
      <c r="C6" s="3">
        <f>Dati!J6</f>
        <v>0</v>
      </c>
      <c r="D6">
        <f t="shared" si="2"/>
        <v>0</v>
      </c>
      <c r="E6">
        <f t="shared" si="3"/>
        <v>0</v>
      </c>
      <c r="F6" s="11">
        <f t="shared" ref="F6:F36" si="6">$L$2/(1+$L$5*EXP(-$L$4*B6))</f>
        <v>1.7782534204459859</v>
      </c>
      <c r="G6" s="11">
        <f t="shared" si="1"/>
        <v>3.2175579421482725</v>
      </c>
      <c r="H6" s="11">
        <f t="shared" si="4"/>
        <v>0.32175579421482725</v>
      </c>
      <c r="I6" s="11">
        <f t="shared" si="5"/>
        <v>-1.7782534204459859</v>
      </c>
      <c r="J6" s="11"/>
    </row>
    <row r="7" spans="1:12">
      <c r="A7" s="2">
        <v>43889</v>
      </c>
      <c r="B7" s="10">
        <v>5</v>
      </c>
      <c r="C7" s="3">
        <f>Dati!J7</f>
        <v>0</v>
      </c>
      <c r="D7">
        <f t="shared" si="2"/>
        <v>0</v>
      </c>
      <c r="E7">
        <f t="shared" si="3"/>
        <v>0</v>
      </c>
      <c r="F7" s="11">
        <f t="shared" si="6"/>
        <v>2.1708952529026853</v>
      </c>
      <c r="G7" s="11">
        <f t="shared" si="1"/>
        <v>3.9264183245669937</v>
      </c>
      <c r="H7" s="11">
        <f t="shared" si="4"/>
        <v>0.39264183245669937</v>
      </c>
      <c r="I7" s="11">
        <f t="shared" si="5"/>
        <v>-2.1708952529026853</v>
      </c>
      <c r="J7" s="11"/>
    </row>
    <row r="8" spans="1:12">
      <c r="A8" s="2">
        <v>43890</v>
      </c>
      <c r="B8" s="10">
        <v>6</v>
      </c>
      <c r="C8" s="3">
        <f>Dati!J8</f>
        <v>0</v>
      </c>
      <c r="D8">
        <f t="shared" si="2"/>
        <v>0</v>
      </c>
      <c r="E8">
        <f t="shared" si="3"/>
        <v>0</v>
      </c>
      <c r="F8" s="11">
        <f t="shared" si="6"/>
        <v>2.6499453551264827</v>
      </c>
      <c r="G8" s="11">
        <f t="shared" si="1"/>
        <v>4.790501022237974</v>
      </c>
      <c r="H8" s="11">
        <f t="shared" si="4"/>
        <v>0.4790501022237974</v>
      </c>
      <c r="I8" s="11">
        <f t="shared" si="5"/>
        <v>-2.6499453551264827</v>
      </c>
      <c r="J8" s="11"/>
      <c r="K8" s="12" t="s">
        <v>30</v>
      </c>
      <c r="L8" s="11">
        <f>AVERAGE(I3:I36)</f>
        <v>-7.1182071767169202</v>
      </c>
    </row>
    <row r="9" spans="1:12">
      <c r="A9" s="2">
        <v>43891</v>
      </c>
      <c r="B9" s="10">
        <v>7</v>
      </c>
      <c r="C9" s="3">
        <f>Dati!J9</f>
        <v>0</v>
      </c>
      <c r="D9">
        <f t="shared" si="2"/>
        <v>0</v>
      </c>
      <c r="E9">
        <f t="shared" si="3"/>
        <v>0</v>
      </c>
      <c r="F9" s="11">
        <f t="shared" si="6"/>
        <v>3.2342786055871837</v>
      </c>
      <c r="G9" s="11">
        <f t="shared" si="1"/>
        <v>5.8433325046070106</v>
      </c>
      <c r="H9" s="11">
        <f t="shared" si="4"/>
        <v>0.58433325046070106</v>
      </c>
      <c r="I9" s="11">
        <f t="shared" si="5"/>
        <v>-3.2342786055871837</v>
      </c>
      <c r="J9" s="11"/>
      <c r="K9" s="12" t="s">
        <v>31</v>
      </c>
      <c r="L9" s="6">
        <f>STDEVP(I3:I36)</f>
        <v>7.4937731069156293</v>
      </c>
    </row>
    <row r="10" spans="1:12">
      <c r="A10" s="2">
        <v>43892</v>
      </c>
      <c r="B10" s="10">
        <v>8</v>
      </c>
      <c r="C10" s="3">
        <f>Dati!J10</f>
        <v>0</v>
      </c>
      <c r="D10">
        <f t="shared" si="2"/>
        <v>0</v>
      </c>
      <c r="E10">
        <f t="shared" si="3"/>
        <v>0</v>
      </c>
      <c r="F10" s="11">
        <f t="shared" si="6"/>
        <v>3.9468240162066461</v>
      </c>
      <c r="G10" s="11">
        <f t="shared" si="1"/>
        <v>7.1254541061946242</v>
      </c>
      <c r="H10" s="11">
        <f t="shared" si="4"/>
        <v>0.71254541061946242</v>
      </c>
      <c r="I10" s="11">
        <f t="shared" si="5"/>
        <v>-3.9468240162066461</v>
      </c>
      <c r="J10" s="11"/>
    </row>
    <row r="11" spans="1:12">
      <c r="A11" s="2">
        <v>43893</v>
      </c>
      <c r="B11" s="10">
        <v>9</v>
      </c>
      <c r="C11" s="3">
        <f>Dati!J11</f>
        <v>1</v>
      </c>
      <c r="D11">
        <f t="shared" si="2"/>
        <v>1</v>
      </c>
      <c r="E11">
        <f t="shared" si="3"/>
        <v>10</v>
      </c>
      <c r="F11" s="11">
        <f t="shared" si="6"/>
        <v>4.8154018895884674</v>
      </c>
      <c r="G11" s="11">
        <f t="shared" si="1"/>
        <v>8.6857787338182124</v>
      </c>
      <c r="H11" s="11">
        <f t="shared" si="4"/>
        <v>0.86857787338182124</v>
      </c>
      <c r="I11" s="11">
        <f t="shared" si="5"/>
        <v>-3.8154018895884674</v>
      </c>
      <c r="J11" s="11"/>
    </row>
    <row r="12" spans="1:12">
      <c r="A12" s="2">
        <v>43894</v>
      </c>
      <c r="B12" s="10">
        <v>10</v>
      </c>
      <c r="C12" s="3">
        <f>Dati!J12</f>
        <v>1</v>
      </c>
      <c r="D12">
        <f t="shared" si="2"/>
        <v>0</v>
      </c>
      <c r="E12">
        <f t="shared" si="3"/>
        <v>0</v>
      </c>
      <c r="F12" s="11">
        <f t="shared" si="6"/>
        <v>5.8737173693623994</v>
      </c>
      <c r="G12" s="11">
        <f t="shared" si="1"/>
        <v>10.58315479773932</v>
      </c>
      <c r="H12" s="11">
        <f t="shared" si="4"/>
        <v>1.058315479773932</v>
      </c>
      <c r="I12" s="11">
        <f t="shared" si="5"/>
        <v>-4.8737173693623994</v>
      </c>
      <c r="J12" s="11"/>
      <c r="K12" t="s">
        <v>32</v>
      </c>
      <c r="L12" s="13">
        <f>MATCH(MAX(H3:H67),H3:H67,0)</f>
        <v>35</v>
      </c>
    </row>
    <row r="13" spans="1:12">
      <c r="A13" s="2">
        <v>43895</v>
      </c>
      <c r="B13" s="10">
        <v>11</v>
      </c>
      <c r="C13" s="3">
        <f>Dati!J13</f>
        <v>3</v>
      </c>
      <c r="D13">
        <f t="shared" si="2"/>
        <v>2</v>
      </c>
      <c r="E13">
        <f t="shared" si="3"/>
        <v>20</v>
      </c>
      <c r="F13" s="11">
        <f t="shared" si="6"/>
        <v>7.1625313884647479</v>
      </c>
      <c r="G13" s="11">
        <f t="shared" si="1"/>
        <v>12.888140191023485</v>
      </c>
      <c r="H13" s="11">
        <f t="shared" si="4"/>
        <v>1.2888140191023485</v>
      </c>
      <c r="I13" s="11">
        <f t="shared" si="5"/>
        <v>-4.1625313884647479</v>
      </c>
      <c r="J13" s="11"/>
      <c r="K13" t="s">
        <v>33</v>
      </c>
      <c r="L13" s="11">
        <f>L12-'Analisi-pos'!K12</f>
        <v>4</v>
      </c>
    </row>
    <row r="14" spans="1:12">
      <c r="A14" s="2">
        <v>43896</v>
      </c>
      <c r="B14" s="10">
        <v>12</v>
      </c>
      <c r="C14" s="3">
        <f>Dati!J14</f>
        <v>3</v>
      </c>
      <c r="D14">
        <f t="shared" si="2"/>
        <v>0</v>
      </c>
      <c r="E14">
        <f t="shared" si="3"/>
        <v>0</v>
      </c>
      <c r="F14" s="11">
        <f t="shared" si="6"/>
        <v>8.7310284662120381</v>
      </c>
      <c r="G14" s="11">
        <f t="shared" si="1"/>
        <v>15.684970777472902</v>
      </c>
      <c r="H14" s="11">
        <f t="shared" si="4"/>
        <v>1.5684970777472902</v>
      </c>
      <c r="I14" s="11">
        <f t="shared" si="5"/>
        <v>-5.7310284662120381</v>
      </c>
      <c r="J14" s="11"/>
    </row>
    <row r="15" spans="1:12">
      <c r="A15" s="2">
        <v>43897</v>
      </c>
      <c r="B15" s="10">
        <v>13</v>
      </c>
      <c r="C15" s="3">
        <f>Dati!J15</f>
        <v>4</v>
      </c>
      <c r="D15">
        <f t="shared" si="2"/>
        <v>1</v>
      </c>
      <c r="E15">
        <f t="shared" si="3"/>
        <v>10</v>
      </c>
      <c r="F15" s="11">
        <f t="shared" si="6"/>
        <v>10.638396244102315</v>
      </c>
      <c r="G15" s="11">
        <f t="shared" si="1"/>
        <v>19.073677778902773</v>
      </c>
      <c r="H15" s="11">
        <f t="shared" si="4"/>
        <v>1.9073677778902773</v>
      </c>
      <c r="I15" s="11">
        <f t="shared" si="5"/>
        <v>-6.6383962441023154</v>
      </c>
      <c r="J15" s="11"/>
    </row>
    <row r="16" spans="1:12">
      <c r="A16" s="2">
        <v>43898</v>
      </c>
      <c r="B16" s="10">
        <v>14</v>
      </c>
      <c r="C16" s="3">
        <f>Dati!J16</f>
        <v>6</v>
      </c>
      <c r="D16">
        <f t="shared" si="2"/>
        <v>2</v>
      </c>
      <c r="E16">
        <f t="shared" si="3"/>
        <v>20</v>
      </c>
      <c r="F16" s="11">
        <f t="shared" si="6"/>
        <v>12.955622405130688</v>
      </c>
      <c r="G16" s="11">
        <f t="shared" si="1"/>
        <v>23.172261610283726</v>
      </c>
      <c r="H16" s="11">
        <f t="shared" si="4"/>
        <v>2.3172261610283726</v>
      </c>
      <c r="I16" s="11">
        <f t="shared" si="5"/>
        <v>-6.9556224051306881</v>
      </c>
      <c r="J16" s="11"/>
    </row>
    <row r="17" spans="1:10">
      <c r="A17" s="2">
        <v>43899</v>
      </c>
      <c r="B17" s="10">
        <v>15</v>
      </c>
      <c r="C17" s="3">
        <f>Dati!J17</f>
        <v>7</v>
      </c>
      <c r="D17">
        <f t="shared" si="2"/>
        <v>1</v>
      </c>
      <c r="E17">
        <f t="shared" si="3"/>
        <v>10</v>
      </c>
      <c r="F17" s="11">
        <f t="shared" si="6"/>
        <v>15.767498366293928</v>
      </c>
      <c r="G17" s="11">
        <f t="shared" si="1"/>
        <v>28.118759611632402</v>
      </c>
      <c r="H17" s="11">
        <f t="shared" si="4"/>
        <v>2.8118759611632402</v>
      </c>
      <c r="I17" s="11">
        <f t="shared" si="5"/>
        <v>-8.7674983662939283</v>
      </c>
      <c r="J17" s="11"/>
    </row>
    <row r="18" spans="1:10">
      <c r="A18" s="2">
        <v>43900</v>
      </c>
      <c r="B18" s="10">
        <v>16</v>
      </c>
      <c r="C18" s="3">
        <f>Dati!J18</f>
        <v>8</v>
      </c>
      <c r="D18">
        <f t="shared" si="2"/>
        <v>1</v>
      </c>
      <c r="E18">
        <f t="shared" si="3"/>
        <v>10</v>
      </c>
      <c r="F18" s="11">
        <f t="shared" si="6"/>
        <v>19.174792767854626</v>
      </c>
      <c r="G18" s="11">
        <f t="shared" si="1"/>
        <v>34.072944015606978</v>
      </c>
      <c r="H18" s="11">
        <f t="shared" si="4"/>
        <v>3.4072944015606978</v>
      </c>
      <c r="I18" s="11">
        <f t="shared" si="5"/>
        <v>-11.174792767854626</v>
      </c>
      <c r="J18" s="11"/>
    </row>
    <row r="19" spans="1:10">
      <c r="A19" s="2">
        <v>43901</v>
      </c>
      <c r="B19" s="10">
        <v>17</v>
      </c>
      <c r="C19" s="3">
        <f>Dati!J19</f>
        <v>8</v>
      </c>
      <c r="D19">
        <f t="shared" si="2"/>
        <v>0</v>
      </c>
      <c r="E19">
        <f t="shared" si="3"/>
        <v>0</v>
      </c>
      <c r="F19" s="11">
        <f t="shared" si="6"/>
        <v>23.29651737783022</v>
      </c>
      <c r="G19" s="11">
        <f t="shared" si="1"/>
        <v>41.21724609975594</v>
      </c>
      <c r="H19" s="11">
        <f t="shared" si="4"/>
        <v>4.121724609975594</v>
      </c>
      <c r="I19" s="11">
        <f t="shared" si="5"/>
        <v>-15.29651737783022</v>
      </c>
      <c r="J19" s="11"/>
    </row>
    <row r="20" spans="1:10">
      <c r="A20" s="2">
        <v>43902</v>
      </c>
      <c r="B20" s="10">
        <v>18</v>
      </c>
      <c r="C20" s="3">
        <f>Dati!J20</f>
        <v>11</v>
      </c>
      <c r="D20">
        <f t="shared" si="2"/>
        <v>3</v>
      </c>
      <c r="E20">
        <f t="shared" si="3"/>
        <v>30</v>
      </c>
      <c r="F20" s="11">
        <f t="shared" si="6"/>
        <v>28.272148967761435</v>
      </c>
      <c r="G20" s="11">
        <f t="shared" si="1"/>
        <v>49.756315899312149</v>
      </c>
      <c r="H20" s="11">
        <f t="shared" si="4"/>
        <v>4.9756315899312149</v>
      </c>
      <c r="I20" s="11">
        <f t="shared" si="5"/>
        <v>-17.272148967761435</v>
      </c>
      <c r="J20" s="11"/>
    </row>
    <row r="21" spans="1:10">
      <c r="A21" s="2">
        <v>43903</v>
      </c>
      <c r="B21" s="10">
        <v>19</v>
      </c>
      <c r="C21" s="3">
        <f>Dati!J21</f>
        <v>17</v>
      </c>
      <c r="D21">
        <f t="shared" si="2"/>
        <v>6</v>
      </c>
      <c r="E21">
        <f t="shared" si="3"/>
        <v>60</v>
      </c>
      <c r="F21" s="11">
        <f t="shared" si="6"/>
        <v>34.263588205087643</v>
      </c>
      <c r="G21" s="11">
        <f t="shared" si="1"/>
        <v>59.914392373262082</v>
      </c>
      <c r="H21" s="11">
        <f t="shared" si="4"/>
        <v>5.9914392373262082</v>
      </c>
      <c r="I21" s="11">
        <f t="shared" si="5"/>
        <v>-17.263588205087643</v>
      </c>
      <c r="J21" s="11"/>
    </row>
    <row r="22" spans="1:10">
      <c r="A22" s="2">
        <v>43904</v>
      </c>
      <c r="B22" s="10">
        <v>20</v>
      </c>
      <c r="C22" s="3">
        <f>Dati!J22</f>
        <v>27</v>
      </c>
      <c r="D22">
        <f t="shared" si="2"/>
        <v>10</v>
      </c>
      <c r="E22">
        <f t="shared" si="3"/>
        <v>100</v>
      </c>
      <c r="F22" s="11">
        <f t="shared" si="6"/>
        <v>41.456526879001593</v>
      </c>
      <c r="G22" s="11">
        <f t="shared" si="1"/>
        <v>71.929386739139503</v>
      </c>
      <c r="H22" s="11">
        <f t="shared" si="4"/>
        <v>7.1929386739139503</v>
      </c>
      <c r="I22" s="11">
        <f t="shared" si="5"/>
        <v>-14.456526879001593</v>
      </c>
      <c r="J22" s="11"/>
    </row>
    <row r="23" spans="1:10">
      <c r="A23" s="2">
        <v>43905</v>
      </c>
      <c r="B23" s="10">
        <v>21</v>
      </c>
      <c r="C23" s="3">
        <f>Dati!J23</f>
        <v>33</v>
      </c>
      <c r="D23">
        <f t="shared" si="2"/>
        <v>6</v>
      </c>
      <c r="E23">
        <f t="shared" si="3"/>
        <v>60</v>
      </c>
      <c r="F23" s="11">
        <f t="shared" si="6"/>
        <v>50.060757353085897</v>
      </c>
      <c r="G23" s="11">
        <f t="shared" si="1"/>
        <v>86.042304740843036</v>
      </c>
      <c r="H23" s="11">
        <f t="shared" si="4"/>
        <v>8.6042304740843036</v>
      </c>
      <c r="I23" s="11">
        <f t="shared" si="5"/>
        <v>-17.060757353085897</v>
      </c>
      <c r="J23" s="11"/>
    </row>
    <row r="24" spans="1:10">
      <c r="A24" s="2">
        <v>43906</v>
      </c>
      <c r="B24" s="10">
        <v>22</v>
      </c>
      <c r="C24" s="3">
        <f>Dati!J24</f>
        <v>50</v>
      </c>
      <c r="D24">
        <f t="shared" si="2"/>
        <v>17</v>
      </c>
      <c r="E24">
        <f t="shared" si="3"/>
        <v>170</v>
      </c>
      <c r="F24" s="11">
        <f t="shared" si="6"/>
        <v>60.3087996148207</v>
      </c>
      <c r="G24" s="11">
        <f t="shared" si="1"/>
        <v>102.48042261734803</v>
      </c>
      <c r="H24" s="11">
        <f t="shared" si="4"/>
        <v>10.248042261734803</v>
      </c>
      <c r="I24" s="11">
        <f t="shared" si="5"/>
        <v>-10.3087996148207</v>
      </c>
      <c r="J24" s="11"/>
    </row>
    <row r="25" spans="1:10">
      <c r="A25" s="2">
        <v>43907</v>
      </c>
      <c r="B25" s="10">
        <v>23</v>
      </c>
      <c r="C25" s="3">
        <f>Dati!J25</f>
        <v>60</v>
      </c>
      <c r="D25">
        <f t="shared" si="2"/>
        <v>10</v>
      </c>
      <c r="E25">
        <f t="shared" si="3"/>
        <v>100</v>
      </c>
      <c r="F25" s="11">
        <f t="shared" si="6"/>
        <v>72.452060880848961</v>
      </c>
      <c r="G25" s="11">
        <f t="shared" si="1"/>
        <v>121.43261266028262</v>
      </c>
      <c r="H25" s="11">
        <f t="shared" si="4"/>
        <v>12.143261266028262</v>
      </c>
      <c r="I25" s="11">
        <f t="shared" si="5"/>
        <v>-12.452060880848961</v>
      </c>
      <c r="J25" s="11"/>
    </row>
    <row r="26" spans="1:10">
      <c r="A26" s="2">
        <v>43908</v>
      </c>
      <c r="B26" s="10">
        <v>24</v>
      </c>
      <c r="C26" s="3">
        <f>Dati!J26</f>
        <v>73</v>
      </c>
      <c r="D26">
        <f t="shared" si="2"/>
        <v>13</v>
      </c>
      <c r="E26">
        <f t="shared" si="3"/>
        <v>130</v>
      </c>
      <c r="F26" s="11">
        <f t="shared" si="6"/>
        <v>86.753619149964436</v>
      </c>
      <c r="G26" s="11">
        <f t="shared" si="1"/>
        <v>143.01558269115475</v>
      </c>
      <c r="H26" s="11">
        <f t="shared" si="4"/>
        <v>14.301558269115475</v>
      </c>
      <c r="I26" s="11">
        <f t="shared" si="5"/>
        <v>-13.753619149964436</v>
      </c>
      <c r="J26" s="11"/>
    </row>
    <row r="27" spans="1:10">
      <c r="A27" s="2">
        <v>43909</v>
      </c>
      <c r="B27" s="10">
        <v>25</v>
      </c>
      <c r="C27" s="3">
        <f>Dati!J27</f>
        <v>91</v>
      </c>
      <c r="D27">
        <f t="shared" si="2"/>
        <v>18</v>
      </c>
      <c r="E27">
        <f t="shared" si="3"/>
        <v>180</v>
      </c>
      <c r="F27" s="11">
        <f t="shared" si="6"/>
        <v>103.47670003621337</v>
      </c>
      <c r="G27" s="11">
        <f t="shared" si="1"/>
        <v>167.23080886248937</v>
      </c>
      <c r="H27" s="11">
        <f t="shared" si="4"/>
        <v>16.723080886248937</v>
      </c>
      <c r="I27" s="11">
        <f t="shared" si="5"/>
        <v>-12.476700036213373</v>
      </c>
      <c r="J27" s="11"/>
    </row>
    <row r="28" spans="1:10">
      <c r="A28" s="2">
        <v>43910</v>
      </c>
      <c r="B28" s="10">
        <v>26</v>
      </c>
      <c r="C28" s="3">
        <f>Dati!J28</f>
        <v>119</v>
      </c>
      <c r="D28">
        <f t="shared" si="2"/>
        <v>28</v>
      </c>
      <c r="E28">
        <f t="shared" si="3"/>
        <v>280</v>
      </c>
      <c r="F28" s="11">
        <f t="shared" si="6"/>
        <v>122.86808784871931</v>
      </c>
      <c r="G28" s="11">
        <f t="shared" si="1"/>
        <v>193.9138781250594</v>
      </c>
      <c r="H28" s="11">
        <f t="shared" si="4"/>
        <v>19.39138781250594</v>
      </c>
      <c r="I28" s="11">
        <f t="shared" si="5"/>
        <v>-3.8680878487193127</v>
      </c>
      <c r="J28" s="11"/>
    </row>
    <row r="29" spans="1:10">
      <c r="A29" s="2">
        <v>43911</v>
      </c>
      <c r="B29" s="10">
        <v>27</v>
      </c>
      <c r="C29" s="3">
        <f>Dati!J29</f>
        <v>152</v>
      </c>
      <c r="D29">
        <f t="shared" si="2"/>
        <v>33</v>
      </c>
      <c r="E29">
        <f t="shared" si="3"/>
        <v>330</v>
      </c>
      <c r="F29" s="11">
        <f t="shared" si="6"/>
        <v>145.13618628313964</v>
      </c>
      <c r="G29" s="11">
        <f t="shared" si="1"/>
        <v>222.68098434420324</v>
      </c>
      <c r="H29" s="11">
        <f t="shared" si="4"/>
        <v>22.268098434420324</v>
      </c>
      <c r="I29" s="11">
        <f t="shared" si="5"/>
        <v>6.8638137168603635</v>
      </c>
      <c r="J29" s="11"/>
    </row>
    <row r="30" spans="1:10">
      <c r="A30" s="2">
        <v>43912</v>
      </c>
      <c r="B30" s="10">
        <v>28</v>
      </c>
      <c r="C30" s="3">
        <f>Dati!J30</f>
        <v>171</v>
      </c>
      <c r="D30">
        <f t="shared" si="2"/>
        <v>19</v>
      </c>
      <c r="E30">
        <f t="shared" si="3"/>
        <v>190</v>
      </c>
      <c r="F30" s="11">
        <f t="shared" si="6"/>
        <v>170.42431500977546</v>
      </c>
      <c r="G30" s="11">
        <f t="shared" si="1"/>
        <v>252.88128726635819</v>
      </c>
      <c r="H30" s="11">
        <f t="shared" si="4"/>
        <v>25.288128726635819</v>
      </c>
      <c r="I30" s="11">
        <f t="shared" si="5"/>
        <v>0.57568499022454489</v>
      </c>
      <c r="J30" s="11"/>
    </row>
    <row r="31" spans="1:10">
      <c r="A31" s="2">
        <v>43913</v>
      </c>
      <c r="B31" s="10">
        <v>29</v>
      </c>
      <c r="C31" s="3">
        <f>Dati!J31</f>
        <v>212</v>
      </c>
      <c r="D31">
        <f t="shared" si="2"/>
        <v>41</v>
      </c>
      <c r="E31">
        <f t="shared" si="3"/>
        <v>410</v>
      </c>
      <c r="F31" s="11">
        <f t="shared" si="6"/>
        <v>198.7811144281724</v>
      </c>
      <c r="G31" s="11">
        <f t="shared" si="1"/>
        <v>283.56799418396946</v>
      </c>
      <c r="H31" s="11">
        <f t="shared" si="4"/>
        <v>28.356799418396946</v>
      </c>
      <c r="I31" s="11">
        <f t="shared" si="5"/>
        <v>13.218885571827599</v>
      </c>
      <c r="J31" s="11"/>
    </row>
    <row r="32" spans="1:10">
      <c r="A32" s="2">
        <v>43914</v>
      </c>
      <c r="B32" s="10">
        <v>30</v>
      </c>
      <c r="C32" s="3">
        <f>Dati!J32</f>
        <v>231</v>
      </c>
      <c r="D32">
        <f t="shared" si="2"/>
        <v>19</v>
      </c>
      <c r="E32">
        <f t="shared" si="3"/>
        <v>190</v>
      </c>
      <c r="F32" s="11">
        <f t="shared" si="6"/>
        <v>230.13149494057359</v>
      </c>
      <c r="G32" s="11">
        <f t="shared" si="1"/>
        <v>313.50380512401188</v>
      </c>
      <c r="H32" s="11">
        <f t="shared" si="4"/>
        <v>31.350380512401188</v>
      </c>
      <c r="I32" s="11">
        <f t="shared" si="5"/>
        <v>0.86850505942641121</v>
      </c>
      <c r="J32" s="11"/>
    </row>
    <row r="33" spans="1:10">
      <c r="A33" s="2">
        <v>43915</v>
      </c>
      <c r="B33" s="10">
        <v>31</v>
      </c>
      <c r="C33" s="3">
        <f>Dati!J33</f>
        <v>254</v>
      </c>
      <c r="D33">
        <f t="shared" si="2"/>
        <v>23</v>
      </c>
      <c r="E33">
        <f t="shared" si="3"/>
        <v>230</v>
      </c>
      <c r="F33" s="11">
        <f t="shared" si="6"/>
        <v>264.25304928348322</v>
      </c>
      <c r="G33" s="11">
        <f t="shared" si="1"/>
        <v>341.21554342909633</v>
      </c>
      <c r="H33" s="11">
        <f t="shared" si="4"/>
        <v>34.121554342909633</v>
      </c>
      <c r="I33" s="11">
        <f t="shared" si="5"/>
        <v>-10.253049283483222</v>
      </c>
      <c r="J33" s="11"/>
    </row>
    <row r="34" spans="1:10">
      <c r="A34" s="2">
        <v>43916</v>
      </c>
      <c r="B34" s="10">
        <v>32</v>
      </c>
      <c r="C34" s="3">
        <f>Dati!J34</f>
        <v>280</v>
      </c>
      <c r="D34">
        <f t="shared" si="2"/>
        <v>26</v>
      </c>
      <c r="E34">
        <f t="shared" si="3"/>
        <v>260</v>
      </c>
      <c r="F34" s="11">
        <f t="shared" si="6"/>
        <v>300.76367100320107</v>
      </c>
      <c r="G34" s="11">
        <f t="shared" si="1"/>
        <v>365.10621719717847</v>
      </c>
      <c r="H34" s="11">
        <f t="shared" si="4"/>
        <v>36.510621719717847</v>
      </c>
      <c r="I34" s="11">
        <f t="shared" si="5"/>
        <v>-20.763671003201068</v>
      </c>
      <c r="J34" s="11"/>
    </row>
    <row r="35" spans="1:10">
      <c r="A35" s="2">
        <v>43917</v>
      </c>
      <c r="B35" s="10">
        <v>33</v>
      </c>
      <c r="C35" s="3">
        <f>Dati!J35</f>
        <v>331</v>
      </c>
      <c r="D35">
        <f t="shared" si="2"/>
        <v>51</v>
      </c>
      <c r="E35">
        <f t="shared" si="3"/>
        <v>510</v>
      </c>
      <c r="F35" s="11">
        <f t="shared" si="6"/>
        <v>339.12564606712556</v>
      </c>
      <c r="G35" s="11">
        <f t="shared" si="1"/>
        <v>383.6197506392449</v>
      </c>
      <c r="H35" s="11">
        <f t="shared" si="4"/>
        <v>38.36197506392449</v>
      </c>
      <c r="I35" s="11">
        <f t="shared" si="5"/>
        <v>-8.1256460671255581</v>
      </c>
      <c r="J35" s="11"/>
    </row>
    <row r="36" spans="1:10">
      <c r="A36" s="2">
        <v>43918</v>
      </c>
      <c r="B36" s="10">
        <v>34</v>
      </c>
      <c r="C36" s="3">
        <f>Dati!J36</f>
        <v>358</v>
      </c>
      <c r="D36">
        <f t="shared" si="2"/>
        <v>27</v>
      </c>
      <c r="E36">
        <f t="shared" si="3"/>
        <v>270</v>
      </c>
      <c r="F36" s="11">
        <f t="shared" si="6"/>
        <v>378.66929851552351</v>
      </c>
      <c r="G36" s="11">
        <f t="shared" si="1"/>
        <v>395.4365244839795</v>
      </c>
      <c r="H36" s="11">
        <f t="shared" si="4"/>
        <v>39.54365244839795</v>
      </c>
      <c r="I36" s="11">
        <f t="shared" si="5"/>
        <v>-20.669298515523508</v>
      </c>
      <c r="J36" s="11"/>
    </row>
    <row r="37" spans="1:10">
      <c r="A37" s="2">
        <v>43919</v>
      </c>
      <c r="B37" s="10">
        <v>35</v>
      </c>
      <c r="C37" s="3"/>
      <c r="F37" s="11">
        <f t="shared" ref="F37:F59" si="7">$L$2/(1+$L$5*EXP(-$L$4*B37))</f>
        <v>418.63554373260149</v>
      </c>
      <c r="G37" s="11">
        <f t="shared" si="1"/>
        <v>399.66245217077983</v>
      </c>
      <c r="H37" s="11">
        <f t="shared" si="4"/>
        <v>39.966245217077983</v>
      </c>
      <c r="I37" s="11"/>
      <c r="J37" s="11"/>
    </row>
    <row r="38" spans="1:10">
      <c r="A38" s="2">
        <v>43920</v>
      </c>
      <c r="B38" s="10">
        <v>36</v>
      </c>
      <c r="C38" s="3"/>
      <c r="F38" s="11">
        <f t="shared" si="7"/>
        <v>458.2323444555912</v>
      </c>
      <c r="G38" s="11">
        <f t="shared" si="1"/>
        <v>395.96800722989713</v>
      </c>
      <c r="H38" s="11">
        <f t="shared" si="4"/>
        <v>39.596800722989713</v>
      </c>
      <c r="I38" s="11"/>
      <c r="J38" s="11"/>
    </row>
    <row r="39" spans="1:10">
      <c r="A39" s="2">
        <v>43921</v>
      </c>
      <c r="B39" s="10">
        <v>37</v>
      </c>
      <c r="C39" s="3"/>
      <c r="F39" s="11">
        <f t="shared" si="7"/>
        <v>496.69650002401141</v>
      </c>
      <c r="G39" s="11">
        <f t="shared" si="1"/>
        <v>384.6415556842021</v>
      </c>
      <c r="H39" s="11">
        <f t="shared" si="4"/>
        <v>38.46415556842021</v>
      </c>
      <c r="I39" s="11"/>
      <c r="J39" s="11"/>
    </row>
    <row r="40" spans="1:10">
      <c r="A40" s="2">
        <v>43922</v>
      </c>
      <c r="B40" s="10">
        <v>38</v>
      </c>
      <c r="C40" s="3"/>
      <c r="F40" s="11">
        <f t="shared" si="7"/>
        <v>533.35076252256886</v>
      </c>
      <c r="G40" s="11">
        <f t="shared" si="1"/>
        <v>366.54262498557443</v>
      </c>
      <c r="H40" s="11">
        <f t="shared" si="4"/>
        <v>36.654262498557443</v>
      </c>
      <c r="I40" s="11"/>
      <c r="J40" s="11"/>
    </row>
    <row r="41" spans="1:10">
      <c r="A41" s="2">
        <v>43923</v>
      </c>
      <c r="B41" s="10">
        <v>39</v>
      </c>
      <c r="C41" s="3"/>
      <c r="F41" s="11">
        <f t="shared" si="7"/>
        <v>567.64753445340409</v>
      </c>
      <c r="G41" s="11">
        <f t="shared" si="1"/>
        <v>342.96771930835234</v>
      </c>
      <c r="H41" s="11">
        <f t="shared" si="4"/>
        <v>34.296771930835234</v>
      </c>
      <c r="I41" s="11"/>
      <c r="J41" s="11"/>
    </row>
    <row r="42" spans="1:10">
      <c r="A42" s="2">
        <v>43924</v>
      </c>
      <c r="B42" s="10">
        <v>40</v>
      </c>
      <c r="C42" s="3"/>
      <c r="F42" s="11">
        <f t="shared" si="7"/>
        <v>599.1938601859365</v>
      </c>
      <c r="G42" s="11">
        <f t="shared" si="1"/>
        <v>315.46325732532409</v>
      </c>
      <c r="H42" s="11">
        <f t="shared" si="4"/>
        <v>31.546325732532409</v>
      </c>
      <c r="I42" s="11"/>
      <c r="J42" s="11"/>
    </row>
    <row r="43" spans="1:10">
      <c r="A43" s="2">
        <v>43925</v>
      </c>
      <c r="B43" s="10">
        <v>41</v>
      </c>
      <c r="C43" s="3"/>
      <c r="F43" s="11">
        <f t="shared" si="7"/>
        <v>627.75677602903397</v>
      </c>
      <c r="G43" s="11">
        <f t="shared" si="1"/>
        <v>285.62915843097471</v>
      </c>
      <c r="H43" s="11">
        <f t="shared" si="4"/>
        <v>28.562915843097471</v>
      </c>
      <c r="I43" s="11"/>
      <c r="J43" s="11"/>
    </row>
    <row r="44" spans="1:10">
      <c r="A44" s="2">
        <v>43926</v>
      </c>
      <c r="B44" s="10">
        <v>42</v>
      </c>
      <c r="C44" s="3"/>
      <c r="F44" s="11">
        <f t="shared" si="7"/>
        <v>653.25189039639633</v>
      </c>
      <c r="G44" s="11">
        <f t="shared" si="1"/>
        <v>254.95114367362362</v>
      </c>
      <c r="H44" s="11">
        <f t="shared" si="4"/>
        <v>25.495114367362362</v>
      </c>
      <c r="I44" s="11"/>
      <c r="J44" s="11"/>
    </row>
    <row r="45" spans="1:10">
      <c r="A45" s="2">
        <v>43927</v>
      </c>
      <c r="B45" s="10">
        <v>43</v>
      </c>
      <c r="C45" s="3"/>
      <c r="F45" s="11">
        <f t="shared" si="7"/>
        <v>675.7203691712424</v>
      </c>
      <c r="G45" s="11">
        <f t="shared" si="1"/>
        <v>224.68478774846062</v>
      </c>
      <c r="H45" s="11">
        <f t="shared" si="4"/>
        <v>22.468478774846062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7"/>
        <v>695.30008482072549</v>
      </c>
      <c r="G46" s="11">
        <f t="shared" si="1"/>
        <v>195.79715649483092</v>
      </c>
      <c r="H46" s="11">
        <f t="shared" si="4"/>
        <v>19.579715649483092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7"/>
        <v>712.19593157356326</v>
      </c>
      <c r="G47" s="11">
        <f t="shared" si="1"/>
        <v>168.9584675283777</v>
      </c>
      <c r="H47" s="11">
        <f t="shared" si="4"/>
        <v>16.89584675283777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7"/>
        <v>726.65285114637493</v>
      </c>
      <c r="G48" s="11">
        <f t="shared" si="1"/>
        <v>144.56919572811671</v>
      </c>
      <c r="H48" s="11">
        <f t="shared" si="4"/>
        <v>14.456919572811671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7"/>
        <v>738.93354090671824</v>
      </c>
      <c r="G49" s="11">
        <f t="shared" si="1"/>
        <v>122.80689760343307</v>
      </c>
      <c r="H49" s="11">
        <f t="shared" si="4"/>
        <v>12.280689760343307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7"/>
        <v>749.30150505604706</v>
      </c>
      <c r="G50" s="11">
        <f t="shared" si="1"/>
        <v>103.67964149328827</v>
      </c>
      <c r="H50" s="11">
        <f t="shared" si="4"/>
        <v>10.367964149328827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7"/>
        <v>758.00920975768145</v>
      </c>
      <c r="G51" s="11">
        <f t="shared" si="1"/>
        <v>87.07704701634384</v>
      </c>
      <c r="H51" s="11">
        <f t="shared" si="4"/>
        <v>8.707704701634384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7"/>
        <v>765.2906044497804</v>
      </c>
      <c r="G52" s="11">
        <f t="shared" si="1"/>
        <v>72.813946920989565</v>
      </c>
      <c r="H52" s="11">
        <f t="shared" si="4"/>
        <v>7.2813946920989565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7"/>
        <v>771.35708299443286</v>
      </c>
      <c r="G53" s="11">
        <f t="shared" si="1"/>
        <v>60.664785446524547</v>
      </c>
      <c r="H53" s="11">
        <f t="shared" si="4"/>
        <v>6.0664785446524547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7"/>
        <v>776.39597047782001</v>
      </c>
      <c r="G54" s="11">
        <f t="shared" si="1"/>
        <v>50.388874833871569</v>
      </c>
      <c r="H54" s="11">
        <f t="shared" si="4"/>
        <v>5.0388874833871569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7"/>
        <v>780.57074054072802</v>
      </c>
      <c r="G55" s="11">
        <f t="shared" si="1"/>
        <v>41.7477006290801</v>
      </c>
      <c r="H55" s="11">
        <f t="shared" si="4"/>
        <v>4.17477006290801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7"/>
        <v>784.02232752143618</v>
      </c>
      <c r="G56" s="11">
        <f t="shared" si="1"/>
        <v>34.515869807081572</v>
      </c>
      <c r="H56" s="11">
        <f t="shared" si="4"/>
        <v>3.4515869807081572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7"/>
        <v>786.87105712829566</v>
      </c>
      <c r="G57" s="11">
        <f t="shared" si="1"/>
        <v>28.487296068594787</v>
      </c>
      <c r="H57" s="11">
        <f t="shared" si="4"/>
        <v>2.8487296068594787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7"/>
        <v>789.21885852323055</v>
      </c>
      <c r="G58" s="11">
        <f t="shared" si="1"/>
        <v>23.478013949348906</v>
      </c>
      <c r="H58" s="11">
        <f t="shared" si="4"/>
        <v>2.3478013949348906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7"/>
        <v>791.15153233652234</v>
      </c>
      <c r="G59" s="11">
        <f t="shared" si="1"/>
        <v>19.326738132917853</v>
      </c>
      <c r="H59" s="11">
        <f t="shared" si="4"/>
        <v>1.9326738132917853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8">$L$2/(1+$L$5*EXP(-$L$4*B60))</f>
        <v>792.74093338542184</v>
      </c>
      <c r="G60" s="11">
        <f t="shared" si="1"/>
        <v>15.894010488995036</v>
      </c>
      <c r="H60" s="11">
        <f t="shared" si="4"/>
        <v>1.5894010488995036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8"/>
        <v>794.04698736761134</v>
      </c>
      <c r="G61" s="11">
        <f t="shared" si="1"/>
        <v>13.060539821894963</v>
      </c>
      <c r="H61" s="11">
        <f t="shared" si="4"/>
        <v>1.3060539821894963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8"/>
        <v>795.11950231457513</v>
      </c>
      <c r="G62" s="11">
        <f t="shared" si="1"/>
        <v>10.725149469637927</v>
      </c>
      <c r="H62" s="11">
        <f t="shared" si="4"/>
        <v>1.0725149469637927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8"/>
        <v>795.99976277157623</v>
      </c>
      <c r="G63" s="11">
        <f t="shared" si="1"/>
        <v>8.8026045700109989</v>
      </c>
      <c r="H63" s="11">
        <f t="shared" si="4"/>
        <v>0.88026045700109989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8"/>
        <v>796.72191150210881</v>
      </c>
      <c r="G64" s="11">
        <f t="shared" si="1"/>
        <v>7.2214873053258088</v>
      </c>
      <c r="H64" s="11">
        <f t="shared" si="4"/>
        <v>0.72214873053258088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8"/>
        <v>797.3141331520203</v>
      </c>
      <c r="G65" s="11">
        <f t="shared" si="1"/>
        <v>5.9222164991149384</v>
      </c>
      <c r="H65" s="11">
        <f t="shared" si="4"/>
        <v>0.59222164991149384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8"/>
        <v>797.79965912651971</v>
      </c>
      <c r="G66" s="11">
        <f t="shared" si="1"/>
        <v>4.8552597449941004</v>
      </c>
      <c r="H66" s="11">
        <f t="shared" si="4"/>
        <v>0.48552597449941004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8"/>
        <v>798.19761464856879</v>
      </c>
      <c r="G67" s="11">
        <f t="shared" si="1"/>
        <v>3.9795552204907381</v>
      </c>
      <c r="H67" s="11">
        <f t="shared" si="4"/>
        <v>0.39795552204907381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workbookViewId="0">
      <selection activeCell="B3" sqref="B3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1</v>
      </c>
      <c r="C4">
        <f t="shared" ref="C4:C36" si="0">B4-B3</f>
        <v>1</v>
      </c>
    </row>
    <row r="5" spans="1:5">
      <c r="A5" s="2">
        <v>43887</v>
      </c>
      <c r="B5" s="3">
        <f>Dati!K5</f>
        <v>11</v>
      </c>
      <c r="C5">
        <f t="shared" si="0"/>
        <v>10</v>
      </c>
      <c r="D5">
        <f t="shared" ref="D5:D36" si="1">C5-C4</f>
        <v>9</v>
      </c>
    </row>
    <row r="6" spans="1:5">
      <c r="A6" s="2">
        <v>43888</v>
      </c>
      <c r="B6" s="3">
        <f>Dati!K6</f>
        <v>19</v>
      </c>
      <c r="C6">
        <f t="shared" si="0"/>
        <v>8</v>
      </c>
      <c r="D6">
        <f t="shared" si="1"/>
        <v>-2</v>
      </c>
      <c r="E6">
        <f t="shared" ref="E6:E36" si="2">D6-D5</f>
        <v>-11</v>
      </c>
    </row>
    <row r="7" spans="1:5">
      <c r="A7" s="2">
        <v>43889</v>
      </c>
      <c r="B7" s="3">
        <f>Dati!K7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Dati!K8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Dati!K9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Dati!K10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Dati!K11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Dati!K12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Dati!K13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Dati!K14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Dati!K15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Dati!K16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Dati!K17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Dati!K18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Dati!K19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Dati!K20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Dati!K21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Dati!K22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Dati!K23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Dati!K24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Dati!K25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Dati!K26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Dati!K27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Dati!K28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Dati!K29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Dati!K30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Dati!K31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Dati!K32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Dati!K33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Dati!K34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Dati!K35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Dati!K36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workbookViewId="0">
      <selection activeCell="B3" sqref="B3:B36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"/>
  <sheetViews>
    <sheetView topLeftCell="A9" workbookViewId="0">
      <selection activeCell="B3" sqref="B3:B3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Dati!I3</f>
        <v>0</v>
      </c>
    </row>
    <row r="4" spans="1:5">
      <c r="A4" s="2">
        <v>43886</v>
      </c>
      <c r="B4" s="3">
        <f>Dati!I4</f>
        <v>0</v>
      </c>
      <c r="C4">
        <f t="shared" ref="C4:C36" si="0">B4-B3</f>
        <v>0</v>
      </c>
    </row>
    <row r="5" spans="1:5">
      <c r="A5" s="2">
        <v>43887</v>
      </c>
      <c r="B5" s="3">
        <f>Dati!I5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Dati!I6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Dati!I7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Dati!I8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Dati!I9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Dati!I10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Dati!I11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Dati!I12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Dati!I13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Dati!I14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Dati!I15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Dati!I16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Dati!I17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Dati!I18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Dati!I19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Dati!I20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Dati!I21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Dati!I22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Dati!I23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Dati!I24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Dati!I25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Dati!I26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Dati!I27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Dati!I28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Dati!I29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Dati!I30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Dati!I31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Dati!I32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Dati!I33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Dati!I34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Dati!I35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Dati!I36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6"/>
  <sheetViews>
    <sheetView topLeftCell="A8" workbookViewId="0">
      <selection activeCell="B3" sqref="B3:B3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Dati!J9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Dati!J10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Dati!J11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Dati!J12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Dati!J13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Dati!J14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Dati!J15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Dati!J16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Dati!J17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Dati!J18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Dati!J19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Dati!J20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Dati!J21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Dati!J22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Dati!J23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Dati!J24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Dati!J25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Dati!J26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Dati!J27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Dati!J28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Dati!J29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Dati!J30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Dati!J31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Dati!J32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Dati!J33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Dati!J34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Dati!J35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Dati!J36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"/>
  <sheetViews>
    <sheetView topLeftCell="A10" workbookViewId="0">
      <selection activeCell="B3" sqref="B3:B36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6"/>
  <sheetViews>
    <sheetView topLeftCell="A10" workbookViewId="0">
      <selection activeCell="B3" sqref="B3:B36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0</v>
      </c>
    </row>
    <row r="4" spans="1:5">
      <c r="A4" s="2">
        <v>43886</v>
      </c>
      <c r="B4" s="3">
        <f>Dati!G4</f>
        <v>1</v>
      </c>
      <c r="C4">
        <f t="shared" ref="C4:C36" si="0">B4-B3</f>
        <v>1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9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-11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6"/>
  <sheetViews>
    <sheetView topLeftCell="A11" workbookViewId="0">
      <selection activeCell="B3" sqref="B3:B36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6"/>
  <sheetViews>
    <sheetView topLeftCell="B1" workbookViewId="0">
      <selection activeCell="M14" sqref="M14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Dati!L3</f>
        <v>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Dati!L4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</row>
    <row r="5" spans="1:14">
      <c r="A5" s="2">
        <v>43887</v>
      </c>
      <c r="B5" s="10">
        <v>3</v>
      </c>
      <c r="C5" s="3">
        <f>Dati!L5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</row>
    <row r="6" spans="1:14">
      <c r="A6" s="2">
        <v>43888</v>
      </c>
      <c r="B6" s="10">
        <v>4</v>
      </c>
      <c r="C6" s="3">
        <f>Dati!L6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</row>
    <row r="7" spans="1:14">
      <c r="A7" s="2">
        <v>43889</v>
      </c>
      <c r="B7" s="10">
        <v>5</v>
      </c>
      <c r="C7" s="3">
        <f>Dati!L7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</row>
    <row r="8" spans="1:14">
      <c r="A8" s="2">
        <v>43890</v>
      </c>
      <c r="B8" s="10">
        <v>6</v>
      </c>
      <c r="C8" s="3">
        <f>Dati!L8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</row>
    <row r="9" spans="1:14">
      <c r="A9" s="2">
        <v>43891</v>
      </c>
      <c r="B9" s="10">
        <v>7</v>
      </c>
      <c r="C9" s="3">
        <f>Dati!L9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</row>
    <row r="10" spans="1:14">
      <c r="A10" s="2">
        <v>43892</v>
      </c>
      <c r="B10" s="10">
        <v>8</v>
      </c>
      <c r="C10" s="3">
        <f>Dati!L10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</row>
    <row r="11" spans="1:14">
      <c r="A11" s="2">
        <v>43893</v>
      </c>
      <c r="B11" s="10">
        <v>9</v>
      </c>
      <c r="C11" s="3">
        <f>Dati!L11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M11" t="s">
        <v>32</v>
      </c>
      <c r="N11" s="14">
        <f>MATCH(MAX(J3:J67),J3:J67,0)</f>
        <v>30</v>
      </c>
    </row>
    <row r="12" spans="1:14">
      <c r="A12" s="2">
        <v>43894</v>
      </c>
      <c r="B12" s="10">
        <v>10</v>
      </c>
      <c r="C12" s="3">
        <f>Dati!L12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</row>
    <row r="13" spans="1:14">
      <c r="A13" s="2">
        <v>43895</v>
      </c>
      <c r="B13" s="10">
        <v>11</v>
      </c>
      <c r="C13" s="3">
        <f>Dati!L13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</row>
    <row r="14" spans="1:14">
      <c r="A14" s="2">
        <v>43896</v>
      </c>
      <c r="B14" s="10">
        <v>12</v>
      </c>
      <c r="C14" s="3">
        <f>Dati!L14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</row>
    <row r="15" spans="1:14">
      <c r="A15" s="2">
        <v>43897</v>
      </c>
      <c r="B15" s="10">
        <v>13</v>
      </c>
      <c r="C15" s="3">
        <f>Dati!L15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</row>
    <row r="16" spans="1:14">
      <c r="A16" s="2">
        <v>43898</v>
      </c>
      <c r="B16" s="10">
        <v>14</v>
      </c>
      <c r="C16" s="3">
        <f>Dati!L16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</row>
    <row r="17" spans="1:11">
      <c r="A17" s="2">
        <v>43899</v>
      </c>
      <c r="B17" s="10">
        <v>15</v>
      </c>
      <c r="C17" s="3">
        <f>Dati!L17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</row>
    <row r="18" spans="1:11">
      <c r="A18" s="2">
        <v>43900</v>
      </c>
      <c r="B18" s="10">
        <v>16</v>
      </c>
      <c r="C18" s="3">
        <f>Dati!L18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</row>
    <row r="19" spans="1:11">
      <c r="A19" s="2">
        <v>43901</v>
      </c>
      <c r="B19" s="10">
        <v>17</v>
      </c>
      <c r="C19" s="3">
        <f>Dati!L19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</row>
    <row r="20" spans="1:11">
      <c r="A20" s="2">
        <v>43902</v>
      </c>
      <c r="B20" s="10">
        <v>18</v>
      </c>
      <c r="C20" s="3">
        <f>Dati!L20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</row>
    <row r="21" spans="1:11">
      <c r="A21" s="2">
        <v>43903</v>
      </c>
      <c r="B21" s="10">
        <v>19</v>
      </c>
      <c r="C21" s="3">
        <f>Dati!L21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</row>
    <row r="22" spans="1:11">
      <c r="A22" s="2">
        <v>43904</v>
      </c>
      <c r="B22" s="10">
        <v>20</v>
      </c>
      <c r="C22" s="3">
        <f>Dati!L22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</row>
    <row r="23" spans="1:11">
      <c r="A23" s="2">
        <v>43905</v>
      </c>
      <c r="B23" s="10">
        <v>21</v>
      </c>
      <c r="C23" s="3">
        <f>Dati!L23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</row>
    <row r="24" spans="1:11">
      <c r="A24" s="2">
        <v>43906</v>
      </c>
      <c r="B24" s="10">
        <v>22</v>
      </c>
      <c r="C24" s="3">
        <f>Dati!L24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</row>
    <row r="25" spans="1:11">
      <c r="A25" s="2">
        <v>43907</v>
      </c>
      <c r="B25" s="10">
        <v>23</v>
      </c>
      <c r="C25" s="3">
        <f>Dati!L25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</row>
    <row r="26" spans="1:11">
      <c r="A26" s="2">
        <v>43908</v>
      </c>
      <c r="B26" s="10">
        <v>24</v>
      </c>
      <c r="C26" s="3">
        <f>Dati!L26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</row>
    <row r="27" spans="1:11">
      <c r="A27" s="2">
        <v>43909</v>
      </c>
      <c r="B27" s="10">
        <v>25</v>
      </c>
      <c r="C27" s="3">
        <f>Dati!L27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</row>
    <row r="28" spans="1:11">
      <c r="A28" s="2">
        <v>43910</v>
      </c>
      <c r="B28" s="10">
        <v>26</v>
      </c>
      <c r="C28" s="3">
        <f>Dati!L28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</row>
    <row r="29" spans="1:11">
      <c r="A29" s="2">
        <v>43911</v>
      </c>
      <c r="B29" s="10">
        <v>27</v>
      </c>
      <c r="C29" s="3">
        <f>Dati!L29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</row>
    <row r="30" spans="1:11">
      <c r="A30" s="2">
        <v>43912</v>
      </c>
      <c r="B30" s="10">
        <v>28</v>
      </c>
      <c r="C30" s="3">
        <f>Dati!L30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</row>
    <row r="31" spans="1:11">
      <c r="A31" s="2">
        <v>43913</v>
      </c>
      <c r="B31" s="10">
        <v>29</v>
      </c>
      <c r="C31" s="3">
        <f>Dati!L31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</row>
    <row r="32" spans="1:11">
      <c r="A32" s="2">
        <v>43914</v>
      </c>
      <c r="B32" s="10">
        <v>30</v>
      </c>
      <c r="C32" s="3">
        <f>Dati!L32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</row>
    <row r="33" spans="1:11">
      <c r="A33" s="2">
        <v>43915</v>
      </c>
      <c r="B33" s="10">
        <v>31</v>
      </c>
      <c r="C33" s="3">
        <f>Dati!L33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</row>
    <row r="34" spans="1:11">
      <c r="A34" s="2">
        <v>43916</v>
      </c>
      <c r="B34" s="10">
        <v>32</v>
      </c>
      <c r="C34" s="3">
        <f>Dati!L34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</row>
    <row r="35" spans="1:11">
      <c r="A35" s="2">
        <v>43917</v>
      </c>
      <c r="B35" s="10">
        <v>33</v>
      </c>
      <c r="C35" s="3">
        <f>Dati!L35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</row>
    <row r="36" spans="1:11">
      <c r="A36" s="2">
        <v>43918</v>
      </c>
      <c r="B36" s="10">
        <v>34</v>
      </c>
      <c r="C36" s="3">
        <f>Dati!L36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2020-03-29T11:51:35Z</dcterms:modified>
</cp:coreProperties>
</file>