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25558C8-2CCD-428C-834E-749B97E44511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" i="11"/>
  <c r="D34" i="10"/>
  <c r="D22" i="10"/>
  <c r="D18" i="10"/>
  <c r="D14" i="10"/>
  <c r="D10" i="10"/>
  <c r="D6" i="10"/>
  <c r="C3" i="10"/>
  <c r="C1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3" i="8"/>
  <c r="B1" i="8"/>
  <c r="C36" i="7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B3" i="2"/>
  <c r="E149" i="10"/>
  <c r="D16" i="9"/>
  <c r="D15" i="9"/>
  <c r="E15" i="9" s="1"/>
  <c r="D14" i="9"/>
  <c r="E14" i="9" s="1"/>
  <c r="D13" i="9"/>
  <c r="J12" i="9"/>
  <c r="D12" i="9"/>
  <c r="E12" i="9" s="1"/>
  <c r="D11" i="9"/>
  <c r="D10" i="9"/>
  <c r="D9" i="9"/>
  <c r="D8" i="9"/>
  <c r="E8" i="9" s="1"/>
  <c r="K7" i="9"/>
  <c r="D7" i="9"/>
  <c r="D6" i="9"/>
  <c r="D5" i="9"/>
  <c r="J4" i="9"/>
  <c r="D4" i="9"/>
  <c r="C36" i="8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1" i="9" l="1"/>
  <c r="E9" i="9"/>
  <c r="E7" i="9"/>
  <c r="E13" i="9"/>
  <c r="E6" i="9"/>
  <c r="E10" i="9"/>
  <c r="E5" i="9"/>
  <c r="D14" i="6"/>
  <c r="D36" i="7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E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N11" i="9" s="1"/>
  <c r="H21" i="9"/>
  <c r="J21" i="9" s="1"/>
  <c r="H33" i="9"/>
  <c r="J33" i="9" s="1"/>
  <c r="I17" i="9"/>
  <c r="K17" i="9" s="1"/>
  <c r="I33" i="9"/>
  <c r="K33" i="9" s="1"/>
  <c r="D20" i="8"/>
  <c r="E21" i="8" s="1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E32" i="6" s="1"/>
  <c r="C5" i="3"/>
  <c r="D5" i="3" s="1"/>
  <c r="D9" i="4"/>
  <c r="D17" i="4"/>
  <c r="D25" i="4"/>
  <c r="D33" i="4"/>
  <c r="D7" i="5"/>
  <c r="C7" i="6"/>
  <c r="D8" i="6" s="1"/>
  <c r="E9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25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21" i="7" l="1"/>
  <c r="E17" i="3"/>
  <c r="E30" i="4"/>
  <c r="D12" i="4"/>
  <c r="E12" i="4" s="1"/>
  <c r="E17" i="4"/>
  <c r="E18" i="6"/>
  <c r="E18" i="4"/>
  <c r="E6" i="5"/>
  <c r="D36" i="6"/>
  <c r="G45" i="11"/>
  <c r="E23" i="9"/>
  <c r="E31" i="9"/>
  <c r="E12" i="7"/>
  <c r="D29" i="7"/>
  <c r="D35" i="8"/>
  <c r="D26" i="5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E27" i="5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36" i="2" s="1"/>
  <c r="E29" i="2"/>
  <c r="D17" i="7"/>
  <c r="E17" i="7" s="1"/>
  <c r="E6" i="8"/>
  <c r="E34" i="6"/>
  <c r="E26" i="5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8" i="8"/>
  <c r="E12" i="8"/>
  <c r="E27" i="6"/>
  <c r="E28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K12" i="10" l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<sst xmlns="http://schemas.openxmlformats.org/spreadsheetml/2006/main" count="118" uniqueCount="36">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</sst>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52</c:v>
                </c:pt>
                <c:pt idx="12">
                  <c:v>54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86</c:v>
                </c:pt>
                <c:pt idx="17">
                  <c:v>89</c:v>
                </c:pt>
                <c:pt idx="18">
                  <c:v>103</c:v>
                </c:pt>
                <c:pt idx="19">
                  <c:v>126</c:v>
                </c:pt>
                <c:pt idx="20">
                  <c:v>133</c:v>
                </c:pt>
                <c:pt idx="21">
                  <c:v>174</c:v>
                </c:pt>
                <c:pt idx="22">
                  <c:v>180</c:v>
                </c:pt>
                <c:pt idx="23">
                  <c:v>180</c:v>
                </c:pt>
                <c:pt idx="24">
                  <c:v>218</c:v>
                </c:pt>
                <c:pt idx="25">
                  <c:v>1423</c:v>
                </c:pt>
                <c:pt idx="26">
                  <c:v>1229</c:v>
                </c:pt>
                <c:pt idx="27">
                  <c:v>1701</c:v>
                </c:pt>
                <c:pt idx="28">
                  <c:v>1992</c:v>
                </c:pt>
                <c:pt idx="29">
                  <c:v>2360</c:v>
                </c:pt>
                <c:pt idx="30">
                  <c:v>2631</c:v>
                </c:pt>
                <c:pt idx="31">
                  <c:v>2909</c:v>
                </c:pt>
                <c:pt idx="32">
                  <c:v>3064</c:v>
                </c:pt>
                <c:pt idx="33">
                  <c:v>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141</c:v>
                </c:pt>
                <c:pt idx="1">
                  <c:v>141</c:v>
                </c:pt>
                <c:pt idx="2">
                  <c:v>156</c:v>
                </c:pt>
                <c:pt idx="3">
                  <c:v>156</c:v>
                </c:pt>
                <c:pt idx="4">
                  <c:v>227</c:v>
                </c:pt>
                <c:pt idx="5">
                  <c:v>308</c:v>
                </c:pt>
                <c:pt idx="6">
                  <c:v>362</c:v>
                </c:pt>
                <c:pt idx="7">
                  <c:v>434</c:v>
                </c:pt>
                <c:pt idx="8">
                  <c:v>458</c:v>
                </c:pt>
                <c:pt idx="9">
                  <c:v>543</c:v>
                </c:pt>
                <c:pt idx="10">
                  <c:v>543</c:v>
                </c:pt>
                <c:pt idx="11">
                  <c:v>793</c:v>
                </c:pt>
                <c:pt idx="12">
                  <c:v>1046</c:v>
                </c:pt>
                <c:pt idx="13">
                  <c:v>1636</c:v>
                </c:pt>
                <c:pt idx="14">
                  <c:v>1681</c:v>
                </c:pt>
                <c:pt idx="15">
                  <c:v>2374</c:v>
                </c:pt>
                <c:pt idx="16">
                  <c:v>2431</c:v>
                </c:pt>
                <c:pt idx="17">
                  <c:v>2879</c:v>
                </c:pt>
                <c:pt idx="18">
                  <c:v>3105</c:v>
                </c:pt>
                <c:pt idx="19">
                  <c:v>3680</c:v>
                </c:pt>
                <c:pt idx="20">
                  <c:v>4375</c:v>
                </c:pt>
                <c:pt idx="21">
                  <c:v>5588</c:v>
                </c:pt>
                <c:pt idx="22">
                  <c:v>6543</c:v>
                </c:pt>
                <c:pt idx="23">
                  <c:v>7516</c:v>
                </c:pt>
                <c:pt idx="24">
                  <c:v>8853</c:v>
                </c:pt>
                <c:pt idx="25">
                  <c:v>9975</c:v>
                </c:pt>
                <c:pt idx="26">
                  <c:v>10701</c:v>
                </c:pt>
                <c:pt idx="27">
                  <c:v>12701</c:v>
                </c:pt>
                <c:pt idx="28">
                  <c:v>13560</c:v>
                </c:pt>
                <c:pt idx="29">
                  <c:v>15469</c:v>
                </c:pt>
                <c:pt idx="30">
                  <c:v>16655</c:v>
                </c:pt>
                <c:pt idx="31">
                  <c:v>18054</c:v>
                </c:pt>
                <c:pt idx="32">
                  <c:v>19705</c:v>
                </c:pt>
                <c:pt idx="33">
                  <c:v>21511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71</c:v>
                </c:pt>
                <c:pt idx="5">
                  <c:v>81</c:v>
                </c:pt>
                <c:pt idx="6">
                  <c:v>54</c:v>
                </c:pt>
                <c:pt idx="7">
                  <c:v>72</c:v>
                </c:pt>
                <c:pt idx="8">
                  <c:v>24</c:v>
                </c:pt>
                <c:pt idx="9">
                  <c:v>85</c:v>
                </c:pt>
                <c:pt idx="10">
                  <c:v>0</c:v>
                </c:pt>
                <c:pt idx="11">
                  <c:v>250</c:v>
                </c:pt>
                <c:pt idx="12">
                  <c:v>253</c:v>
                </c:pt>
                <c:pt idx="13">
                  <c:v>590</c:v>
                </c:pt>
                <c:pt idx="14">
                  <c:v>45</c:v>
                </c:pt>
                <c:pt idx="15">
                  <c:v>693</c:v>
                </c:pt>
                <c:pt idx="16">
                  <c:v>57</c:v>
                </c:pt>
                <c:pt idx="17">
                  <c:v>448</c:v>
                </c:pt>
                <c:pt idx="18">
                  <c:v>226</c:v>
                </c:pt>
                <c:pt idx="19">
                  <c:v>575</c:v>
                </c:pt>
                <c:pt idx="20">
                  <c:v>695</c:v>
                </c:pt>
                <c:pt idx="21">
                  <c:v>1213</c:v>
                </c:pt>
                <c:pt idx="22">
                  <c:v>955</c:v>
                </c:pt>
                <c:pt idx="23">
                  <c:v>973</c:v>
                </c:pt>
                <c:pt idx="24">
                  <c:v>1337</c:v>
                </c:pt>
                <c:pt idx="25">
                  <c:v>1122</c:v>
                </c:pt>
                <c:pt idx="26">
                  <c:v>726</c:v>
                </c:pt>
                <c:pt idx="27">
                  <c:v>2000</c:v>
                </c:pt>
                <c:pt idx="28">
                  <c:v>859</c:v>
                </c:pt>
                <c:pt idx="29">
                  <c:v>1909</c:v>
                </c:pt>
                <c:pt idx="30">
                  <c:v>1186</c:v>
                </c:pt>
                <c:pt idx="31">
                  <c:v>1399</c:v>
                </c:pt>
                <c:pt idx="32">
                  <c:v>1651</c:v>
                </c:pt>
                <c:pt idx="33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5.0277777777777777</c:v>
                </c:pt>
                <c:pt idx="11">
                  <c:v>5.5454545454545459</c:v>
                </c:pt>
                <c:pt idx="12">
                  <c:v>5.0531400966183577</c:v>
                </c:pt>
                <c:pt idx="13">
                  <c:v>4.5444444444444443</c:v>
                </c:pt>
                <c:pt idx="14">
                  <c:v>4.8028571428571425</c:v>
                </c:pt>
                <c:pt idx="15">
                  <c:v>5.2406181015452535</c:v>
                </c:pt>
                <c:pt idx="16">
                  <c:v>4.8522954091816368</c:v>
                </c:pt>
                <c:pt idx="17">
                  <c:v>4.9637931034482756</c:v>
                </c:pt>
                <c:pt idx="18">
                  <c:v>3.6964285714285716</c:v>
                </c:pt>
                <c:pt idx="19">
                  <c:v>4.2153493699885454</c:v>
                </c:pt>
                <c:pt idx="20">
                  <c:v>3.9378937893789381</c:v>
                </c:pt>
                <c:pt idx="21">
                  <c:v>3.6860158311345645</c:v>
                </c:pt>
                <c:pt idx="22">
                  <c:v>3.4491302055877702</c:v>
                </c:pt>
                <c:pt idx="23">
                  <c:v>3.2105937633489963</c:v>
                </c:pt>
                <c:pt idx="24">
                  <c:v>3.0194406548431103</c:v>
                </c:pt>
                <c:pt idx="25">
                  <c:v>2.8821149956659924</c:v>
                </c:pt>
                <c:pt idx="26">
                  <c:v>2.8520788912579955</c:v>
                </c:pt>
                <c:pt idx="27">
                  <c:v>2.8735294117647059</c:v>
                </c:pt>
                <c:pt idx="28">
                  <c:v>2.7895494754165808</c:v>
                </c:pt>
                <c:pt idx="29">
                  <c:v>2.8048957388939257</c:v>
                </c:pt>
                <c:pt idx="30">
                  <c:v>2.7647742363877823</c:v>
                </c:pt>
                <c:pt idx="31">
                  <c:v>2.7630853994490359</c:v>
                </c:pt>
                <c:pt idx="32">
                  <c:v>2.7784827975183304</c:v>
                </c:pt>
                <c:pt idx="33">
                  <c:v>2.8041976274279756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5.1226415094339623</c:v>
                </c:pt>
                <c:pt idx="11">
                  <c:v>5.7050359712230216</c:v>
                </c:pt>
                <c:pt idx="12">
                  <c:v>5.1782178217821784</c:v>
                </c:pt>
                <c:pt idx="13">
                  <c:v>4.6084507042253522</c:v>
                </c:pt>
                <c:pt idx="14">
                  <c:v>4.9881305637982196</c:v>
                </c:pt>
                <c:pt idx="15">
                  <c:v>5.4449541284403669</c:v>
                </c:pt>
                <c:pt idx="16">
                  <c:v>5.0645833333333332</c:v>
                </c:pt>
                <c:pt idx="17">
                  <c:v>5.1967509025270759</c:v>
                </c:pt>
                <c:pt idx="18">
                  <c:v>3.9105793450881614</c:v>
                </c:pt>
                <c:pt idx="19">
                  <c:v>4.520884520884521</c:v>
                </c:pt>
                <c:pt idx="20">
                  <c:v>4.2475728155339807</c:v>
                </c:pt>
                <c:pt idx="21">
                  <c:v>3.9772241992882562</c:v>
                </c:pt>
                <c:pt idx="22">
                  <c:v>3.7091836734693877</c:v>
                </c:pt>
                <c:pt idx="23">
                  <c:v>3.4366712391403751</c:v>
                </c:pt>
                <c:pt idx="24">
                  <c:v>3.2145969498910674</c:v>
                </c:pt>
                <c:pt idx="25">
                  <c:v>3.0749075215782984</c:v>
                </c:pt>
                <c:pt idx="26">
                  <c:v>3.0521962350256704</c:v>
                </c:pt>
                <c:pt idx="27">
                  <c:v>3.0775381633147565</c:v>
                </c:pt>
                <c:pt idx="28">
                  <c:v>2.994038419077059</c:v>
                </c:pt>
                <c:pt idx="29">
                  <c:v>3.0189305230288839</c:v>
                </c:pt>
                <c:pt idx="30">
                  <c:v>2.997660187185025</c:v>
                </c:pt>
                <c:pt idx="31">
                  <c:v>3.0342857142857143</c:v>
                </c:pt>
                <c:pt idx="32">
                  <c:v>3.1046163541830785</c:v>
                </c:pt>
                <c:pt idx="33">
                  <c:v>3.1398336009341703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2.1276595744680851</c:v>
                </c:pt>
                <c:pt idx="2">
                  <c:v>1.9230769230769231</c:v>
                </c:pt>
                <c:pt idx="3">
                  <c:v>1.2820512820512822</c:v>
                </c:pt>
                <c:pt idx="4">
                  <c:v>4.8458149779735686</c:v>
                </c:pt>
                <c:pt idx="5">
                  <c:v>3.5714285714285716</c:v>
                </c:pt>
                <c:pt idx="6">
                  <c:v>13.535911602209945</c:v>
                </c:pt>
                <c:pt idx="7">
                  <c:v>11.751152073732719</c:v>
                </c:pt>
                <c:pt idx="8">
                  <c:v>12.22707423580786</c:v>
                </c:pt>
                <c:pt idx="9">
                  <c:v>15.101289134438305</c:v>
                </c:pt>
                <c:pt idx="10">
                  <c:v>19.88950276243094</c:v>
                </c:pt>
                <c:pt idx="11">
                  <c:v>18.032786885245901</c:v>
                </c:pt>
                <c:pt idx="12">
                  <c:v>19.789674952198851</c:v>
                </c:pt>
                <c:pt idx="13">
                  <c:v>22.004889975550125</c:v>
                </c:pt>
                <c:pt idx="14">
                  <c:v>20.820939916716242</c:v>
                </c:pt>
                <c:pt idx="15">
                  <c:v>19.081718618365628</c:v>
                </c:pt>
                <c:pt idx="16">
                  <c:v>20.608802961744139</c:v>
                </c:pt>
                <c:pt idx="17">
                  <c:v>20.145883987495658</c:v>
                </c:pt>
                <c:pt idx="18">
                  <c:v>27.053140096618357</c:v>
                </c:pt>
                <c:pt idx="19">
                  <c:v>23.72282608695652</c:v>
                </c:pt>
                <c:pt idx="20">
                  <c:v>25.394285714285711</c:v>
                </c:pt>
                <c:pt idx="21">
                  <c:v>27.129563350035792</c:v>
                </c:pt>
                <c:pt idx="22">
                  <c:v>28.992816750725968</c:v>
                </c:pt>
                <c:pt idx="23">
                  <c:v>31.146886641830761</c:v>
                </c:pt>
                <c:pt idx="24">
                  <c:v>33.118716819157349</c:v>
                </c:pt>
                <c:pt idx="25">
                  <c:v>34.696741854636592</c:v>
                </c:pt>
                <c:pt idx="26">
                  <c:v>35.06214372488553</c:v>
                </c:pt>
                <c:pt idx="27">
                  <c:v>34.800409416581374</c:v>
                </c:pt>
                <c:pt idx="28">
                  <c:v>35.84808259587021</c:v>
                </c:pt>
                <c:pt idx="29">
                  <c:v>35.651949059409141</c:v>
                </c:pt>
                <c:pt idx="30">
                  <c:v>36.169318522966073</c:v>
                </c:pt>
                <c:pt idx="31">
                  <c:v>36.191425722831504</c:v>
                </c:pt>
                <c:pt idx="32">
                  <c:v>35.9908652626237</c:v>
                </c:pt>
                <c:pt idx="33">
                  <c:v>35.660824694342431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2.1276595744680851</c:v>
                </c:pt>
                <c:pt idx="3">
                  <c:v>1.9230769230769231</c:v>
                </c:pt>
                <c:pt idx="4">
                  <c:v>1.2820512820512822</c:v>
                </c:pt>
                <c:pt idx="5">
                  <c:v>4.8458149779735686</c:v>
                </c:pt>
                <c:pt idx="6">
                  <c:v>3.5714285714285716</c:v>
                </c:pt>
                <c:pt idx="7">
                  <c:v>13.535911602209945</c:v>
                </c:pt>
                <c:pt idx="8">
                  <c:v>11.751152073732719</c:v>
                </c:pt>
                <c:pt idx="9">
                  <c:v>12.22707423580786</c:v>
                </c:pt>
                <c:pt idx="10">
                  <c:v>15.101289134438305</c:v>
                </c:pt>
                <c:pt idx="11">
                  <c:v>19.521178637200737</c:v>
                </c:pt>
                <c:pt idx="12">
                  <c:v>17.528373266078184</c:v>
                </c:pt>
                <c:pt idx="13">
                  <c:v>19.311663479923517</c:v>
                </c:pt>
                <c:pt idx="14">
                  <c:v>21.699266503667481</c:v>
                </c:pt>
                <c:pt idx="15">
                  <c:v>20.047590719809637</c:v>
                </c:pt>
                <c:pt idx="16">
                  <c:v>18.365627632687449</c:v>
                </c:pt>
                <c:pt idx="17">
                  <c:v>19.74496092143151</c:v>
                </c:pt>
                <c:pt idx="18">
                  <c:v>19.242792636332059</c:v>
                </c:pt>
                <c:pt idx="19">
                  <c:v>25.571658615136876</c:v>
                </c:pt>
                <c:pt idx="20">
                  <c:v>22.119565217391305</c:v>
                </c:pt>
                <c:pt idx="21">
                  <c:v>23.542857142857141</c:v>
                </c:pt>
                <c:pt idx="22">
                  <c:v>25.143163922691482</c:v>
                </c:pt>
                <c:pt idx="23">
                  <c:v>26.960110041265477</c:v>
                </c:pt>
                <c:pt idx="24">
                  <c:v>29.097924427887172</c:v>
                </c:pt>
                <c:pt idx="25">
                  <c:v>31.108098949508644</c:v>
                </c:pt>
                <c:pt idx="26">
                  <c:v>32.521303258145366</c:v>
                </c:pt>
                <c:pt idx="27">
                  <c:v>32.763293150172878</c:v>
                </c:pt>
                <c:pt idx="28">
                  <c:v>32.493504448468627</c:v>
                </c:pt>
                <c:pt idx="29">
                  <c:v>33.399705014749259</c:v>
                </c:pt>
                <c:pt idx="30">
                  <c:v>33.124313142413861</c:v>
                </c:pt>
                <c:pt idx="31">
                  <c:v>33.359351546082259</c:v>
                </c:pt>
                <c:pt idx="32">
                  <c:v>32.956685499058381</c:v>
                </c:pt>
                <c:pt idx="33">
                  <c:v>32.210098959654914</c:v>
                </c:pt>
                <c:pt idx="34">
                  <c:v>31.848821533169076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-27.518176932636983</c:v>
                </c:pt>
                <c:pt idx="1">
                  <c:v>-34.249816491698702</c:v>
                </c:pt>
                <c:pt idx="2">
                  <c:v>-42.459537159373298</c:v>
                </c:pt>
                <c:pt idx="3">
                  <c:v>-53.46857568793483</c:v>
                </c:pt>
                <c:pt idx="4">
                  <c:v>-56.666370972377123</c:v>
                </c:pt>
                <c:pt idx="5">
                  <c:v>-71.524258248169062</c:v>
                </c:pt>
                <c:pt idx="6">
                  <c:v>-51.611528326101649</c:v>
                </c:pt>
                <c:pt idx="7">
                  <c:v>-71.614067152030557</c:v>
                </c:pt>
                <c:pt idx="8">
                  <c:v>-93.355702499271018</c:v>
                </c:pt>
                <c:pt idx="9">
                  <c:v>-99.822221539643778</c:v>
                </c:pt>
                <c:pt idx="10">
                  <c:v>-115.18775077123155</c:v>
                </c:pt>
                <c:pt idx="11">
                  <c:v>-129.84276342487362</c:v>
                </c:pt>
                <c:pt idx="12">
                  <c:v>-124.42234440156187</c:v>
                </c:pt>
                <c:pt idx="13">
                  <c:v>-40.832438783542045</c:v>
                </c:pt>
                <c:pt idx="14">
                  <c:v>-142.27058210240881</c:v>
                </c:pt>
                <c:pt idx="15">
                  <c:v>-143.23603142578133</c:v>
                </c:pt>
                <c:pt idx="16">
                  <c:v>-218.52232492383951</c:v>
                </c:pt>
                <c:pt idx="17">
                  <c:v>-286.18325947576977</c:v>
                </c:pt>
                <c:pt idx="18">
                  <c:v>-213.46146405601371</c:v>
                </c:pt>
                <c:pt idx="19">
                  <c:v>-389.66782865306618</c:v>
                </c:pt>
                <c:pt idx="20">
                  <c:v>-402.00104009633606</c:v>
                </c:pt>
                <c:pt idx="21">
                  <c:v>-290.30068477753389</c:v>
                </c:pt>
                <c:pt idx="22">
                  <c:v>-231.73612489333414</c:v>
                </c:pt>
                <c:pt idx="23">
                  <c:v>-147.44736990996671</c:v>
                </c:pt>
                <c:pt idx="24">
                  <c:v>42.827339374091935</c:v>
                </c:pt>
                <c:pt idx="25">
                  <c:v>120.08283157971709</c:v>
                </c:pt>
                <c:pt idx="26">
                  <c:v>-62.731889634716936</c:v>
                </c:pt>
                <c:pt idx="27">
                  <c:v>87.326565754957755</c:v>
                </c:pt>
                <c:pt idx="28">
                  <c:v>2.8900803272335907E-3</c:v>
                </c:pt>
                <c:pt idx="29">
                  <c:v>96.403822441005104</c:v>
                </c:pt>
                <c:pt idx="30">
                  <c:v>30.353003069546503</c:v>
                </c:pt>
                <c:pt idx="31">
                  <c:v>-63.368854300138992</c:v>
                </c:pt>
                <c:pt idx="32">
                  <c:v>-134.77680511376821</c:v>
                </c:pt>
                <c:pt idx="33">
                  <c:v>-72.307758986664339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  <c:pt idx="38">
                  <c:v>1018.7716178161419</c:v>
                </c:pt>
                <c:pt idx="39">
                  <c:v>1081.6760611213165</c:v>
                </c:pt>
                <c:pt idx="40">
                  <c:v>1139.26936723882</c:v>
                </c:pt>
                <c:pt idx="41">
                  <c:v>1191.1971201745266</c:v>
                </c:pt>
                <c:pt idx="42">
                  <c:v>1237.3729634866761</c:v>
                </c:pt>
                <c:pt idx="43">
                  <c:v>1277.931268906525</c:v>
                </c:pt>
                <c:pt idx="44">
                  <c:v>1313.1717487537842</c:v>
                </c:pt>
                <c:pt idx="45">
                  <c:v>1343.5046959382366</c:v>
                </c:pt>
                <c:pt idx="46">
                  <c:v>1369.4026432814512</c:v>
                </c:pt>
                <c:pt idx="47">
                  <c:v>1391.3613723570697</c:v>
                </c:pt>
                <c:pt idx="48">
                  <c:v>1409.8709497998905</c:v>
                </c:pt>
                <c:pt idx="49">
                  <c:v>1425.3960068098686</c:v>
                </c:pt>
                <c:pt idx="50">
                  <c:v>1438.3637281028443</c:v>
                </c:pt>
                <c:pt idx="51">
                  <c:v>1449.1577901335907</c:v>
                </c:pt>
                <c:pt idx="52">
                  <c:v>1458.1165839148912</c:v>
                </c:pt>
                <c:pt idx="53">
                  <c:v>1465.5343128482104</c:v>
                </c:pt>
                <c:pt idx="54">
                  <c:v>1471.6638606761974</c:v>
                </c:pt>
                <c:pt idx="55">
                  <c:v>1476.7206153951374</c:v>
                </c:pt>
                <c:pt idx="56">
                  <c:v>1480.8866818593795</c:v>
                </c:pt>
                <c:pt idx="57">
                  <c:v>1484.3151101381839</c:v>
                </c:pt>
                <c:pt idx="58">
                  <c:v>1487.1339111704256</c:v>
                </c:pt>
                <c:pt idx="59">
                  <c:v>1489.4497336647862</c:v>
                </c:pt>
                <c:pt idx="60">
                  <c:v>1491.3511455614687</c:v>
                </c:pt>
                <c:pt idx="61">
                  <c:v>1492.9115081360642</c:v>
                </c:pt>
                <c:pt idx="62">
                  <c:v>1494.1914580219316</c:v>
                </c:pt>
                <c:pt idx="63">
                  <c:v>1495.2410275387863</c:v>
                </c:pt>
                <c:pt idx="64">
                  <c:v>1496.1014408176516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  <c:pt idx="38">
                  <c:v>675.64431084157036</c:v>
                </c:pt>
                <c:pt idx="39">
                  <c:v>629.04443305174595</c:v>
                </c:pt>
                <c:pt idx="40">
                  <c:v>575.93306117503516</c:v>
                </c:pt>
                <c:pt idx="41">
                  <c:v>519.27752935706621</c:v>
                </c:pt>
                <c:pt idx="42">
                  <c:v>461.75843312149482</c:v>
                </c:pt>
                <c:pt idx="43">
                  <c:v>405.58305419848921</c:v>
                </c:pt>
                <c:pt idx="44">
                  <c:v>352.40479847259166</c:v>
                </c:pt>
                <c:pt idx="45">
                  <c:v>303.32947184452451</c:v>
                </c:pt>
                <c:pt idx="46">
                  <c:v>258.97947343214582</c:v>
                </c:pt>
                <c:pt idx="47">
                  <c:v>219.58729075618521</c:v>
                </c:pt>
                <c:pt idx="48">
                  <c:v>185.09577442820728</c:v>
                </c:pt>
                <c:pt idx="49">
                  <c:v>155.25057009978127</c:v>
                </c:pt>
                <c:pt idx="50">
                  <c:v>129.67721292975739</c:v>
                </c:pt>
                <c:pt idx="51">
                  <c:v>107.94062030746318</c:v>
                </c:pt>
                <c:pt idx="52">
                  <c:v>89.587937813005283</c:v>
                </c:pt>
                <c:pt idx="53">
                  <c:v>74.177289333192675</c:v>
                </c:pt>
                <c:pt idx="54">
                  <c:v>61.295478279869258</c:v>
                </c:pt>
                <c:pt idx="55">
                  <c:v>50.567547189400557</c:v>
                </c:pt>
                <c:pt idx="56">
                  <c:v>41.660664642420215</c:v>
                </c:pt>
                <c:pt idx="57">
                  <c:v>34.284282788044038</c:v>
                </c:pt>
                <c:pt idx="58">
                  <c:v>28.188010322417085</c:v>
                </c:pt>
                <c:pt idx="59">
                  <c:v>23.158224943606456</c:v>
                </c:pt>
                <c:pt idx="60">
                  <c:v>19.014118966824753</c:v>
                </c:pt>
                <c:pt idx="61">
                  <c:v>15.603625745955014</c:v>
                </c:pt>
                <c:pt idx="62">
                  <c:v>12.799498858673815</c:v>
                </c:pt>
                <c:pt idx="63">
                  <c:v>10.495695168547172</c:v>
                </c:pt>
                <c:pt idx="64">
                  <c:v>8.6041327886528052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-1.5875189686736977</c:v>
                </c:pt>
                <c:pt idx="1">
                  <c:v>-1.9385458055229416</c:v>
                </c:pt>
                <c:pt idx="2">
                  <c:v>-2.3670678976232833</c:v>
                </c:pt>
                <c:pt idx="3">
                  <c:v>-2.8901334937395413</c:v>
                </c:pt>
                <c:pt idx="4">
                  <c:v>-3.528511796322451</c:v>
                </c:pt>
                <c:pt idx="5">
                  <c:v>-4.3074906352291649</c:v>
                </c:pt>
                <c:pt idx="6">
                  <c:v>-5.2578380431649459</c:v>
                </c:pt>
                <c:pt idx="7">
                  <c:v>-6.4169579014167422</c:v>
                </c:pt>
                <c:pt idx="8">
                  <c:v>-7.8302735986767082</c:v>
                </c:pt>
                <c:pt idx="9">
                  <c:v>-9.5528769109847786</c:v>
                </c:pt>
                <c:pt idx="10">
                  <c:v>-9.6514813600883276</c:v>
                </c:pt>
                <c:pt idx="11">
                  <c:v>-10.206719037557583</c:v>
                </c:pt>
                <c:pt idx="12">
                  <c:v>-12.315815627636319</c:v>
                </c:pt>
                <c:pt idx="13">
                  <c:v>-16.095667684740413</c:v>
                </c:pt>
                <c:pt idx="14">
                  <c:v>-12.686325658930699</c:v>
                </c:pt>
                <c:pt idx="15">
                  <c:v>-14.254850962047691</c:v>
                </c:pt>
                <c:pt idx="16">
                  <c:v>-16.999459273490999</c:v>
                </c:pt>
                <c:pt idx="17">
                  <c:v>-20.153777516616572</c:v>
                </c:pt>
                <c:pt idx="18">
                  <c:v>-9.9909196014970973</c:v>
                </c:pt>
                <c:pt idx="19">
                  <c:v>-8.8269173879039755</c:v>
                </c:pt>
                <c:pt idx="20">
                  <c:v>-1.022822516818664</c:v>
                </c:pt>
                <c:pt idx="21">
                  <c:v>12.015476202891577</c:v>
                </c:pt>
                <c:pt idx="22">
                  <c:v>13.840978400932954</c:v>
                </c:pt>
                <c:pt idx="23">
                  <c:v>10.974389763699804</c:v>
                </c:pt>
                <c:pt idx="24">
                  <c:v>3.9197729932895129</c:v>
                </c:pt>
                <c:pt idx="25">
                  <c:v>5.1887313114240214</c:v>
                </c:pt>
                <c:pt idx="26">
                  <c:v>-3.6656381396580571</c:v>
                </c:pt>
                <c:pt idx="27">
                  <c:v>-2.0048698870549515</c:v>
                </c:pt>
                <c:pt idx="28">
                  <c:v>-19.053043655323677</c:v>
                </c:pt>
                <c:pt idx="29">
                  <c:v>-14.840796591791957</c:v>
                </c:pt>
                <c:pt idx="30">
                  <c:v>-0.15272231765271727</c:v>
                </c:pt>
                <c:pt idx="31">
                  <c:v>-65.487997129632618</c:v>
                </c:pt>
                <c:pt idx="32">
                  <c:v>-15.045043507206969</c:v>
                </c:pt>
                <c:pt idx="33">
                  <c:v>-39.739280282582172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17</c:v>
                </c:pt>
                <c:pt idx="11">
                  <c:v>30</c:v>
                </c:pt>
                <c:pt idx="12">
                  <c:v>38</c:v>
                </c:pt>
                <c:pt idx="13">
                  <c:v>45</c:v>
                </c:pt>
                <c:pt idx="14">
                  <c:v>50</c:v>
                </c:pt>
                <c:pt idx="15">
                  <c:v>66</c:v>
                </c:pt>
                <c:pt idx="16">
                  <c:v>75</c:v>
                </c:pt>
                <c:pt idx="17">
                  <c:v>97</c:v>
                </c:pt>
                <c:pt idx="18">
                  <c:v>135</c:v>
                </c:pt>
                <c:pt idx="19">
                  <c:v>150</c:v>
                </c:pt>
                <c:pt idx="20">
                  <c:v>171</c:v>
                </c:pt>
                <c:pt idx="21">
                  <c:v>186</c:v>
                </c:pt>
                <c:pt idx="22">
                  <c:v>206</c:v>
                </c:pt>
                <c:pt idx="23">
                  <c:v>227</c:v>
                </c:pt>
                <c:pt idx="24">
                  <c:v>257</c:v>
                </c:pt>
                <c:pt idx="25">
                  <c:v>280</c:v>
                </c:pt>
                <c:pt idx="26">
                  <c:v>301</c:v>
                </c:pt>
                <c:pt idx="27">
                  <c:v>308</c:v>
                </c:pt>
                <c:pt idx="28">
                  <c:v>343</c:v>
                </c:pt>
                <c:pt idx="29">
                  <c:v>360</c:v>
                </c:pt>
                <c:pt idx="30">
                  <c:v>381</c:v>
                </c:pt>
                <c:pt idx="31">
                  <c:v>408</c:v>
                </c:pt>
                <c:pt idx="32">
                  <c:v>431</c:v>
                </c:pt>
                <c:pt idx="33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16</c:v>
                </c:pt>
                <c:pt idx="17">
                  <c:v>9</c:v>
                </c:pt>
                <c:pt idx="18">
                  <c:v>22</c:v>
                </c:pt>
                <c:pt idx="19">
                  <c:v>38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30</c:v>
                </c:pt>
                <c:pt idx="26">
                  <c:v>23</c:v>
                </c:pt>
                <c:pt idx="27">
                  <c:v>21</c:v>
                </c:pt>
                <c:pt idx="28">
                  <c:v>7</c:v>
                </c:pt>
                <c:pt idx="29">
                  <c:v>35</c:v>
                </c:pt>
                <c:pt idx="30">
                  <c:v>17</c:v>
                </c:pt>
                <c:pt idx="31">
                  <c:v>21</c:v>
                </c:pt>
                <c:pt idx="32">
                  <c:v>27</c:v>
                </c:pt>
                <c:pt idx="33">
                  <c:v>23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1</c:v>
                </c:pt>
                <c:pt idx="10">
                  <c:v>9</c:v>
                </c:pt>
                <c:pt idx="11">
                  <c:v>-6</c:v>
                </c:pt>
                <c:pt idx="12">
                  <c:v>9</c:v>
                </c:pt>
                <c:pt idx="13">
                  <c:v>-5</c:v>
                </c:pt>
                <c:pt idx="14">
                  <c:v>-1</c:v>
                </c:pt>
                <c:pt idx="15">
                  <c:v>-2</c:v>
                </c:pt>
                <c:pt idx="16">
                  <c:v>11</c:v>
                </c:pt>
                <c:pt idx="17">
                  <c:v>-7</c:v>
                </c:pt>
                <c:pt idx="18">
                  <c:v>13</c:v>
                </c:pt>
                <c:pt idx="19">
                  <c:v>16</c:v>
                </c:pt>
                <c:pt idx="20">
                  <c:v>-23</c:v>
                </c:pt>
                <c:pt idx="21">
                  <c:v>6</c:v>
                </c:pt>
                <c:pt idx="22">
                  <c:v>-6</c:v>
                </c:pt>
                <c:pt idx="23">
                  <c:v>5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-4</c:v>
                </c:pt>
                <c:pt idx="9">
                  <c:v>3</c:v>
                </c:pt>
                <c:pt idx="10">
                  <c:v>8</c:v>
                </c:pt>
                <c:pt idx="11">
                  <c:v>-15</c:v>
                </c:pt>
                <c:pt idx="12">
                  <c:v>15</c:v>
                </c:pt>
                <c:pt idx="13">
                  <c:v>-14</c:v>
                </c:pt>
                <c:pt idx="14">
                  <c:v>4</c:v>
                </c:pt>
                <c:pt idx="15">
                  <c:v>-1</c:v>
                </c:pt>
                <c:pt idx="16">
                  <c:v>13</c:v>
                </c:pt>
                <c:pt idx="17">
                  <c:v>-18</c:v>
                </c:pt>
                <c:pt idx="18">
                  <c:v>20</c:v>
                </c:pt>
                <c:pt idx="19">
                  <c:v>3</c:v>
                </c:pt>
                <c:pt idx="20">
                  <c:v>-39</c:v>
                </c:pt>
                <c:pt idx="21">
                  <c:v>29</c:v>
                </c:pt>
                <c:pt idx="22">
                  <c:v>-12</c:v>
                </c:pt>
                <c:pt idx="23">
                  <c:v>11</c:v>
                </c:pt>
                <c:pt idx="24">
                  <c:v>-4</c:v>
                </c:pt>
                <c:pt idx="25">
                  <c:v>8</c:v>
                </c:pt>
                <c:pt idx="26">
                  <c:v>-16</c:v>
                </c:pt>
                <c:pt idx="27">
                  <c:v>5</c:v>
                </c:pt>
                <c:pt idx="28">
                  <c:v>-12</c:v>
                </c:pt>
                <c:pt idx="29">
                  <c:v>42</c:v>
                </c:pt>
                <c:pt idx="30">
                  <c:v>-46</c:v>
                </c:pt>
                <c:pt idx="31">
                  <c:v>22</c:v>
                </c:pt>
                <c:pt idx="32">
                  <c:v>2</c:v>
                </c:pt>
                <c:pt idx="33">
                  <c:v>-10</c:v>
                </c:pt>
                <c:pt idx="34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135</c:v>
                </c:pt>
                <c:pt idx="32">
                  <c:v>176</c:v>
                </c:pt>
                <c:pt idx="33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39</c:v>
                </c:pt>
                <c:pt idx="10">
                  <c:v>60</c:v>
                </c:pt>
                <c:pt idx="11">
                  <c:v>87</c:v>
                </c:pt>
                <c:pt idx="12">
                  <c:v>148</c:v>
                </c:pt>
                <c:pt idx="13">
                  <c:v>290</c:v>
                </c:pt>
                <c:pt idx="14">
                  <c:v>272</c:v>
                </c:pt>
                <c:pt idx="15">
                  <c:v>372</c:v>
                </c:pt>
                <c:pt idx="16">
                  <c:v>394</c:v>
                </c:pt>
                <c:pt idx="17">
                  <c:v>465</c:v>
                </c:pt>
                <c:pt idx="18">
                  <c:v>691</c:v>
                </c:pt>
                <c:pt idx="19">
                  <c:v>688</c:v>
                </c:pt>
                <c:pt idx="20">
                  <c:v>897</c:v>
                </c:pt>
                <c:pt idx="21">
                  <c:v>1231</c:v>
                </c:pt>
                <c:pt idx="22">
                  <c:v>1584</c:v>
                </c:pt>
                <c:pt idx="23">
                  <c:v>2007</c:v>
                </c:pt>
                <c:pt idx="24">
                  <c:v>2536</c:v>
                </c:pt>
                <c:pt idx="25">
                  <c:v>1821</c:v>
                </c:pt>
                <c:pt idx="26">
                  <c:v>2277</c:v>
                </c:pt>
                <c:pt idx="27">
                  <c:v>2426</c:v>
                </c:pt>
                <c:pt idx="28">
                  <c:v>2537</c:v>
                </c:pt>
                <c:pt idx="29">
                  <c:v>2764</c:v>
                </c:pt>
                <c:pt idx="30">
                  <c:v>2925</c:v>
                </c:pt>
                <c:pt idx="31">
                  <c:v>3041</c:v>
                </c:pt>
                <c:pt idx="32">
                  <c:v>3283</c:v>
                </c:pt>
                <c:pt idx="33">
                  <c:v>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354330</xdr:colOff>
      <xdr:row>12</xdr:row>
      <xdr:rowOff>125730</xdr:rowOff>
    </xdr:from>
    <xdr:to>
      <xdr:col>29</xdr:col>
      <xdr:colOff>232410</xdr:colOff>
      <xdr:row>28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C3" sqref="C3:L3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18">
        <v>43885</v>
      </c>
      <c r="B3" s="17" t="s">
        <v>35</v>
      </c>
      <c r="C3" s="17">
        <v>2</v>
      </c>
      <c r="D3" s="17">
        <v>0</v>
      </c>
      <c r="E3" s="17">
        <v>2</v>
      </c>
      <c r="F3" s="17">
        <v>1</v>
      </c>
      <c r="G3" s="17">
        <v>3</v>
      </c>
      <c r="H3" s="17">
        <v>3</v>
      </c>
      <c r="I3" s="17">
        <v>0</v>
      </c>
      <c r="J3" s="17">
        <v>0</v>
      </c>
      <c r="K3" s="17">
        <v>3</v>
      </c>
      <c r="L3" s="17">
        <v>141</v>
      </c>
    </row>
    <row r="4" spans="1:12">
      <c r="A4" s="18">
        <v>43886</v>
      </c>
      <c r="B4" s="17" t="s">
        <v>35</v>
      </c>
      <c r="C4" s="17">
        <v>2</v>
      </c>
      <c r="D4" s="17">
        <v>0</v>
      </c>
      <c r="E4" s="17">
        <v>2</v>
      </c>
      <c r="F4" s="17">
        <v>1</v>
      </c>
      <c r="G4" s="17">
        <v>3</v>
      </c>
      <c r="H4" s="17">
        <v>0</v>
      </c>
      <c r="I4" s="17">
        <v>0</v>
      </c>
      <c r="J4" s="17">
        <v>0</v>
      </c>
      <c r="K4" s="17">
        <v>3</v>
      </c>
      <c r="L4" s="17">
        <v>141</v>
      </c>
    </row>
    <row r="5" spans="1:12">
      <c r="A5" s="18">
        <v>43887</v>
      </c>
      <c r="B5" s="17" t="s">
        <v>35</v>
      </c>
      <c r="C5" s="17">
        <v>2</v>
      </c>
      <c r="D5" s="17">
        <v>0</v>
      </c>
      <c r="E5" s="17">
        <v>2</v>
      </c>
      <c r="F5" s="17">
        <v>1</v>
      </c>
      <c r="G5" s="17">
        <v>3</v>
      </c>
      <c r="H5" s="17">
        <v>0</v>
      </c>
      <c r="I5" s="17">
        <v>0</v>
      </c>
      <c r="J5" s="17">
        <v>0</v>
      </c>
      <c r="K5" s="17">
        <v>3</v>
      </c>
      <c r="L5" s="17">
        <v>156</v>
      </c>
    </row>
    <row r="6" spans="1:12">
      <c r="A6" s="18">
        <v>43888</v>
      </c>
      <c r="B6" s="17" t="s">
        <v>35</v>
      </c>
      <c r="C6" s="17">
        <v>2</v>
      </c>
      <c r="D6" s="17">
        <v>0</v>
      </c>
      <c r="E6" s="17">
        <v>2</v>
      </c>
      <c r="F6" s="17">
        <v>0</v>
      </c>
      <c r="G6" s="17">
        <v>2</v>
      </c>
      <c r="H6" s="17">
        <v>-1</v>
      </c>
      <c r="I6" s="17">
        <v>0</v>
      </c>
      <c r="J6" s="17">
        <v>0</v>
      </c>
      <c r="K6" s="17">
        <v>2</v>
      </c>
      <c r="L6" s="17">
        <v>156</v>
      </c>
    </row>
    <row r="7" spans="1:12">
      <c r="A7" s="18">
        <v>43889</v>
      </c>
      <c r="B7" s="17" t="s">
        <v>35</v>
      </c>
      <c r="C7" s="17">
        <v>7</v>
      </c>
      <c r="D7" s="17">
        <v>0</v>
      </c>
      <c r="E7" s="17">
        <v>7</v>
      </c>
      <c r="F7" s="17">
        <v>4</v>
      </c>
      <c r="G7" s="17">
        <v>11</v>
      </c>
      <c r="H7" s="17">
        <v>9</v>
      </c>
      <c r="I7" s="17">
        <v>0</v>
      </c>
      <c r="J7" s="17">
        <v>0</v>
      </c>
      <c r="K7" s="17">
        <v>11</v>
      </c>
      <c r="L7" s="17">
        <v>227</v>
      </c>
    </row>
    <row r="8" spans="1:12">
      <c r="A8" s="18">
        <v>43890</v>
      </c>
      <c r="B8" s="17" t="s">
        <v>35</v>
      </c>
      <c r="C8" s="17">
        <v>7</v>
      </c>
      <c r="D8" s="17">
        <v>0</v>
      </c>
      <c r="E8" s="17">
        <v>7</v>
      </c>
      <c r="F8" s="17">
        <v>4</v>
      </c>
      <c r="G8" s="17">
        <v>11</v>
      </c>
      <c r="H8" s="17">
        <v>0</v>
      </c>
      <c r="I8" s="17">
        <v>0</v>
      </c>
      <c r="J8" s="17">
        <v>0</v>
      </c>
      <c r="K8" s="17">
        <v>11</v>
      </c>
      <c r="L8" s="17">
        <v>308</v>
      </c>
    </row>
    <row r="9" spans="1:12">
      <c r="A9" s="18">
        <v>43891</v>
      </c>
      <c r="B9" s="17" t="s">
        <v>35</v>
      </c>
      <c r="C9" s="17">
        <v>11</v>
      </c>
      <c r="D9" s="17">
        <v>2</v>
      </c>
      <c r="E9" s="17">
        <v>13</v>
      </c>
      <c r="F9" s="17">
        <v>36</v>
      </c>
      <c r="G9" s="17">
        <v>49</v>
      </c>
      <c r="H9" s="17">
        <v>38</v>
      </c>
      <c r="I9" s="17">
        <v>0</v>
      </c>
      <c r="J9" s="17">
        <v>0</v>
      </c>
      <c r="K9" s="17">
        <v>49</v>
      </c>
      <c r="L9" s="17">
        <v>362</v>
      </c>
    </row>
    <row r="10" spans="1:12">
      <c r="A10" s="18">
        <v>43892</v>
      </c>
      <c r="B10" s="17" t="s">
        <v>35</v>
      </c>
      <c r="C10" s="17">
        <v>12</v>
      </c>
      <c r="D10" s="17">
        <v>2</v>
      </c>
      <c r="E10" s="17">
        <v>14</v>
      </c>
      <c r="F10" s="17">
        <v>37</v>
      </c>
      <c r="G10" s="17">
        <v>51</v>
      </c>
      <c r="H10" s="17">
        <v>2</v>
      </c>
      <c r="I10" s="17">
        <v>0</v>
      </c>
      <c r="J10" s="17">
        <v>0</v>
      </c>
      <c r="K10" s="17">
        <v>51</v>
      </c>
      <c r="L10" s="17">
        <v>434</v>
      </c>
    </row>
    <row r="11" spans="1:12">
      <c r="A11" s="18">
        <v>43893</v>
      </c>
      <c r="B11" s="17" t="s">
        <v>35</v>
      </c>
      <c r="C11" s="17">
        <v>13</v>
      </c>
      <c r="D11" s="17">
        <v>3</v>
      </c>
      <c r="E11" s="17">
        <v>16</v>
      </c>
      <c r="F11" s="17">
        <v>40</v>
      </c>
      <c r="G11" s="17">
        <v>56</v>
      </c>
      <c r="H11" s="17">
        <v>5</v>
      </c>
      <c r="I11" s="17">
        <v>0</v>
      </c>
      <c r="J11" s="17">
        <v>0</v>
      </c>
      <c r="K11" s="17">
        <v>56</v>
      </c>
      <c r="L11" s="17">
        <v>458</v>
      </c>
    </row>
    <row r="12" spans="1:12">
      <c r="A12" s="18">
        <v>43894</v>
      </c>
      <c r="B12" s="17" t="s">
        <v>35</v>
      </c>
      <c r="C12" s="17">
        <v>26</v>
      </c>
      <c r="D12" s="17">
        <v>13</v>
      </c>
      <c r="E12" s="17">
        <v>39</v>
      </c>
      <c r="F12" s="17">
        <v>43</v>
      </c>
      <c r="G12" s="17">
        <v>82</v>
      </c>
      <c r="H12" s="17">
        <v>26</v>
      </c>
      <c r="I12" s="17">
        <v>0</v>
      </c>
      <c r="J12" s="17">
        <v>0</v>
      </c>
      <c r="K12" s="17">
        <v>82</v>
      </c>
      <c r="L12" s="17">
        <v>543</v>
      </c>
    </row>
    <row r="13" spans="1:12">
      <c r="A13" s="18">
        <v>43895</v>
      </c>
      <c r="B13" s="17" t="s">
        <v>35</v>
      </c>
      <c r="C13" s="17">
        <v>43</v>
      </c>
      <c r="D13" s="17">
        <v>17</v>
      </c>
      <c r="E13" s="17">
        <v>60</v>
      </c>
      <c r="F13" s="17">
        <v>46</v>
      </c>
      <c r="G13" s="17">
        <v>106</v>
      </c>
      <c r="H13" s="17">
        <v>24</v>
      </c>
      <c r="I13" s="17">
        <v>0</v>
      </c>
      <c r="J13" s="17">
        <v>2</v>
      </c>
      <c r="K13" s="17">
        <v>108</v>
      </c>
      <c r="L13" s="17">
        <v>543</v>
      </c>
    </row>
    <row r="14" spans="1:12">
      <c r="A14" s="18">
        <v>43896</v>
      </c>
      <c r="B14" s="17" t="s">
        <v>35</v>
      </c>
      <c r="C14" s="17">
        <v>57</v>
      </c>
      <c r="D14" s="17">
        <v>30</v>
      </c>
      <c r="E14" s="17">
        <v>87</v>
      </c>
      <c r="F14" s="17">
        <v>52</v>
      </c>
      <c r="G14" s="17">
        <v>139</v>
      </c>
      <c r="H14" s="17">
        <v>33</v>
      </c>
      <c r="I14" s="17">
        <v>0</v>
      </c>
      <c r="J14" s="17">
        <v>4</v>
      </c>
      <c r="K14" s="17">
        <v>143</v>
      </c>
      <c r="L14" s="17">
        <v>793</v>
      </c>
    </row>
    <row r="15" spans="1:12">
      <c r="A15" s="18">
        <v>43897</v>
      </c>
      <c r="B15" s="17" t="s">
        <v>35</v>
      </c>
      <c r="C15" s="17">
        <v>110</v>
      </c>
      <c r="D15" s="17">
        <v>38</v>
      </c>
      <c r="E15" s="17">
        <v>148</v>
      </c>
      <c r="F15" s="17">
        <v>54</v>
      </c>
      <c r="G15" s="17">
        <v>202</v>
      </c>
      <c r="H15" s="17">
        <v>63</v>
      </c>
      <c r="I15" s="17">
        <v>0</v>
      </c>
      <c r="J15" s="17">
        <v>5</v>
      </c>
      <c r="K15" s="17">
        <v>207</v>
      </c>
      <c r="L15" s="17">
        <v>1046</v>
      </c>
    </row>
    <row r="16" spans="1:12">
      <c r="A16" s="18">
        <v>43898</v>
      </c>
      <c r="B16" s="17" t="s">
        <v>35</v>
      </c>
      <c r="C16" s="17">
        <v>245</v>
      </c>
      <c r="D16" s="17">
        <v>45</v>
      </c>
      <c r="E16" s="17">
        <v>290</v>
      </c>
      <c r="F16" s="17">
        <v>65</v>
      </c>
      <c r="G16" s="17">
        <v>355</v>
      </c>
      <c r="H16" s="17">
        <v>153</v>
      </c>
      <c r="I16" s="17">
        <v>0</v>
      </c>
      <c r="J16" s="17">
        <v>5</v>
      </c>
      <c r="K16" s="17">
        <v>360</v>
      </c>
      <c r="L16" s="17">
        <v>1636</v>
      </c>
    </row>
    <row r="17" spans="1:12">
      <c r="A17" s="18">
        <v>43899</v>
      </c>
      <c r="B17" s="17" t="s">
        <v>35</v>
      </c>
      <c r="C17" s="17">
        <v>222</v>
      </c>
      <c r="D17" s="17">
        <v>50</v>
      </c>
      <c r="E17" s="17">
        <v>272</v>
      </c>
      <c r="F17" s="17">
        <v>65</v>
      </c>
      <c r="G17" s="17">
        <v>337</v>
      </c>
      <c r="H17" s="17">
        <v>-18</v>
      </c>
      <c r="I17" s="17">
        <v>0</v>
      </c>
      <c r="J17" s="17">
        <v>13</v>
      </c>
      <c r="K17" s="17">
        <v>350</v>
      </c>
      <c r="L17" s="17">
        <v>1681</v>
      </c>
    </row>
    <row r="18" spans="1:12">
      <c r="A18" s="18">
        <v>43900</v>
      </c>
      <c r="B18" s="17" t="s">
        <v>35</v>
      </c>
      <c r="C18" s="17">
        <v>306</v>
      </c>
      <c r="D18" s="17">
        <v>66</v>
      </c>
      <c r="E18" s="17">
        <v>372</v>
      </c>
      <c r="F18" s="17">
        <v>64</v>
      </c>
      <c r="G18" s="17">
        <v>436</v>
      </c>
      <c r="H18" s="17">
        <v>99</v>
      </c>
      <c r="I18" s="17">
        <v>0</v>
      </c>
      <c r="J18" s="17">
        <v>17</v>
      </c>
      <c r="K18" s="17">
        <v>453</v>
      </c>
      <c r="L18" s="17">
        <v>2374</v>
      </c>
    </row>
    <row r="19" spans="1:12">
      <c r="A19" s="18">
        <v>43901</v>
      </c>
      <c r="B19" s="17" t="s">
        <v>35</v>
      </c>
      <c r="C19" s="17">
        <v>319</v>
      </c>
      <c r="D19" s="17">
        <v>75</v>
      </c>
      <c r="E19" s="17">
        <v>394</v>
      </c>
      <c r="F19" s="17">
        <v>86</v>
      </c>
      <c r="G19" s="17">
        <v>480</v>
      </c>
      <c r="H19" s="17">
        <v>44</v>
      </c>
      <c r="I19" s="17">
        <v>0</v>
      </c>
      <c r="J19" s="17">
        <v>21</v>
      </c>
      <c r="K19" s="17">
        <v>501</v>
      </c>
      <c r="L19" s="17">
        <v>2431</v>
      </c>
    </row>
    <row r="20" spans="1:12">
      <c r="A20" s="18">
        <v>43902</v>
      </c>
      <c r="B20" s="17" t="s">
        <v>35</v>
      </c>
      <c r="C20" s="17">
        <v>368</v>
      </c>
      <c r="D20" s="17">
        <v>97</v>
      </c>
      <c r="E20" s="17">
        <v>465</v>
      </c>
      <c r="F20" s="17">
        <v>89</v>
      </c>
      <c r="G20" s="17">
        <v>554</v>
      </c>
      <c r="H20" s="17">
        <v>74</v>
      </c>
      <c r="I20" s="17">
        <v>0</v>
      </c>
      <c r="J20" s="17">
        <v>26</v>
      </c>
      <c r="K20" s="17">
        <v>580</v>
      </c>
      <c r="L20" s="17">
        <v>2879</v>
      </c>
    </row>
    <row r="21" spans="1:12">
      <c r="A21" s="18">
        <v>43903</v>
      </c>
      <c r="B21" s="17" t="s">
        <v>35</v>
      </c>
      <c r="C21" s="17">
        <v>556</v>
      </c>
      <c r="D21" s="17">
        <v>135</v>
      </c>
      <c r="E21" s="17">
        <v>691</v>
      </c>
      <c r="F21" s="17">
        <v>103</v>
      </c>
      <c r="G21" s="17">
        <v>794</v>
      </c>
      <c r="H21" s="17">
        <v>240</v>
      </c>
      <c r="I21" s="17">
        <v>0</v>
      </c>
      <c r="J21" s="17">
        <v>46</v>
      </c>
      <c r="K21" s="17">
        <v>840</v>
      </c>
      <c r="L21" s="17">
        <v>3105</v>
      </c>
    </row>
    <row r="22" spans="1:12">
      <c r="A22" s="18">
        <v>43904</v>
      </c>
      <c r="B22" s="17" t="s">
        <v>35</v>
      </c>
      <c r="C22" s="17">
        <v>538</v>
      </c>
      <c r="D22" s="17">
        <v>150</v>
      </c>
      <c r="E22" s="17">
        <v>688</v>
      </c>
      <c r="F22" s="17">
        <v>126</v>
      </c>
      <c r="G22" s="17">
        <v>814</v>
      </c>
      <c r="H22" s="17">
        <v>20</v>
      </c>
      <c r="I22" s="17">
        <v>0</v>
      </c>
      <c r="J22" s="17">
        <v>59</v>
      </c>
      <c r="K22" s="17">
        <v>873</v>
      </c>
      <c r="L22" s="17">
        <v>3680</v>
      </c>
    </row>
    <row r="23" spans="1:12">
      <c r="A23" s="18">
        <v>43905</v>
      </c>
      <c r="B23" s="17" t="s">
        <v>35</v>
      </c>
      <c r="C23" s="17">
        <v>726</v>
      </c>
      <c r="D23" s="17">
        <v>171</v>
      </c>
      <c r="E23" s="17">
        <v>897</v>
      </c>
      <c r="F23" s="17">
        <v>133</v>
      </c>
      <c r="G23" s="17">
        <v>1030</v>
      </c>
      <c r="H23" s="17">
        <v>216</v>
      </c>
      <c r="I23" s="17">
        <v>0</v>
      </c>
      <c r="J23" s="17">
        <v>81</v>
      </c>
      <c r="K23" s="17">
        <v>1111</v>
      </c>
      <c r="L23" s="17">
        <v>4375</v>
      </c>
    </row>
    <row r="24" spans="1:12">
      <c r="A24" s="18">
        <v>43906</v>
      </c>
      <c r="B24" s="17" t="s">
        <v>35</v>
      </c>
      <c r="C24" s="17">
        <v>1045</v>
      </c>
      <c r="D24" s="17">
        <v>186</v>
      </c>
      <c r="E24" s="17">
        <v>1231</v>
      </c>
      <c r="F24" s="17">
        <v>174</v>
      </c>
      <c r="G24" s="17">
        <v>1405</v>
      </c>
      <c r="H24" s="17">
        <v>375</v>
      </c>
      <c r="I24" s="17">
        <v>0</v>
      </c>
      <c r="J24" s="17">
        <v>111</v>
      </c>
      <c r="K24" s="17">
        <v>1516</v>
      </c>
      <c r="L24" s="17">
        <v>5588</v>
      </c>
    </row>
    <row r="25" spans="1:12">
      <c r="A25" s="18">
        <v>43907</v>
      </c>
      <c r="B25" s="17" t="s">
        <v>35</v>
      </c>
      <c r="C25" s="17">
        <v>1378</v>
      </c>
      <c r="D25" s="17">
        <v>206</v>
      </c>
      <c r="E25" s="17">
        <v>1584</v>
      </c>
      <c r="F25" s="17">
        <v>180</v>
      </c>
      <c r="G25" s="17">
        <v>1764</v>
      </c>
      <c r="H25" s="17">
        <v>359</v>
      </c>
      <c r="I25" s="17">
        <v>0</v>
      </c>
      <c r="J25" s="17">
        <v>133</v>
      </c>
      <c r="K25" s="17">
        <v>1897</v>
      </c>
      <c r="L25" s="17">
        <v>6543</v>
      </c>
    </row>
    <row r="26" spans="1:12">
      <c r="A26" s="18">
        <v>43908</v>
      </c>
      <c r="B26" s="17" t="s">
        <v>35</v>
      </c>
      <c r="C26" s="17">
        <v>1780</v>
      </c>
      <c r="D26" s="17">
        <v>227</v>
      </c>
      <c r="E26" s="17">
        <v>2007</v>
      </c>
      <c r="F26" s="17">
        <v>180</v>
      </c>
      <c r="G26" s="17">
        <v>2187</v>
      </c>
      <c r="H26" s="17">
        <v>423</v>
      </c>
      <c r="I26" s="17">
        <v>0</v>
      </c>
      <c r="J26" s="17">
        <v>154</v>
      </c>
      <c r="K26" s="17">
        <v>2341</v>
      </c>
      <c r="L26" s="17">
        <v>7516</v>
      </c>
    </row>
    <row r="27" spans="1:12">
      <c r="A27" s="18">
        <v>43909</v>
      </c>
      <c r="B27" s="17" t="s">
        <v>35</v>
      </c>
      <c r="C27" s="17">
        <v>2279</v>
      </c>
      <c r="D27" s="17">
        <v>257</v>
      </c>
      <c r="E27" s="17">
        <v>2536</v>
      </c>
      <c r="F27" s="17">
        <v>218</v>
      </c>
      <c r="G27" s="17">
        <v>2754</v>
      </c>
      <c r="H27" s="17">
        <v>567</v>
      </c>
      <c r="I27" s="17">
        <v>3</v>
      </c>
      <c r="J27" s="17">
        <v>175</v>
      </c>
      <c r="K27" s="17">
        <v>2932</v>
      </c>
      <c r="L27" s="17">
        <v>8853</v>
      </c>
    </row>
    <row r="28" spans="1:12">
      <c r="A28" s="18">
        <v>43910</v>
      </c>
      <c r="B28" s="17" t="s">
        <v>35</v>
      </c>
      <c r="C28" s="17">
        <v>1541</v>
      </c>
      <c r="D28" s="17">
        <v>280</v>
      </c>
      <c r="E28" s="17">
        <v>1821</v>
      </c>
      <c r="F28" s="17">
        <v>1423</v>
      </c>
      <c r="G28" s="17">
        <v>3244</v>
      </c>
      <c r="H28" s="17">
        <v>490</v>
      </c>
      <c r="I28" s="17">
        <v>8</v>
      </c>
      <c r="J28" s="17">
        <v>209</v>
      </c>
      <c r="K28" s="17">
        <v>3461</v>
      </c>
      <c r="L28" s="17">
        <v>9975</v>
      </c>
    </row>
    <row r="29" spans="1:12">
      <c r="A29" s="18">
        <v>43911</v>
      </c>
      <c r="B29" s="17" t="s">
        <v>35</v>
      </c>
      <c r="C29" s="17">
        <v>1976</v>
      </c>
      <c r="D29" s="17">
        <v>301</v>
      </c>
      <c r="E29" s="17">
        <v>2277</v>
      </c>
      <c r="F29" s="17">
        <v>1229</v>
      </c>
      <c r="G29" s="17">
        <v>3506</v>
      </c>
      <c r="H29" s="17">
        <v>262</v>
      </c>
      <c r="I29" s="17">
        <v>8</v>
      </c>
      <c r="J29" s="17">
        <v>238</v>
      </c>
      <c r="K29" s="17">
        <v>3752</v>
      </c>
      <c r="L29" s="17">
        <v>10701</v>
      </c>
    </row>
    <row r="30" spans="1:12">
      <c r="A30" s="18">
        <v>43912</v>
      </c>
      <c r="B30" s="17" t="s">
        <v>35</v>
      </c>
      <c r="C30" s="17">
        <v>2118</v>
      </c>
      <c r="D30" s="17">
        <v>308</v>
      </c>
      <c r="E30" s="17">
        <v>2426</v>
      </c>
      <c r="F30" s="17">
        <v>1701</v>
      </c>
      <c r="G30" s="17">
        <v>4127</v>
      </c>
      <c r="H30" s="17">
        <v>621</v>
      </c>
      <c r="I30" s="17">
        <v>10</v>
      </c>
      <c r="J30" s="17">
        <v>283</v>
      </c>
      <c r="K30" s="17">
        <v>4420</v>
      </c>
      <c r="L30" s="17">
        <v>12701</v>
      </c>
    </row>
    <row r="31" spans="1:12">
      <c r="A31" s="18">
        <v>43913</v>
      </c>
      <c r="B31" s="17" t="s">
        <v>35</v>
      </c>
      <c r="C31" s="17">
        <v>2194</v>
      </c>
      <c r="D31" s="17">
        <v>343</v>
      </c>
      <c r="E31" s="17">
        <v>2537</v>
      </c>
      <c r="F31" s="17">
        <v>1992</v>
      </c>
      <c r="G31" s="17">
        <v>4529</v>
      </c>
      <c r="H31" s="17">
        <v>402</v>
      </c>
      <c r="I31" s="17">
        <v>17</v>
      </c>
      <c r="J31" s="17">
        <v>315</v>
      </c>
      <c r="K31" s="17">
        <v>4861</v>
      </c>
      <c r="L31" s="17">
        <v>13560</v>
      </c>
    </row>
    <row r="32" spans="1:12">
      <c r="A32" s="18">
        <v>43914</v>
      </c>
      <c r="B32" s="17" t="s">
        <v>35</v>
      </c>
      <c r="C32" s="17">
        <v>2404</v>
      </c>
      <c r="D32" s="17">
        <v>360</v>
      </c>
      <c r="E32" s="17">
        <v>2764</v>
      </c>
      <c r="F32" s="17">
        <v>2360</v>
      </c>
      <c r="G32" s="17">
        <v>5124</v>
      </c>
      <c r="H32" s="17">
        <v>595</v>
      </c>
      <c r="I32" s="17">
        <v>17</v>
      </c>
      <c r="J32" s="17">
        <v>374</v>
      </c>
      <c r="K32" s="17">
        <v>5515</v>
      </c>
      <c r="L32" s="17">
        <v>15469</v>
      </c>
    </row>
    <row r="33" spans="1:12">
      <c r="A33" s="18">
        <v>43915</v>
      </c>
      <c r="B33" s="17" t="s">
        <v>35</v>
      </c>
      <c r="C33" s="17">
        <v>2544</v>
      </c>
      <c r="D33" s="17">
        <v>381</v>
      </c>
      <c r="E33" s="17">
        <v>2925</v>
      </c>
      <c r="F33" s="17">
        <v>2631</v>
      </c>
      <c r="G33" s="17">
        <v>5556</v>
      </c>
      <c r="H33" s="17">
        <v>432</v>
      </c>
      <c r="I33" s="17">
        <v>19</v>
      </c>
      <c r="J33" s="17">
        <v>449</v>
      </c>
      <c r="K33" s="17">
        <v>6024</v>
      </c>
      <c r="L33" s="17">
        <v>16655</v>
      </c>
    </row>
    <row r="34" spans="1:12">
      <c r="A34" s="18">
        <v>43916</v>
      </c>
      <c r="B34" s="17" t="s">
        <v>35</v>
      </c>
      <c r="C34" s="17">
        <v>2633</v>
      </c>
      <c r="D34" s="17">
        <v>408</v>
      </c>
      <c r="E34" s="17">
        <v>3041</v>
      </c>
      <c r="F34" s="17">
        <v>2909</v>
      </c>
      <c r="G34" s="17">
        <v>5950</v>
      </c>
      <c r="H34" s="17">
        <v>394</v>
      </c>
      <c r="I34" s="17">
        <v>135</v>
      </c>
      <c r="J34" s="17">
        <v>449</v>
      </c>
      <c r="K34" s="17">
        <v>6534</v>
      </c>
      <c r="L34" s="17">
        <v>18054</v>
      </c>
    </row>
    <row r="35" spans="1:12">
      <c r="A35" s="18">
        <v>43917</v>
      </c>
      <c r="B35" s="17" t="s">
        <v>35</v>
      </c>
      <c r="C35" s="17">
        <v>2852</v>
      </c>
      <c r="D35" s="17">
        <v>431</v>
      </c>
      <c r="E35" s="17">
        <v>3283</v>
      </c>
      <c r="F35" s="17">
        <v>3064</v>
      </c>
      <c r="G35" s="17">
        <v>6347</v>
      </c>
      <c r="H35" s="17">
        <v>397</v>
      </c>
      <c r="I35" s="17">
        <v>176</v>
      </c>
      <c r="J35" s="17">
        <v>569</v>
      </c>
      <c r="K35" s="17">
        <v>7092</v>
      </c>
      <c r="L35" s="17">
        <v>19705</v>
      </c>
    </row>
    <row r="36" spans="1:12">
      <c r="A36" s="18">
        <v>43918</v>
      </c>
      <c r="B36" s="17" t="s">
        <v>35</v>
      </c>
      <c r="C36" s="17">
        <v>3094</v>
      </c>
      <c r="D36" s="17">
        <v>439</v>
      </c>
      <c r="E36" s="17">
        <v>3533</v>
      </c>
      <c r="F36" s="17">
        <v>3318</v>
      </c>
      <c r="G36" s="17">
        <v>6851</v>
      </c>
      <c r="H36" s="17">
        <v>504</v>
      </c>
      <c r="I36" s="17">
        <v>203</v>
      </c>
      <c r="J36" s="17">
        <v>617</v>
      </c>
      <c r="K36" s="17">
        <v>7671</v>
      </c>
      <c r="L36" s="17">
        <v>21511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0" workbookViewId="0">
      <selection activeCell="A32" sqref="A3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10000</v>
      </c>
    </row>
    <row r="3" spans="1:11">
      <c r="A3" s="2">
        <v>43885.75</v>
      </c>
      <c r="B3" s="10">
        <v>1</v>
      </c>
      <c r="C3" s="3">
        <f>Dati!G3</f>
        <v>3</v>
      </c>
      <c r="E3" s="11">
        <f t="shared" ref="E3:E34" si="0">$K$2/(1+$K$5*EXP(-$K$4*B3))</f>
        <v>30.518176932636983</v>
      </c>
      <c r="F3" s="11"/>
      <c r="H3" s="11">
        <f>C3-E3</f>
        <v>-27.518176932636983</v>
      </c>
      <c r="J3" s="4" t="s">
        <v>23</v>
      </c>
      <c r="K3" s="9">
        <v>25</v>
      </c>
    </row>
    <row r="4" spans="1:11">
      <c r="A4" s="2">
        <v>43886</v>
      </c>
      <c r="B4" s="10">
        <v>2</v>
      </c>
      <c r="C4" s="3">
        <f>Dati!G4</f>
        <v>3</v>
      </c>
      <c r="D4">
        <f>C4-C3</f>
        <v>0</v>
      </c>
      <c r="E4" s="11">
        <f t="shared" si="0"/>
        <v>37.249816491698702</v>
      </c>
      <c r="F4" s="11">
        <f t="shared" ref="F4:F35" si="1">(E4-E3)*10</f>
        <v>67.316395590617191</v>
      </c>
      <c r="G4" s="11">
        <f>E4-E3</f>
        <v>6.7316395590617191</v>
      </c>
      <c r="H4" s="11">
        <f t="shared" ref="H4:H36" si="2">C4-E4</f>
        <v>-34.249816491698702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3</v>
      </c>
      <c r="D5">
        <f t="shared" ref="D5:D68" si="3">C5-C4</f>
        <v>0</v>
      </c>
      <c r="E5" s="11">
        <f t="shared" si="0"/>
        <v>45.459537159373298</v>
      </c>
      <c r="F5" s="11">
        <f t="shared" si="1"/>
        <v>82.097206676745955</v>
      </c>
      <c r="G5" s="11">
        <f t="shared" ref="G5:G68" si="4">E5-E4</f>
        <v>8.2097206676745955</v>
      </c>
      <c r="H5" s="11">
        <f t="shared" si="2"/>
        <v>-42.459537159373298</v>
      </c>
      <c r="J5" s="4" t="s">
        <v>25</v>
      </c>
      <c r="K5" s="15">
        <f>(K2-K3)/K3</f>
        <v>399</v>
      </c>
    </row>
    <row r="6" spans="1:11">
      <c r="A6" s="2">
        <v>43888</v>
      </c>
      <c r="B6" s="10">
        <v>4</v>
      </c>
      <c r="C6" s="3">
        <f>Dati!G6</f>
        <v>2</v>
      </c>
      <c r="D6">
        <f t="shared" si="3"/>
        <v>-1</v>
      </c>
      <c r="E6" s="11">
        <f t="shared" si="0"/>
        <v>55.46857568793483</v>
      </c>
      <c r="F6" s="11">
        <f t="shared" si="1"/>
        <v>100.09038528561533</v>
      </c>
      <c r="G6" s="11">
        <f t="shared" si="4"/>
        <v>10.009038528561533</v>
      </c>
      <c r="H6" s="11">
        <f t="shared" si="2"/>
        <v>-53.46857568793483</v>
      </c>
    </row>
    <row r="7" spans="1:11">
      <c r="A7" s="2">
        <v>43889</v>
      </c>
      <c r="B7" s="10">
        <v>5</v>
      </c>
      <c r="C7" s="3">
        <f>Dati!G7</f>
        <v>11</v>
      </c>
      <c r="D7">
        <f t="shared" si="3"/>
        <v>9</v>
      </c>
      <c r="E7" s="11">
        <f t="shared" si="0"/>
        <v>67.666370972377123</v>
      </c>
      <c r="F7" s="11">
        <f t="shared" si="1"/>
        <v>121.97795284442293</v>
      </c>
      <c r="G7" s="11">
        <f t="shared" si="4"/>
        <v>12.197795284442293</v>
      </c>
      <c r="H7" s="11">
        <f t="shared" si="2"/>
        <v>-56.666370972377123</v>
      </c>
    </row>
    <row r="8" spans="1:11">
      <c r="A8" s="2">
        <v>43890</v>
      </c>
      <c r="B8" s="10">
        <v>6</v>
      </c>
      <c r="C8" s="3">
        <f>Dati!G8</f>
        <v>11</v>
      </c>
      <c r="D8">
        <f t="shared" si="3"/>
        <v>0</v>
      </c>
      <c r="E8" s="11">
        <f t="shared" si="0"/>
        <v>82.524258248169062</v>
      </c>
      <c r="F8" s="11">
        <f t="shared" si="1"/>
        <v>148.57887275791938</v>
      </c>
      <c r="G8" s="11">
        <f t="shared" si="4"/>
        <v>14.857887275791938</v>
      </c>
      <c r="H8" s="11">
        <f t="shared" si="2"/>
        <v>-71.524258248169062</v>
      </c>
      <c r="J8" s="12" t="s">
        <v>30</v>
      </c>
      <c r="K8" s="11">
        <f>AVERAGE(H3:H36)</f>
        <v>-100.98797407176878</v>
      </c>
    </row>
    <row r="9" spans="1:11">
      <c r="A9" s="2">
        <v>43891</v>
      </c>
      <c r="B9" s="10">
        <v>7</v>
      </c>
      <c r="C9" s="3">
        <f>Dati!G9</f>
        <v>49</v>
      </c>
      <c r="D9">
        <f t="shared" si="3"/>
        <v>38</v>
      </c>
      <c r="E9" s="11">
        <f t="shared" si="0"/>
        <v>100.61152832610165</v>
      </c>
      <c r="F9" s="11">
        <f t="shared" si="1"/>
        <v>180.87270077932587</v>
      </c>
      <c r="G9" s="11">
        <f t="shared" si="4"/>
        <v>18.087270077932587</v>
      </c>
      <c r="H9" s="11">
        <f t="shared" si="2"/>
        <v>-51.611528326101649</v>
      </c>
      <c r="J9" s="12" t="s">
        <v>31</v>
      </c>
      <c r="K9" s="6">
        <f>STDEVP(H3:H36)</f>
        <v>120.8417757718575</v>
      </c>
    </row>
    <row r="10" spans="1:11">
      <c r="A10" s="2">
        <v>43892</v>
      </c>
      <c r="B10" s="10">
        <v>8</v>
      </c>
      <c r="C10" s="3">
        <f>Dati!G10</f>
        <v>51</v>
      </c>
      <c r="D10">
        <f t="shared" si="3"/>
        <v>2</v>
      </c>
      <c r="E10" s="11">
        <f t="shared" si="0"/>
        <v>122.61406715203056</v>
      </c>
      <c r="F10" s="11">
        <f t="shared" si="1"/>
        <v>220.02538825928909</v>
      </c>
      <c r="G10" s="11">
        <f t="shared" si="4"/>
        <v>22.002538825928909</v>
      </c>
      <c r="H10" s="11">
        <f t="shared" si="2"/>
        <v>-71.614067152030557</v>
      </c>
    </row>
    <row r="11" spans="1:11">
      <c r="A11" s="2">
        <v>43893</v>
      </c>
      <c r="B11" s="10">
        <v>9</v>
      </c>
      <c r="C11" s="3">
        <f>Dati!G11</f>
        <v>56</v>
      </c>
      <c r="D11">
        <f t="shared" si="3"/>
        <v>5</v>
      </c>
      <c r="E11" s="11">
        <f t="shared" si="0"/>
        <v>149.35570249927102</v>
      </c>
      <c r="F11" s="11">
        <f t="shared" si="1"/>
        <v>267.41635347240458</v>
      </c>
      <c r="G11" s="11">
        <f t="shared" si="4"/>
        <v>26.741635347240461</v>
      </c>
      <c r="H11" s="11">
        <f t="shared" si="2"/>
        <v>-93.355702499271018</v>
      </c>
    </row>
    <row r="12" spans="1:11">
      <c r="A12" s="2">
        <v>43894</v>
      </c>
      <c r="B12" s="10">
        <v>10</v>
      </c>
      <c r="C12" s="3">
        <f>Dati!G12</f>
        <v>82</v>
      </c>
      <c r="D12">
        <f t="shared" si="3"/>
        <v>26</v>
      </c>
      <c r="E12" s="11">
        <f t="shared" si="0"/>
        <v>181.82222153964378</v>
      </c>
      <c r="F12" s="11">
        <f t="shared" si="1"/>
        <v>324.66519040372759</v>
      </c>
      <c r="G12" s="11">
        <f t="shared" si="4"/>
        <v>32.466519040372759</v>
      </c>
      <c r="H12" s="11">
        <f t="shared" si="2"/>
        <v>-99.822221539643778</v>
      </c>
      <c r="J12" t="s">
        <v>32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106</v>
      </c>
      <c r="D13">
        <f t="shared" si="3"/>
        <v>24</v>
      </c>
      <c r="E13" s="11">
        <f t="shared" si="0"/>
        <v>221.18775077123155</v>
      </c>
      <c r="F13" s="11">
        <f t="shared" si="1"/>
        <v>393.65529231587772</v>
      </c>
      <c r="G13" s="11">
        <f t="shared" si="4"/>
        <v>39.365529231587772</v>
      </c>
      <c r="H13" s="11">
        <f t="shared" si="2"/>
        <v>-115.18775077123155</v>
      </c>
    </row>
    <row r="14" spans="1:11">
      <c r="A14" s="2">
        <v>43896</v>
      </c>
      <c r="B14" s="10">
        <v>12</v>
      </c>
      <c r="C14" s="3">
        <f>Dati!G14</f>
        <v>139</v>
      </c>
      <c r="D14">
        <f t="shared" si="3"/>
        <v>33</v>
      </c>
      <c r="E14" s="11">
        <f t="shared" si="0"/>
        <v>268.84276342487362</v>
      </c>
      <c r="F14" s="11">
        <f t="shared" si="1"/>
        <v>476.55012653642075</v>
      </c>
      <c r="G14" s="11">
        <f t="shared" si="4"/>
        <v>47.655012653642075</v>
      </c>
      <c r="H14" s="11">
        <f t="shared" si="2"/>
        <v>-129.84276342487362</v>
      </c>
    </row>
    <row r="15" spans="1:11">
      <c r="A15" s="2">
        <v>43897</v>
      </c>
      <c r="B15" s="10">
        <v>13</v>
      </c>
      <c r="C15" s="3">
        <f>Dati!G15</f>
        <v>202</v>
      </c>
      <c r="D15">
        <f t="shared" si="3"/>
        <v>63</v>
      </c>
      <c r="E15" s="11">
        <f t="shared" si="0"/>
        <v>326.42234440156187</v>
      </c>
      <c r="F15" s="11">
        <f t="shared" si="1"/>
        <v>575.79580976688248</v>
      </c>
      <c r="G15" s="11">
        <f t="shared" si="4"/>
        <v>57.579580976688248</v>
      </c>
      <c r="H15" s="11">
        <f t="shared" si="2"/>
        <v>-124.42234440156187</v>
      </c>
    </row>
    <row r="16" spans="1:11">
      <c r="A16" s="2">
        <v>43898</v>
      </c>
      <c r="B16" s="10">
        <v>14</v>
      </c>
      <c r="C16" s="3">
        <f>Dati!G16</f>
        <v>355</v>
      </c>
      <c r="D16">
        <f t="shared" si="3"/>
        <v>153</v>
      </c>
      <c r="E16" s="11">
        <f t="shared" si="0"/>
        <v>395.83243878354205</v>
      </c>
      <c r="F16" s="11">
        <f t="shared" si="1"/>
        <v>694.10094381980173</v>
      </c>
      <c r="G16" s="11">
        <f t="shared" si="4"/>
        <v>69.410094381980173</v>
      </c>
      <c r="H16" s="11">
        <f t="shared" si="2"/>
        <v>-40.832438783542045</v>
      </c>
    </row>
    <row r="17" spans="1:8">
      <c r="A17" s="2">
        <v>43899</v>
      </c>
      <c r="B17" s="10">
        <v>15</v>
      </c>
      <c r="C17" s="3">
        <f>Dati!G17</f>
        <v>337</v>
      </c>
      <c r="D17">
        <f t="shared" si="3"/>
        <v>-18</v>
      </c>
      <c r="E17" s="11">
        <f t="shared" si="0"/>
        <v>479.27058210240881</v>
      </c>
      <c r="F17" s="11">
        <f t="shared" si="1"/>
        <v>834.38143318866764</v>
      </c>
      <c r="G17" s="11">
        <f t="shared" si="4"/>
        <v>83.438143318866764</v>
      </c>
      <c r="H17" s="11">
        <f t="shared" si="2"/>
        <v>-142.27058210240881</v>
      </c>
    </row>
    <row r="18" spans="1:8">
      <c r="A18" s="2">
        <v>43900</v>
      </c>
      <c r="B18" s="10">
        <v>16</v>
      </c>
      <c r="C18" s="3">
        <f>Dati!G18</f>
        <v>436</v>
      </c>
      <c r="D18">
        <f t="shared" si="3"/>
        <v>99</v>
      </c>
      <c r="E18" s="11">
        <f t="shared" si="0"/>
        <v>579.23603142578133</v>
      </c>
      <c r="F18" s="11">
        <f t="shared" si="1"/>
        <v>999.65449323372525</v>
      </c>
      <c r="G18" s="11">
        <f t="shared" si="4"/>
        <v>99.965449323372525</v>
      </c>
      <c r="H18" s="11">
        <f t="shared" si="2"/>
        <v>-143.23603142578133</v>
      </c>
    </row>
    <row r="19" spans="1:8">
      <c r="A19" s="2">
        <v>43901</v>
      </c>
      <c r="B19" s="10">
        <v>17</v>
      </c>
      <c r="C19" s="3">
        <f>Dati!G19</f>
        <v>480</v>
      </c>
      <c r="D19">
        <f t="shared" si="3"/>
        <v>44</v>
      </c>
      <c r="E19" s="11">
        <f t="shared" si="0"/>
        <v>698.52232492383951</v>
      </c>
      <c r="F19" s="11">
        <f t="shared" si="1"/>
        <v>1192.8629349805817</v>
      </c>
      <c r="G19" s="11">
        <f t="shared" si="4"/>
        <v>119.28629349805817</v>
      </c>
      <c r="H19" s="11">
        <f t="shared" si="2"/>
        <v>-218.52232492383951</v>
      </c>
    </row>
    <row r="20" spans="1:8">
      <c r="A20" s="2">
        <v>43902</v>
      </c>
      <c r="B20" s="10">
        <v>18</v>
      </c>
      <c r="C20" s="3">
        <f>Dati!G20</f>
        <v>554</v>
      </c>
      <c r="D20">
        <f t="shared" si="3"/>
        <v>74</v>
      </c>
      <c r="E20" s="11">
        <f t="shared" si="0"/>
        <v>840.18325947576977</v>
      </c>
      <c r="F20" s="11">
        <f t="shared" si="1"/>
        <v>1416.6093455193027</v>
      </c>
      <c r="G20" s="11">
        <f t="shared" si="4"/>
        <v>141.66093455193027</v>
      </c>
      <c r="H20" s="11">
        <f t="shared" si="2"/>
        <v>-286.18325947576977</v>
      </c>
    </row>
    <row r="21" spans="1:8">
      <c r="A21" s="2">
        <v>43903</v>
      </c>
      <c r="B21" s="10">
        <v>19</v>
      </c>
      <c r="C21" s="3">
        <f>Dati!G21</f>
        <v>794</v>
      </c>
      <c r="D21">
        <f t="shared" si="3"/>
        <v>240</v>
      </c>
      <c r="E21" s="11">
        <f t="shared" si="0"/>
        <v>1007.4614640560137</v>
      </c>
      <c r="F21" s="11">
        <f t="shared" si="1"/>
        <v>1672.7820458024394</v>
      </c>
      <c r="G21" s="11">
        <f t="shared" si="4"/>
        <v>167.27820458024394</v>
      </c>
      <c r="H21" s="11">
        <f t="shared" si="2"/>
        <v>-213.46146405601371</v>
      </c>
    </row>
    <row r="22" spans="1:8">
      <c r="A22" s="2">
        <v>43904</v>
      </c>
      <c r="B22" s="10">
        <v>20</v>
      </c>
      <c r="C22" s="3">
        <f>Dati!G22</f>
        <v>814</v>
      </c>
      <c r="D22">
        <f t="shared" si="3"/>
        <v>20</v>
      </c>
      <c r="E22" s="11">
        <f t="shared" si="0"/>
        <v>1203.6678286530662</v>
      </c>
      <c r="F22" s="11">
        <f t="shared" si="1"/>
        <v>1962.0636459705247</v>
      </c>
      <c r="G22" s="11">
        <f t="shared" si="4"/>
        <v>196.20636459705247</v>
      </c>
      <c r="H22" s="11">
        <f t="shared" si="2"/>
        <v>-389.66782865306618</v>
      </c>
    </row>
    <row r="23" spans="1:8">
      <c r="A23" s="2">
        <v>43905</v>
      </c>
      <c r="B23" s="10">
        <v>21</v>
      </c>
      <c r="C23" s="3">
        <f>Dati!G23</f>
        <v>1030</v>
      </c>
      <c r="D23">
        <f t="shared" si="3"/>
        <v>216</v>
      </c>
      <c r="E23" s="11">
        <f t="shared" si="0"/>
        <v>1432.0010400963361</v>
      </c>
      <c r="F23" s="11">
        <f t="shared" si="1"/>
        <v>2283.3321144326987</v>
      </c>
      <c r="G23" s="11">
        <f t="shared" si="4"/>
        <v>228.33321144326987</v>
      </c>
      <c r="H23" s="11">
        <f t="shared" si="2"/>
        <v>-402.00104009633606</v>
      </c>
    </row>
    <row r="24" spans="1:8">
      <c r="A24" s="2">
        <v>43906</v>
      </c>
      <c r="B24" s="10">
        <v>22</v>
      </c>
      <c r="C24" s="3">
        <f>Dati!G24</f>
        <v>1405</v>
      </c>
      <c r="D24">
        <f t="shared" si="3"/>
        <v>375</v>
      </c>
      <c r="E24" s="11">
        <f t="shared" si="0"/>
        <v>1695.3006847775339</v>
      </c>
      <c r="F24" s="11">
        <f t="shared" si="1"/>
        <v>2632.9964468119783</v>
      </c>
      <c r="G24" s="11">
        <f t="shared" si="4"/>
        <v>263.29964468119783</v>
      </c>
      <c r="H24" s="11">
        <f t="shared" si="2"/>
        <v>-290.30068477753389</v>
      </c>
    </row>
    <row r="25" spans="1:8">
      <c r="A25" s="2">
        <v>43907</v>
      </c>
      <c r="B25" s="10">
        <v>23</v>
      </c>
      <c r="C25" s="3">
        <f>Dati!G25</f>
        <v>1764</v>
      </c>
      <c r="D25">
        <f t="shared" si="3"/>
        <v>359</v>
      </c>
      <c r="E25" s="11">
        <f t="shared" si="0"/>
        <v>1995.7361248933341</v>
      </c>
      <c r="F25" s="11">
        <f t="shared" si="1"/>
        <v>3004.3544011580025</v>
      </c>
      <c r="G25" s="11">
        <f t="shared" si="4"/>
        <v>300.43544011580025</v>
      </c>
      <c r="H25" s="11">
        <f t="shared" si="2"/>
        <v>-231.73612489333414</v>
      </c>
    </row>
    <row r="26" spans="1:8">
      <c r="A26" s="2">
        <v>43908</v>
      </c>
      <c r="B26" s="10">
        <v>24</v>
      </c>
      <c r="C26" s="3">
        <f>Dati!G26</f>
        <v>2187</v>
      </c>
      <c r="D26">
        <f t="shared" si="3"/>
        <v>423</v>
      </c>
      <c r="E26" s="11">
        <f t="shared" si="0"/>
        <v>2334.4473699099667</v>
      </c>
      <c r="F26" s="11">
        <f t="shared" si="1"/>
        <v>3387.1124501663257</v>
      </c>
      <c r="G26" s="11">
        <f t="shared" si="4"/>
        <v>338.71124501663257</v>
      </c>
      <c r="H26" s="11">
        <f t="shared" si="2"/>
        <v>-147.44736990996671</v>
      </c>
    </row>
    <row r="27" spans="1:8">
      <c r="A27" s="2">
        <v>43909</v>
      </c>
      <c r="B27" s="10">
        <v>25</v>
      </c>
      <c r="C27" s="3">
        <f>Dati!G27</f>
        <v>2754</v>
      </c>
      <c r="D27">
        <f t="shared" si="3"/>
        <v>567</v>
      </c>
      <c r="E27" s="11">
        <f t="shared" si="0"/>
        <v>2711.1726606259081</v>
      </c>
      <c r="F27" s="11">
        <f t="shared" si="1"/>
        <v>3767.2529071594136</v>
      </c>
      <c r="G27" s="11">
        <f t="shared" si="4"/>
        <v>376.72529071594136</v>
      </c>
      <c r="H27" s="11">
        <f t="shared" si="2"/>
        <v>42.827339374091935</v>
      </c>
    </row>
    <row r="28" spans="1:8">
      <c r="A28" s="2">
        <v>43910</v>
      </c>
      <c r="B28" s="10">
        <v>26</v>
      </c>
      <c r="C28" s="3">
        <f>Dati!G28</f>
        <v>3244</v>
      </c>
      <c r="D28">
        <f t="shared" si="3"/>
        <v>490</v>
      </c>
      <c r="E28" s="11">
        <f t="shared" si="0"/>
        <v>3123.9171684202829</v>
      </c>
      <c r="F28" s="11">
        <f t="shared" si="1"/>
        <v>4127.4450779437484</v>
      </c>
      <c r="G28" s="11">
        <f t="shared" si="4"/>
        <v>412.74450779437484</v>
      </c>
      <c r="H28" s="11">
        <f t="shared" si="2"/>
        <v>120.08283157971709</v>
      </c>
    </row>
    <row r="29" spans="1:8">
      <c r="A29" s="2">
        <v>43911</v>
      </c>
      <c r="B29" s="10">
        <v>27</v>
      </c>
      <c r="C29" s="3">
        <f>Dati!G29</f>
        <v>3506</v>
      </c>
      <c r="D29">
        <f t="shared" si="3"/>
        <v>262</v>
      </c>
      <c r="E29" s="11">
        <f t="shared" si="0"/>
        <v>3568.7318896347169</v>
      </c>
      <c r="F29" s="11">
        <f t="shared" si="1"/>
        <v>4448.1472121443403</v>
      </c>
      <c r="G29" s="11">
        <f t="shared" si="4"/>
        <v>444.81472121443403</v>
      </c>
      <c r="H29" s="11">
        <f t="shared" si="2"/>
        <v>-62.731889634716936</v>
      </c>
    </row>
    <row r="30" spans="1:8">
      <c r="A30" s="2">
        <v>43912</v>
      </c>
      <c r="B30" s="10">
        <v>28</v>
      </c>
      <c r="C30" s="3">
        <f>Dati!G30</f>
        <v>4127</v>
      </c>
      <c r="D30">
        <f t="shared" si="3"/>
        <v>621</v>
      </c>
      <c r="E30" s="11">
        <f t="shared" si="0"/>
        <v>4039.6734342450422</v>
      </c>
      <c r="F30" s="11">
        <f t="shared" si="1"/>
        <v>4709.4154461032531</v>
      </c>
      <c r="G30" s="11">
        <f t="shared" si="4"/>
        <v>470.94154461032531</v>
      </c>
      <c r="H30" s="11">
        <f t="shared" si="2"/>
        <v>87.326565754957755</v>
      </c>
    </row>
    <row r="31" spans="1:8">
      <c r="A31" s="2">
        <v>43913</v>
      </c>
      <c r="B31" s="10">
        <v>29</v>
      </c>
      <c r="C31" s="3">
        <f>Dati!G31</f>
        <v>4529</v>
      </c>
      <c r="D31">
        <f t="shared" si="3"/>
        <v>402</v>
      </c>
      <c r="E31" s="11">
        <f t="shared" si="0"/>
        <v>4528.9971099196728</v>
      </c>
      <c r="F31" s="11">
        <f t="shared" si="1"/>
        <v>4893.2367567463052</v>
      </c>
      <c r="G31" s="11">
        <f t="shared" si="4"/>
        <v>489.32367567463052</v>
      </c>
      <c r="H31" s="11">
        <f t="shared" si="2"/>
        <v>2.8900803272335907E-3</v>
      </c>
    </row>
    <row r="32" spans="1:8">
      <c r="A32" s="2">
        <v>43914</v>
      </c>
      <c r="B32" s="10">
        <v>30</v>
      </c>
      <c r="C32" s="3">
        <f>Dati!G32</f>
        <v>5124</v>
      </c>
      <c r="D32">
        <f t="shared" si="3"/>
        <v>595</v>
      </c>
      <c r="E32" s="11">
        <f t="shared" si="0"/>
        <v>5027.5961775589949</v>
      </c>
      <c r="F32" s="11">
        <f t="shared" si="1"/>
        <v>4985.9906763932213</v>
      </c>
      <c r="G32" s="11">
        <f t="shared" si="4"/>
        <v>498.59906763932213</v>
      </c>
      <c r="H32" s="11">
        <f t="shared" si="2"/>
        <v>96.403822441005104</v>
      </c>
    </row>
    <row r="33" spans="1:8">
      <c r="A33" s="2">
        <v>43915</v>
      </c>
      <c r="B33" s="10">
        <v>31</v>
      </c>
      <c r="C33" s="3">
        <f>Dati!G33</f>
        <v>5556</v>
      </c>
      <c r="D33">
        <f t="shared" si="3"/>
        <v>432</v>
      </c>
      <c r="E33" s="11">
        <f t="shared" si="0"/>
        <v>5525.6469969304535</v>
      </c>
      <c r="F33" s="11">
        <f t="shared" si="1"/>
        <v>4980.508193714586</v>
      </c>
      <c r="G33" s="11">
        <f t="shared" si="4"/>
        <v>498.0508193714586</v>
      </c>
      <c r="H33" s="11">
        <f t="shared" si="2"/>
        <v>30.353003069546503</v>
      </c>
    </row>
    <row r="34" spans="1:8">
      <c r="A34" s="2">
        <v>43916</v>
      </c>
      <c r="B34" s="10">
        <v>32</v>
      </c>
      <c r="C34" s="3">
        <f>Dati!G34</f>
        <v>5950</v>
      </c>
      <c r="D34">
        <f t="shared" si="3"/>
        <v>394</v>
      </c>
      <c r="E34" s="11">
        <f t="shared" si="0"/>
        <v>6013.368854300139</v>
      </c>
      <c r="F34" s="11">
        <f t="shared" si="1"/>
        <v>4877.2185736968549</v>
      </c>
      <c r="G34" s="11">
        <f t="shared" si="4"/>
        <v>487.72185736968549</v>
      </c>
      <c r="H34" s="11">
        <f t="shared" si="2"/>
        <v>-63.368854300138992</v>
      </c>
    </row>
    <row r="35" spans="1:8">
      <c r="A35" s="2">
        <v>43917</v>
      </c>
      <c r="B35" s="10">
        <v>33</v>
      </c>
      <c r="C35" s="3">
        <f>Dati!G35</f>
        <v>6347</v>
      </c>
      <c r="D35">
        <f t="shared" si="3"/>
        <v>397</v>
      </c>
      <c r="E35" s="11">
        <f t="shared" ref="E35:E66" si="5">$K$2/(1+$K$5*EXP(-$K$4*B35))</f>
        <v>6481.7768051137682</v>
      </c>
      <c r="F35" s="11">
        <f t="shared" si="1"/>
        <v>4684.0795081362921</v>
      </c>
      <c r="G35" s="11">
        <f t="shared" si="4"/>
        <v>468.40795081362921</v>
      </c>
      <c r="H35" s="11">
        <f t="shared" si="2"/>
        <v>-134.77680511376821</v>
      </c>
    </row>
    <row r="36" spans="1:8">
      <c r="A36" s="2">
        <v>43918</v>
      </c>
      <c r="B36" s="10">
        <v>34</v>
      </c>
      <c r="C36" s="3">
        <f>Dati!G36</f>
        <v>6851</v>
      </c>
      <c r="D36">
        <f t="shared" si="3"/>
        <v>504</v>
      </c>
      <c r="E36" s="11">
        <f t="shared" si="5"/>
        <v>6923.3077589866643</v>
      </c>
      <c r="F36" s="11">
        <f t="shared" ref="F36:F67" si="6">(E36-E35)*10</f>
        <v>4415.3095387289613</v>
      </c>
      <c r="G36" s="11">
        <f t="shared" si="4"/>
        <v>441.53095387289613</v>
      </c>
      <c r="H36" s="11">
        <f t="shared" si="2"/>
        <v>-72.307758986664339</v>
      </c>
    </row>
    <row r="37" spans="1:8">
      <c r="A37" s="2">
        <v>43919</v>
      </c>
      <c r="B37" s="10">
        <v>35</v>
      </c>
      <c r="E37" s="11">
        <f t="shared" si="5"/>
        <v>7332.2335243005</v>
      </c>
      <c r="F37" s="11">
        <f t="shared" si="6"/>
        <v>4089.2576531383565</v>
      </c>
      <c r="G37" s="11">
        <f t="shared" si="4"/>
        <v>408.92576531383565</v>
      </c>
    </row>
    <row r="38" spans="1:8">
      <c r="A38" s="2">
        <v>43920</v>
      </c>
      <c r="B38" s="10">
        <v>36</v>
      </c>
      <c r="E38" s="11">
        <f t="shared" si="5"/>
        <v>7704.8266277144976</v>
      </c>
      <c r="F38" s="11">
        <f t="shared" si="6"/>
        <v>3725.931034139976</v>
      </c>
      <c r="G38" s="11">
        <f t="shared" si="4"/>
        <v>372.5931034139976</v>
      </c>
    </row>
    <row r="39" spans="1:8">
      <c r="A39" s="2">
        <v>43921</v>
      </c>
      <c r="B39" s="10">
        <v>37</v>
      </c>
      <c r="E39" s="11">
        <f t="shared" si="5"/>
        <v>8039.2970377626007</v>
      </c>
      <c r="F39" s="11">
        <f t="shared" si="6"/>
        <v>3344.7041004810308</v>
      </c>
      <c r="G39" s="11">
        <f t="shared" si="4"/>
        <v>334.47041004810308</v>
      </c>
    </row>
    <row r="40" spans="1:8">
      <c r="A40" s="2">
        <v>43922</v>
      </c>
      <c r="B40" s="10">
        <v>38</v>
      </c>
      <c r="E40" s="11">
        <f t="shared" si="5"/>
        <v>8335.555301029457</v>
      </c>
      <c r="F40" s="11">
        <f t="shared" si="6"/>
        <v>2962.5826326685637</v>
      </c>
      <c r="G40" s="11">
        <f t="shared" si="4"/>
        <v>296.25826326685637</v>
      </c>
    </row>
    <row r="41" spans="1:8">
      <c r="A41" s="2">
        <v>43923</v>
      </c>
      <c r="B41" s="10">
        <v>39</v>
      </c>
      <c r="E41" s="11">
        <f t="shared" si="5"/>
        <v>8594.8734958489222</v>
      </c>
      <c r="F41" s="11">
        <f t="shared" si="6"/>
        <v>2593.1819481946513</v>
      </c>
      <c r="G41" s="11">
        <f t="shared" si="4"/>
        <v>259.31819481946513</v>
      </c>
    </row>
    <row r="42" spans="1:8">
      <c r="A42" s="2">
        <v>43924</v>
      </c>
      <c r="B42" s="10">
        <v>40</v>
      </c>
      <c r="E42" s="11">
        <f t="shared" si="5"/>
        <v>8819.5119539068</v>
      </c>
      <c r="F42" s="11">
        <f t="shared" si="6"/>
        <v>2246.3845805787787</v>
      </c>
      <c r="G42" s="11">
        <f t="shared" si="4"/>
        <v>224.63845805787787</v>
      </c>
    </row>
    <row r="43" spans="1:8">
      <c r="A43" s="2">
        <v>43925</v>
      </c>
      <c r="B43" s="10">
        <v>41</v>
      </c>
      <c r="E43" s="11">
        <f t="shared" si="5"/>
        <v>9012.3640895388489</v>
      </c>
      <c r="F43" s="11">
        <f t="shared" si="6"/>
        <v>1928.5213563204888</v>
      </c>
      <c r="G43" s="11">
        <f t="shared" si="4"/>
        <v>192.85213563204888</v>
      </c>
    </row>
    <row r="44" spans="1:8">
      <c r="A44" s="2">
        <v>43926</v>
      </c>
      <c r="B44" s="10">
        <v>42</v>
      </c>
      <c r="E44" s="11">
        <f t="shared" si="5"/>
        <v>9176.6518688802989</v>
      </c>
      <c r="F44" s="11">
        <f t="shared" si="6"/>
        <v>1642.8777934145</v>
      </c>
      <c r="G44" s="11">
        <f t="shared" si="4"/>
        <v>164.28777934145</v>
      </c>
    </row>
    <row r="45" spans="1:8">
      <c r="A45" s="2">
        <v>43927</v>
      </c>
      <c r="B45" s="10">
        <v>43</v>
      </c>
      <c r="E45" s="11">
        <f t="shared" si="5"/>
        <v>9315.6863408883564</v>
      </c>
      <c r="F45" s="11">
        <f t="shared" si="6"/>
        <v>1390.3447200805749</v>
      </c>
      <c r="G45" s="11">
        <f t="shared" si="4"/>
        <v>139.03447200805749</v>
      </c>
    </row>
    <row r="46" spans="1:8">
      <c r="A46" s="2">
        <v>43928</v>
      </c>
      <c r="B46" s="10">
        <v>44</v>
      </c>
      <c r="E46" s="11">
        <f t="shared" si="5"/>
        <v>9432.6942167172765</v>
      </c>
      <c r="F46" s="11">
        <f t="shared" si="6"/>
        <v>1170.0787582892008</v>
      </c>
      <c r="G46" s="11">
        <f t="shared" si="4"/>
        <v>117.00787582892008</v>
      </c>
    </row>
    <row r="47" spans="1:8">
      <c r="A47" s="2">
        <v>43929</v>
      </c>
      <c r="B47" s="10">
        <v>45</v>
      </c>
      <c r="E47" s="11">
        <f t="shared" si="5"/>
        <v>9530.7032918060286</v>
      </c>
      <c r="F47" s="11">
        <f t="shared" si="6"/>
        <v>980.0907508875207</v>
      </c>
      <c r="G47" s="11">
        <f t="shared" si="4"/>
        <v>98.00907508875207</v>
      </c>
    </row>
    <row r="48" spans="1:8">
      <c r="A48" s="2">
        <v>43930</v>
      </c>
      <c r="B48" s="10">
        <v>46</v>
      </c>
      <c r="E48" s="11">
        <f t="shared" si="5"/>
        <v>9612.475720026885</v>
      </c>
      <c r="F48" s="11">
        <f t="shared" si="6"/>
        <v>817.72428220856455</v>
      </c>
      <c r="G48" s="11">
        <f t="shared" si="4"/>
        <v>81.772428220856455</v>
      </c>
    </row>
    <row r="49" spans="1:7">
      <c r="A49" s="2">
        <v>43931</v>
      </c>
      <c r="B49" s="10">
        <v>47</v>
      </c>
      <c r="E49" s="11">
        <f t="shared" si="5"/>
        <v>9680.4774286776574</v>
      </c>
      <c r="F49" s="11">
        <f t="shared" si="6"/>
        <v>680.01708650772343</v>
      </c>
      <c r="G49" s="11">
        <f t="shared" si="4"/>
        <v>68.001708650772343</v>
      </c>
    </row>
    <row r="50" spans="1:7">
      <c r="A50" s="2">
        <v>43932</v>
      </c>
      <c r="B50" s="10">
        <v>48</v>
      </c>
      <c r="E50" s="11">
        <f t="shared" si="5"/>
        <v>9736.8730232135804</v>
      </c>
      <c r="F50" s="11">
        <f t="shared" si="6"/>
        <v>563.9559453592301</v>
      </c>
      <c r="G50" s="11">
        <f t="shared" si="4"/>
        <v>56.39559453592301</v>
      </c>
    </row>
    <row r="51" spans="1:7">
      <c r="A51" s="2">
        <v>43933</v>
      </c>
      <c r="B51" s="10">
        <v>49</v>
      </c>
      <c r="E51" s="11">
        <f t="shared" si="5"/>
        <v>9783.5373941525031</v>
      </c>
      <c r="F51" s="11">
        <f t="shared" si="6"/>
        <v>466.6437093892273</v>
      </c>
      <c r="G51" s="11">
        <f t="shared" si="4"/>
        <v>46.66437093892273</v>
      </c>
    </row>
    <row r="52" spans="1:7">
      <c r="A52" s="2">
        <v>43934</v>
      </c>
      <c r="B52" s="10">
        <v>50</v>
      </c>
      <c r="E52" s="11">
        <f t="shared" si="5"/>
        <v>9822.0772742689696</v>
      </c>
      <c r="F52" s="11">
        <f t="shared" si="6"/>
        <v>385.3988011646652</v>
      </c>
      <c r="G52" s="11">
        <f t="shared" si="4"/>
        <v>38.53988011646652</v>
      </c>
    </row>
    <row r="53" spans="1:7">
      <c r="A53" s="2">
        <v>43935</v>
      </c>
      <c r="B53" s="10">
        <v>51</v>
      </c>
      <c r="E53" s="11">
        <f t="shared" si="5"/>
        <v>9853.8578563217616</v>
      </c>
      <c r="F53" s="11">
        <f t="shared" si="6"/>
        <v>317.80582052791942</v>
      </c>
      <c r="G53" s="11">
        <f t="shared" si="4"/>
        <v>31.780582052791942</v>
      </c>
    </row>
    <row r="54" spans="1:7">
      <c r="A54" s="2">
        <v>43936</v>
      </c>
      <c r="B54" s="10">
        <v>52</v>
      </c>
      <c r="E54" s="11">
        <f t="shared" si="5"/>
        <v>9880.0311221799511</v>
      </c>
      <c r="F54" s="11">
        <f t="shared" si="6"/>
        <v>261.73265858189552</v>
      </c>
      <c r="G54" s="11">
        <f t="shared" si="4"/>
        <v>26.173265858189552</v>
      </c>
    </row>
    <row r="55" spans="1:7">
      <c r="A55" s="2">
        <v>43937</v>
      </c>
      <c r="B55" s="10">
        <v>53</v>
      </c>
      <c r="E55" s="11">
        <f t="shared" si="5"/>
        <v>9901.5637242142602</v>
      </c>
      <c r="F55" s="11">
        <f t="shared" si="6"/>
        <v>215.32602034309093</v>
      </c>
      <c r="G55" s="11">
        <f t="shared" si="4"/>
        <v>21.532602034309093</v>
      </c>
    </row>
    <row r="56" spans="1:7">
      <c r="A56" s="2">
        <v>43938</v>
      </c>
      <c r="B56" s="10">
        <v>54</v>
      </c>
      <c r="E56" s="11">
        <f t="shared" si="5"/>
        <v>9919.2631312095127</v>
      </c>
      <c r="F56" s="11">
        <f t="shared" si="6"/>
        <v>176.99406995252502</v>
      </c>
      <c r="G56" s="11">
        <f t="shared" si="4"/>
        <v>17.699406995252502</v>
      </c>
    </row>
    <row r="57" spans="1:7">
      <c r="A57" s="2">
        <v>43939</v>
      </c>
      <c r="B57" s="10">
        <v>55</v>
      </c>
      <c r="E57" s="11">
        <f t="shared" si="5"/>
        <v>9933.8013601671282</v>
      </c>
      <c r="F57" s="11">
        <f t="shared" si="6"/>
        <v>145.38228957615502</v>
      </c>
      <c r="G57" s="11">
        <f t="shared" si="4"/>
        <v>14.538228957615502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9945.7360221904091</v>
      </c>
      <c r="F58" s="11">
        <f t="shared" si="6"/>
        <v>119.34662023280907</v>
      </c>
      <c r="G58" s="11">
        <f t="shared" si="4"/>
        <v>11.934662023280907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9955.5286688454944</v>
      </c>
      <c r="F59" s="11">
        <f t="shared" si="6"/>
        <v>97.926466550852638</v>
      </c>
      <c r="G59" s="11">
        <f t="shared" si="4"/>
        <v>9.7926466550852638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9963.5605786985216</v>
      </c>
      <c r="F60" s="11">
        <f t="shared" si="6"/>
        <v>80.319098530271731</v>
      </c>
      <c r="G60" s="11">
        <f t="shared" si="4"/>
        <v>8.0319098530271731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9970.1462056906676</v>
      </c>
      <c r="F61" s="11">
        <f t="shared" si="6"/>
        <v>65.856269921459898</v>
      </c>
      <c r="G61" s="11">
        <f t="shared" si="4"/>
        <v>6.5856269921459898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9975.5445462511307</v>
      </c>
      <c r="F62" s="11">
        <f t="shared" si="6"/>
        <v>53.983405604631116</v>
      </c>
      <c r="G62" s="11">
        <f t="shared" si="4"/>
        <v>5.3983405604631116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9979.968688011284</v>
      </c>
      <c r="F63" s="11">
        <f t="shared" si="6"/>
        <v>44.241417601533612</v>
      </c>
      <c r="G63" s="11">
        <f t="shared" si="4"/>
        <v>4.4241417601533612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9983.5937916562743</v>
      </c>
      <c r="F64" s="11">
        <f t="shared" si="6"/>
        <v>36.25103644990304</v>
      </c>
      <c r="G64" s="11">
        <f t="shared" si="4"/>
        <v>3.625103644990304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9986.5637368221505</v>
      </c>
      <c r="F65" s="11">
        <f t="shared" si="6"/>
        <v>29.699451658761973</v>
      </c>
      <c r="G65" s="11">
        <f t="shared" si="4"/>
        <v>2.9699451658761973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9988.9966381716058</v>
      </c>
      <c r="F66" s="11">
        <f t="shared" si="6"/>
        <v>24.329013494552783</v>
      </c>
      <c r="G66" s="11">
        <f t="shared" si="4"/>
        <v>2.4329013494552783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7">$K$2/(1+$K$5*EXP(-$K$4*B67))</f>
        <v>9990.9894120580084</v>
      </c>
      <c r="F67" s="11">
        <f t="shared" si="6"/>
        <v>19.927738864025741</v>
      </c>
      <c r="G67" s="11">
        <f t="shared" si="4"/>
        <v>1.9927738864025741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7"/>
        <v>9992.6215493948876</v>
      </c>
      <c r="F68" s="11">
        <f t="shared" ref="F68:F99" si="8">(E68-E67)*10</f>
        <v>16.321373368791683</v>
      </c>
      <c r="G68" s="11">
        <f t="shared" si="4"/>
        <v>1.6321373368791683</v>
      </c>
    </row>
    <row r="69" spans="1:7">
      <c r="A69" s="2">
        <v>43951</v>
      </c>
      <c r="B69" s="10">
        <v>67</v>
      </c>
      <c r="D69">
        <f t="shared" ref="D69:D132" si="9">C69-C68</f>
        <v>0</v>
      </c>
      <c r="E69" s="11">
        <f t="shared" si="7"/>
        <v>9993.9582275008033</v>
      </c>
      <c r="F69" s="11">
        <f t="shared" si="8"/>
        <v>13.366781059157802</v>
      </c>
      <c r="G69" s="11">
        <f t="shared" ref="G69:G132" si="10">E69-E68</f>
        <v>1.3366781059157802</v>
      </c>
    </row>
    <row r="70" spans="1:7">
      <c r="A70" s="2">
        <v>43952</v>
      </c>
      <c r="B70" s="10">
        <v>68</v>
      </c>
      <c r="D70">
        <f t="shared" si="9"/>
        <v>0</v>
      </c>
      <c r="E70" s="11">
        <f t="shared" si="7"/>
        <v>9995.0528732486455</v>
      </c>
      <c r="F70" s="11">
        <f t="shared" si="8"/>
        <v>10.946457478421507</v>
      </c>
      <c r="G70" s="11">
        <f t="shared" si="10"/>
        <v>1.0946457478421507</v>
      </c>
    </row>
    <row r="71" spans="1:7">
      <c r="A71" s="2">
        <v>43953</v>
      </c>
      <c r="B71" s="10">
        <v>69</v>
      </c>
      <c r="D71">
        <f t="shared" si="9"/>
        <v>0</v>
      </c>
      <c r="E71" s="11">
        <f t="shared" si="7"/>
        <v>9995.949271935413</v>
      </c>
      <c r="F71" s="11">
        <f t="shared" si="8"/>
        <v>8.9639868676749757</v>
      </c>
      <c r="G71" s="11">
        <f t="shared" si="10"/>
        <v>0.89639868676749757</v>
      </c>
    </row>
    <row r="72" spans="1:7">
      <c r="A72" s="2">
        <v>43954</v>
      </c>
      <c r="B72" s="10">
        <v>70</v>
      </c>
      <c r="D72">
        <f t="shared" si="9"/>
        <v>0</v>
      </c>
      <c r="E72" s="11">
        <f t="shared" si="7"/>
        <v>9996.6833008250924</v>
      </c>
      <c r="F72" s="11">
        <f t="shared" si="8"/>
        <v>7.3402888967939361</v>
      </c>
      <c r="G72" s="11">
        <f t="shared" si="10"/>
        <v>0.73402888967939361</v>
      </c>
    </row>
    <row r="73" spans="1:7">
      <c r="A73" s="2">
        <v>43955</v>
      </c>
      <c r="B73" s="10">
        <v>71</v>
      </c>
      <c r="D73">
        <f t="shared" si="9"/>
        <v>0</v>
      </c>
      <c r="E73" s="11">
        <f t="shared" si="7"/>
        <v>9997.2843531178787</v>
      </c>
      <c r="F73" s="11">
        <f t="shared" si="8"/>
        <v>6.0105229278633487</v>
      </c>
      <c r="G73" s="11">
        <f t="shared" si="10"/>
        <v>0.60105229278633487</v>
      </c>
    </row>
    <row r="74" spans="1:7">
      <c r="A74" s="2">
        <v>43956</v>
      </c>
      <c r="B74" s="10">
        <v>72</v>
      </c>
      <c r="D74">
        <f t="shared" si="9"/>
        <v>0</v>
      </c>
      <c r="E74" s="11">
        <f t="shared" si="7"/>
        <v>9997.7765069287125</v>
      </c>
      <c r="F74" s="11">
        <f t="shared" si="8"/>
        <v>4.9215381083376997</v>
      </c>
      <c r="G74" s="11">
        <f t="shared" si="10"/>
        <v>0.49215381083376997</v>
      </c>
    </row>
    <row r="75" spans="1:7">
      <c r="A75" s="2">
        <v>43957</v>
      </c>
      <c r="B75" s="10">
        <v>73</v>
      </c>
      <c r="D75">
        <f t="shared" si="9"/>
        <v>0</v>
      </c>
      <c r="E75" s="11">
        <f t="shared" si="7"/>
        <v>9998.1794844672331</v>
      </c>
      <c r="F75" s="11">
        <f t="shared" si="8"/>
        <v>4.0297753852064488</v>
      </c>
      <c r="G75" s="11">
        <f t="shared" si="10"/>
        <v>0.40297753852064488</v>
      </c>
    </row>
    <row r="76" spans="1:7">
      <c r="A76" s="2">
        <v>43958</v>
      </c>
      <c r="B76" s="10">
        <v>74</v>
      </c>
      <c r="D76">
        <f t="shared" si="9"/>
        <v>0</v>
      </c>
      <c r="E76" s="11">
        <f t="shared" si="7"/>
        <v>9998.5094387578301</v>
      </c>
      <c r="F76" s="11">
        <f t="shared" si="8"/>
        <v>3.2995429059701564</v>
      </c>
      <c r="G76" s="11">
        <f t="shared" si="10"/>
        <v>0.32995429059701564</v>
      </c>
    </row>
    <row r="77" spans="1:7">
      <c r="A77" s="2">
        <v>43959</v>
      </c>
      <c r="B77" s="10">
        <v>75</v>
      </c>
      <c r="D77">
        <f t="shared" si="9"/>
        <v>0</v>
      </c>
      <c r="E77" s="11">
        <f t="shared" si="7"/>
        <v>9998.7795986973106</v>
      </c>
      <c r="F77" s="11">
        <f t="shared" si="8"/>
        <v>2.7015993948043615</v>
      </c>
      <c r="G77" s="11">
        <f t="shared" si="10"/>
        <v>0.27015993948043615</v>
      </c>
    </row>
    <row r="78" spans="1:7">
      <c r="A78" s="2">
        <v>43960</v>
      </c>
      <c r="B78" s="10">
        <v>76</v>
      </c>
      <c r="D78">
        <f t="shared" si="9"/>
        <v>0</v>
      </c>
      <c r="E78" s="11">
        <f t="shared" si="7"/>
        <v>9999.0007978179183</v>
      </c>
      <c r="F78" s="11">
        <f t="shared" si="8"/>
        <v>2.211991206077073</v>
      </c>
      <c r="G78" s="11">
        <f t="shared" si="10"/>
        <v>0.2211991206077073</v>
      </c>
    </row>
    <row r="79" spans="1:7">
      <c r="A79" s="2">
        <v>43961</v>
      </c>
      <c r="B79" s="10">
        <v>77</v>
      </c>
      <c r="D79">
        <f t="shared" si="9"/>
        <v>0</v>
      </c>
      <c r="E79" s="11">
        <f t="shared" si="7"/>
        <v>9999.1819076273205</v>
      </c>
      <c r="F79" s="11">
        <f t="shared" si="8"/>
        <v>1.8110980940218724</v>
      </c>
      <c r="G79" s="11">
        <f t="shared" si="10"/>
        <v>0.18110980940218724</v>
      </c>
    </row>
    <row r="80" spans="1:7">
      <c r="A80" s="2">
        <v>43962</v>
      </c>
      <c r="B80" s="10">
        <v>78</v>
      </c>
      <c r="D80">
        <f t="shared" si="9"/>
        <v>0</v>
      </c>
      <c r="E80" s="11">
        <f t="shared" si="7"/>
        <v>9999.3301926827226</v>
      </c>
      <c r="F80" s="11">
        <f t="shared" si="8"/>
        <v>1.4828505540208425</v>
      </c>
      <c r="G80" s="11">
        <f t="shared" si="10"/>
        <v>0.14828505540208425</v>
      </c>
    </row>
    <row r="81" spans="1:7">
      <c r="A81" s="2">
        <v>43963</v>
      </c>
      <c r="B81" s="10">
        <v>79</v>
      </c>
      <c r="D81">
        <f t="shared" si="9"/>
        <v>0</v>
      </c>
      <c r="E81" s="11">
        <f t="shared" si="7"/>
        <v>9999.4516014923011</v>
      </c>
      <c r="F81" s="11">
        <f t="shared" si="8"/>
        <v>1.2140880957849731</v>
      </c>
      <c r="G81" s="11">
        <f t="shared" si="10"/>
        <v>0.12140880957849731</v>
      </c>
    </row>
    <row r="82" spans="1:7">
      <c r="A82" s="2">
        <v>43964</v>
      </c>
      <c r="B82" s="10">
        <v>80</v>
      </c>
      <c r="D82">
        <f t="shared" si="9"/>
        <v>0</v>
      </c>
      <c r="E82" s="11">
        <f t="shared" si="7"/>
        <v>9999.551004813442</v>
      </c>
      <c r="F82" s="11">
        <f t="shared" si="8"/>
        <v>0.99403321140925982</v>
      </c>
      <c r="G82" s="11">
        <f t="shared" si="10"/>
        <v>9.9403321140925982E-2</v>
      </c>
    </row>
    <row r="83" spans="1:7">
      <c r="A83" s="2">
        <v>43965</v>
      </c>
      <c r="B83" s="10">
        <v>81</v>
      </c>
      <c r="D83">
        <f t="shared" si="9"/>
        <v>0</v>
      </c>
      <c r="E83" s="11">
        <f t="shared" si="7"/>
        <v>9999.6323908408485</v>
      </c>
      <c r="F83" s="11">
        <f t="shared" si="8"/>
        <v>0.81386027406551875</v>
      </c>
      <c r="G83" s="11">
        <f t="shared" si="10"/>
        <v>8.1386027406551875E-2</v>
      </c>
    </row>
    <row r="84" spans="1:7">
      <c r="A84" s="2">
        <v>43966</v>
      </c>
      <c r="B84" s="10">
        <v>82</v>
      </c>
      <c r="D84">
        <f t="shared" si="9"/>
        <v>0</v>
      </c>
      <c r="E84" s="11">
        <f t="shared" si="7"/>
        <v>9999.699025070704</v>
      </c>
      <c r="F84" s="11">
        <f t="shared" si="8"/>
        <v>0.66634229855480953</v>
      </c>
      <c r="G84" s="11">
        <f t="shared" si="10"/>
        <v>6.6634229855480953E-2</v>
      </c>
    </row>
    <row r="85" spans="1:7">
      <c r="A85" s="2">
        <v>43967</v>
      </c>
      <c r="B85" s="10">
        <v>83</v>
      </c>
      <c r="D85">
        <f t="shared" si="9"/>
        <v>0</v>
      </c>
      <c r="E85" s="11">
        <f t="shared" si="7"/>
        <v>9999.7535812250808</v>
      </c>
      <c r="F85" s="11">
        <f t="shared" si="8"/>
        <v>0.54556154376768973</v>
      </c>
      <c r="G85" s="11">
        <f t="shared" si="10"/>
        <v>5.4556154376768973E-2</v>
      </c>
    </row>
    <row r="86" spans="1:7">
      <c r="A86" s="2">
        <v>43968</v>
      </c>
      <c r="B86" s="10">
        <v>84</v>
      </c>
      <c r="D86">
        <f t="shared" si="9"/>
        <v>0</v>
      </c>
      <c r="E86" s="11">
        <f t="shared" si="7"/>
        <v>9999.7982484696513</v>
      </c>
      <c r="F86" s="11">
        <f t="shared" si="8"/>
        <v>0.4466724457051896</v>
      </c>
      <c r="G86" s="11">
        <f t="shared" si="10"/>
        <v>4.466724457051896E-2</v>
      </c>
    </row>
    <row r="87" spans="1:7">
      <c r="A87" s="2">
        <v>43969</v>
      </c>
      <c r="B87" s="10">
        <v>85</v>
      </c>
      <c r="D87">
        <f t="shared" si="9"/>
        <v>0</v>
      </c>
      <c r="E87" s="11">
        <f t="shared" si="7"/>
        <v>9999.8348192135345</v>
      </c>
      <c r="F87" s="11">
        <f t="shared" si="8"/>
        <v>0.36570743883203249</v>
      </c>
      <c r="G87" s="11">
        <f t="shared" si="10"/>
        <v>3.6570743883203249E-2</v>
      </c>
    </row>
    <row r="88" spans="1:7">
      <c r="A88" s="2">
        <v>43970</v>
      </c>
      <c r="B88" s="10">
        <v>86</v>
      </c>
      <c r="D88">
        <f t="shared" si="9"/>
        <v>0</v>
      </c>
      <c r="E88" s="11">
        <f t="shared" si="7"/>
        <v>9999.8647610053686</v>
      </c>
      <c r="F88" s="11">
        <f t="shared" si="8"/>
        <v>0.29941791834062315</v>
      </c>
      <c r="G88" s="11">
        <f t="shared" si="10"/>
        <v>2.9941791834062315E-2</v>
      </c>
    </row>
    <row r="89" spans="1:7">
      <c r="A89" s="2">
        <v>43971</v>
      </c>
      <c r="B89" s="10">
        <v>87</v>
      </c>
      <c r="D89">
        <f t="shared" si="9"/>
        <v>0</v>
      </c>
      <c r="E89" s="11">
        <f t="shared" si="7"/>
        <v>9999.8892754046428</v>
      </c>
      <c r="F89" s="11">
        <f t="shared" si="8"/>
        <v>0.24514399274266907</v>
      </c>
      <c r="G89" s="11">
        <f t="shared" si="10"/>
        <v>2.4514399274266907E-2</v>
      </c>
    </row>
    <row r="90" spans="1:7">
      <c r="A90" s="2">
        <v>43972</v>
      </c>
      <c r="B90" s="10">
        <v>88</v>
      </c>
      <c r="D90">
        <f t="shared" si="9"/>
        <v>0</v>
      </c>
      <c r="E90" s="11">
        <f t="shared" si="7"/>
        <v>9999.9093461867069</v>
      </c>
      <c r="F90" s="11">
        <f t="shared" si="8"/>
        <v>0.20070782064067316</v>
      </c>
      <c r="G90" s="11">
        <f t="shared" si="10"/>
        <v>2.0070782064067316E-2</v>
      </c>
    </row>
    <row r="91" spans="1:7">
      <c r="A91" s="2">
        <v>43973</v>
      </c>
      <c r="B91" s="10">
        <v>89</v>
      </c>
      <c r="D91">
        <f t="shared" si="9"/>
        <v>0</v>
      </c>
      <c r="E91" s="11">
        <f t="shared" si="7"/>
        <v>9999.9257788132072</v>
      </c>
      <c r="F91" s="11">
        <f t="shared" si="8"/>
        <v>0.16432626500318293</v>
      </c>
      <c r="G91" s="11">
        <f t="shared" si="10"/>
        <v>1.6432626500318293E-2</v>
      </c>
    </row>
    <row r="92" spans="1:7">
      <c r="A92" s="2">
        <v>43974</v>
      </c>
      <c r="B92" s="10">
        <v>90</v>
      </c>
      <c r="D92">
        <f t="shared" si="9"/>
        <v>0</v>
      </c>
      <c r="E92" s="11">
        <f t="shared" si="7"/>
        <v>9999.9392327500864</v>
      </c>
      <c r="F92" s="11">
        <f t="shared" si="8"/>
        <v>0.13453936879159301</v>
      </c>
      <c r="G92" s="11">
        <f t="shared" si="10"/>
        <v>1.3453936879159301E-2</v>
      </c>
    </row>
    <row r="93" spans="1:7">
      <c r="A93" s="2">
        <v>43975</v>
      </c>
      <c r="B93" s="10">
        <v>91</v>
      </c>
      <c r="D93">
        <f t="shared" si="9"/>
        <v>0</v>
      </c>
      <c r="E93" s="11">
        <f t="shared" si="7"/>
        <v>9999.9502479289113</v>
      </c>
      <c r="F93" s="11">
        <f t="shared" si="8"/>
        <v>0.11015178824891336</v>
      </c>
      <c r="G93" s="11">
        <f t="shared" si="10"/>
        <v>1.1015178824891336E-2</v>
      </c>
    </row>
    <row r="94" spans="1:7">
      <c r="A94" s="2">
        <v>43976</v>
      </c>
      <c r="B94" s="10">
        <v>92</v>
      </c>
      <c r="D94">
        <f t="shared" si="9"/>
        <v>0</v>
      </c>
      <c r="E94" s="11">
        <f t="shared" si="7"/>
        <v>9999.9592664126358</v>
      </c>
      <c r="F94" s="11">
        <f t="shared" si="8"/>
        <v>9.0184837245033123E-2</v>
      </c>
      <c r="G94" s="11">
        <f t="shared" si="10"/>
        <v>9.0184837245033123E-3</v>
      </c>
    </row>
    <row r="95" spans="1:7">
      <c r="A95" s="2">
        <v>43977</v>
      </c>
      <c r="B95" s="10">
        <v>93</v>
      </c>
      <c r="D95">
        <f t="shared" si="9"/>
        <v>0</v>
      </c>
      <c r="E95" s="11">
        <f t="shared" si="7"/>
        <v>9999.9666501347165</v>
      </c>
      <c r="F95" s="11">
        <f t="shared" si="8"/>
        <v>7.3837220807035919E-2</v>
      </c>
      <c r="G95" s="11">
        <f t="shared" si="10"/>
        <v>7.3837220807035919E-3</v>
      </c>
    </row>
    <row r="96" spans="1:7">
      <c r="A96" s="2">
        <v>43978</v>
      </c>
      <c r="B96" s="10">
        <v>94</v>
      </c>
      <c r="D96">
        <f t="shared" si="9"/>
        <v>0</v>
      </c>
      <c r="E96" s="11">
        <f t="shared" si="7"/>
        <v>9999.9726954231774</v>
      </c>
      <c r="F96" s="11">
        <f t="shared" si="8"/>
        <v>6.0452884608821478E-2</v>
      </c>
      <c r="G96" s="11">
        <f t="shared" si="10"/>
        <v>6.0452884608821478E-3</v>
      </c>
    </row>
    <row r="97" spans="2:7">
      <c r="B97" s="10">
        <v>95</v>
      </c>
      <c r="D97">
        <f t="shared" si="9"/>
        <v>0</v>
      </c>
      <c r="E97" s="11">
        <f t="shared" si="7"/>
        <v>9999.9776448921912</v>
      </c>
      <c r="F97" s="11">
        <f t="shared" si="8"/>
        <v>4.9494690138089936E-2</v>
      </c>
      <c r="G97" s="11">
        <f t="shared" si="10"/>
        <v>4.9494690138089936E-3</v>
      </c>
    </row>
    <row r="98" spans="2:7">
      <c r="B98" s="10">
        <v>96</v>
      </c>
      <c r="D98">
        <f t="shared" si="9"/>
        <v>0</v>
      </c>
      <c r="E98" s="11">
        <f t="shared" si="7"/>
        <v>9999.9816971783293</v>
      </c>
      <c r="F98" s="11">
        <f t="shared" si="8"/>
        <v>4.0522861381759867E-2</v>
      </c>
      <c r="G98" s="11">
        <f t="shared" si="10"/>
        <v>4.0522861381759867E-3</v>
      </c>
    </row>
    <row r="99" spans="2:7">
      <c r="B99" s="10">
        <v>97</v>
      </c>
      <c r="D99">
        <f t="shared" si="9"/>
        <v>0</v>
      </c>
      <c r="E99" s="11">
        <f t="shared" ref="E99:E130" si="11">$K$2/(1+$K$5*EXP(-$K$4*B99))</f>
        <v>9999.9850149120575</v>
      </c>
      <c r="F99" s="11">
        <f t="shared" si="8"/>
        <v>3.3177337281813379E-2</v>
      </c>
      <c r="G99" s="11">
        <f t="shared" si="10"/>
        <v>3.3177337281813379E-3</v>
      </c>
    </row>
    <row r="100" spans="2:7">
      <c r="B100" s="10">
        <v>98</v>
      </c>
      <c r="D100">
        <f t="shared" si="9"/>
        <v>0</v>
      </c>
      <c r="E100" s="11">
        <f t="shared" si="11"/>
        <v>9999.9877312443332</v>
      </c>
      <c r="F100" s="11">
        <f t="shared" ref="F100:F131" si="12">(E100-E99)*10</f>
        <v>2.7163322756678099E-2</v>
      </c>
      <c r="G100" s="11">
        <f t="shared" si="10"/>
        <v>2.7163322756678099E-3</v>
      </c>
    </row>
    <row r="101" spans="2:7">
      <c r="B101" s="10">
        <v>99</v>
      </c>
      <c r="D101">
        <f t="shared" si="9"/>
        <v>0</v>
      </c>
      <c r="E101" s="11">
        <f t="shared" si="11"/>
        <v>9999.9899551901981</v>
      </c>
      <c r="F101" s="11">
        <f t="shared" si="12"/>
        <v>2.2239458648982691E-2</v>
      </c>
      <c r="G101" s="11">
        <f t="shared" si="10"/>
        <v>2.2239458648982691E-3</v>
      </c>
    </row>
    <row r="102" spans="2:7">
      <c r="B102" s="10">
        <v>100</v>
      </c>
      <c r="D102">
        <f t="shared" si="9"/>
        <v>0</v>
      </c>
      <c r="E102" s="11">
        <f t="shared" si="11"/>
        <v>9999.9917760038097</v>
      </c>
      <c r="F102" s="11">
        <f t="shared" si="12"/>
        <v>1.8208136116300011E-2</v>
      </c>
      <c r="G102" s="11">
        <f t="shared" si="10"/>
        <v>1.8208136116300011E-3</v>
      </c>
    </row>
    <row r="103" spans="2:7">
      <c r="B103" s="10">
        <v>101</v>
      </c>
      <c r="D103">
        <f t="shared" si="9"/>
        <v>0</v>
      </c>
      <c r="E103" s="11">
        <f t="shared" si="11"/>
        <v>9999.9932667604025</v>
      </c>
      <c r="F103" s="11">
        <f t="shared" si="12"/>
        <v>1.4907565928297117E-2</v>
      </c>
      <c r="G103" s="11">
        <f t="shared" si="10"/>
        <v>1.4907565928297117E-3</v>
      </c>
    </row>
    <row r="104" spans="2:7">
      <c r="B104" s="10">
        <v>102</v>
      </c>
      <c r="D104">
        <f t="shared" si="9"/>
        <v>0</v>
      </c>
      <c r="E104" s="11">
        <f t="shared" si="11"/>
        <v>9999.994487289001</v>
      </c>
      <c r="F104" s="11">
        <f t="shared" si="12"/>
        <v>1.220528598423698E-2</v>
      </c>
      <c r="G104" s="11">
        <f t="shared" si="10"/>
        <v>1.220528598423698E-3</v>
      </c>
    </row>
    <row r="105" spans="2:7">
      <c r="B105" s="10">
        <v>103</v>
      </c>
      <c r="D105">
        <f t="shared" si="9"/>
        <v>0</v>
      </c>
      <c r="E105" s="11">
        <f t="shared" si="11"/>
        <v>9999.9954865735217</v>
      </c>
      <c r="F105" s="11">
        <f t="shared" si="12"/>
        <v>9.9928452073072549E-3</v>
      </c>
      <c r="G105" s="11">
        <f t="shared" si="10"/>
        <v>9.9928452073072549E-4</v>
      </c>
    </row>
    <row r="106" spans="2:7">
      <c r="B106" s="10">
        <v>104</v>
      </c>
      <c r="D106">
        <f t="shared" si="9"/>
        <v>0</v>
      </c>
      <c r="E106" s="11">
        <f t="shared" si="11"/>
        <v>9999.9963047186375</v>
      </c>
      <c r="F106" s="11">
        <f t="shared" si="12"/>
        <v>8.1814511577249505E-3</v>
      </c>
      <c r="G106" s="11">
        <f t="shared" si="10"/>
        <v>8.1814511577249505E-4</v>
      </c>
    </row>
    <row r="107" spans="2:7">
      <c r="B107" s="10">
        <v>105</v>
      </c>
      <c r="D107">
        <f t="shared" si="9"/>
        <v>0</v>
      </c>
      <c r="E107" s="11">
        <f t="shared" si="11"/>
        <v>9999.9969745593044</v>
      </c>
      <c r="F107" s="11">
        <f t="shared" si="12"/>
        <v>6.698406668874668E-3</v>
      </c>
      <c r="G107" s="11">
        <f t="shared" si="10"/>
        <v>6.698406668874668E-4</v>
      </c>
    </row>
    <row r="108" spans="2:7">
      <c r="B108" s="10">
        <v>106</v>
      </c>
      <c r="D108">
        <f t="shared" si="9"/>
        <v>0</v>
      </c>
      <c r="E108" s="11">
        <f t="shared" si="11"/>
        <v>9999.9975229785268</v>
      </c>
      <c r="F108" s="11">
        <f t="shared" si="12"/>
        <v>5.4841922246851027E-3</v>
      </c>
      <c r="G108" s="11">
        <f t="shared" si="10"/>
        <v>5.4841922246851027E-4</v>
      </c>
    </row>
    <row r="109" spans="2:7">
      <c r="B109" s="10">
        <v>107</v>
      </c>
      <c r="D109">
        <f t="shared" si="9"/>
        <v>0</v>
      </c>
      <c r="E109" s="11">
        <f t="shared" si="11"/>
        <v>9999.9979719862531</v>
      </c>
      <c r="F109" s="11">
        <f t="shared" si="12"/>
        <v>4.4900772627443075E-3</v>
      </c>
      <c r="G109" s="11">
        <f t="shared" si="10"/>
        <v>4.4900772627443075E-4</v>
      </c>
    </row>
    <row r="110" spans="2:7">
      <c r="B110" s="10">
        <v>108</v>
      </c>
      <c r="D110">
        <f t="shared" si="9"/>
        <v>0</v>
      </c>
      <c r="E110" s="11">
        <f t="shared" si="11"/>
        <v>9999.9983396027164</v>
      </c>
      <c r="F110" s="11">
        <f t="shared" si="12"/>
        <v>3.6761646333616227E-3</v>
      </c>
      <c r="G110" s="11">
        <f t="shared" si="10"/>
        <v>3.6761646333616227E-4</v>
      </c>
    </row>
    <row r="111" spans="2:7">
      <c r="B111" s="10">
        <v>109</v>
      </c>
      <c r="D111">
        <f t="shared" si="9"/>
        <v>0</v>
      </c>
      <c r="E111" s="11">
        <f t="shared" si="11"/>
        <v>9999.9986405816398</v>
      </c>
      <c r="F111" s="11">
        <f t="shared" si="12"/>
        <v>3.0097892340563703E-3</v>
      </c>
      <c r="G111" s="11">
        <f t="shared" si="10"/>
        <v>3.0097892340563703E-4</v>
      </c>
    </row>
    <row r="112" spans="2:7">
      <c r="B112" s="10">
        <v>110</v>
      </c>
      <c r="D112">
        <f t="shared" si="9"/>
        <v>0</v>
      </c>
      <c r="E112" s="11">
        <f t="shared" si="11"/>
        <v>9999.9988870023535</v>
      </c>
      <c r="F112" s="11">
        <f t="shared" si="12"/>
        <v>2.464207136654295E-3</v>
      </c>
      <c r="G112" s="11">
        <f t="shared" si="10"/>
        <v>2.464207136654295E-4</v>
      </c>
    </row>
    <row r="113" spans="2:7">
      <c r="B113" s="10">
        <v>111</v>
      </c>
      <c r="D113">
        <f t="shared" si="9"/>
        <v>0</v>
      </c>
      <c r="E113" s="11">
        <f t="shared" si="11"/>
        <v>9999.999088754581</v>
      </c>
      <c r="F113" s="11">
        <f t="shared" si="12"/>
        <v>2.0175222744001076E-3</v>
      </c>
      <c r="G113" s="11">
        <f t="shared" si="10"/>
        <v>2.0175222744001076E-4</v>
      </c>
    </row>
    <row r="114" spans="2:7">
      <c r="B114" s="10">
        <v>112</v>
      </c>
      <c r="D114">
        <f t="shared" si="9"/>
        <v>0</v>
      </c>
      <c r="E114" s="11">
        <f t="shared" si="11"/>
        <v>9999.9992539353389</v>
      </c>
      <c r="F114" s="11">
        <f t="shared" si="12"/>
        <v>1.6518075790372677E-3</v>
      </c>
      <c r="G114" s="11">
        <f t="shared" si="10"/>
        <v>1.6518075790372677E-4</v>
      </c>
    </row>
    <row r="115" spans="2:7">
      <c r="B115" s="10">
        <v>113</v>
      </c>
      <c r="D115">
        <f t="shared" si="9"/>
        <v>0</v>
      </c>
      <c r="E115" s="11">
        <f t="shared" si="11"/>
        <v>9999.9993891739105</v>
      </c>
      <c r="F115" s="11">
        <f t="shared" si="12"/>
        <v>1.3523857160180341E-3</v>
      </c>
      <c r="G115" s="11">
        <f t="shared" si="10"/>
        <v>1.3523857160180341E-4</v>
      </c>
    </row>
    <row r="116" spans="2:7">
      <c r="B116" s="10">
        <v>114</v>
      </c>
      <c r="D116">
        <f t="shared" si="9"/>
        <v>0</v>
      </c>
      <c r="E116" s="11">
        <f t="shared" si="11"/>
        <v>9999.9994998978891</v>
      </c>
      <c r="F116" s="11">
        <f t="shared" si="12"/>
        <v>1.1072397865063976E-3</v>
      </c>
      <c r="G116" s="11">
        <f t="shared" si="10"/>
        <v>1.1072397865063976E-4</v>
      </c>
    </row>
    <row r="117" spans="2:7">
      <c r="B117" s="10">
        <v>115</v>
      </c>
      <c r="D117">
        <f t="shared" si="9"/>
        <v>0</v>
      </c>
      <c r="E117" s="11">
        <f t="shared" si="11"/>
        <v>9999.9995905510204</v>
      </c>
      <c r="F117" s="11">
        <f t="shared" si="12"/>
        <v>9.0653131337603554E-4</v>
      </c>
      <c r="G117" s="11">
        <f t="shared" si="10"/>
        <v>9.0653131337603554E-5</v>
      </c>
    </row>
    <row r="118" spans="2:7">
      <c r="B118" s="10">
        <v>116</v>
      </c>
      <c r="D118">
        <f t="shared" si="9"/>
        <v>0</v>
      </c>
      <c r="E118" s="11">
        <f t="shared" si="11"/>
        <v>9999.999664771527</v>
      </c>
      <c r="F118" s="11">
        <f t="shared" si="12"/>
        <v>7.4220506576239131E-4</v>
      </c>
      <c r="G118" s="11">
        <f t="shared" si="10"/>
        <v>7.4220506576239131E-5</v>
      </c>
    </row>
    <row r="119" spans="2:7">
      <c r="B119" s="10">
        <v>117</v>
      </c>
      <c r="D119">
        <f t="shared" si="9"/>
        <v>0</v>
      </c>
      <c r="E119" s="11">
        <f t="shared" si="11"/>
        <v>9999.9997255381368</v>
      </c>
      <c r="F119" s="11">
        <f t="shared" si="12"/>
        <v>6.0766609749407507E-4</v>
      </c>
      <c r="G119" s="11">
        <f t="shared" si="10"/>
        <v>6.0766609749407507E-5</v>
      </c>
    </row>
    <row r="120" spans="2:7">
      <c r="B120" s="10">
        <v>118</v>
      </c>
      <c r="D120">
        <f t="shared" si="9"/>
        <v>0</v>
      </c>
      <c r="E120" s="11">
        <f t="shared" si="11"/>
        <v>9999.9997752896306</v>
      </c>
      <c r="F120" s="11">
        <f t="shared" si="12"/>
        <v>4.9751493861549534E-4</v>
      </c>
      <c r="G120" s="11">
        <f t="shared" si="10"/>
        <v>4.9751493861549534E-5</v>
      </c>
    </row>
    <row r="121" spans="2:7">
      <c r="B121" s="10">
        <v>119</v>
      </c>
      <c r="D121">
        <f t="shared" si="9"/>
        <v>0</v>
      </c>
      <c r="E121" s="11">
        <f t="shared" si="11"/>
        <v>9999.9998160227096</v>
      </c>
      <c r="F121" s="11">
        <f t="shared" si="12"/>
        <v>4.073307900398504E-4</v>
      </c>
      <c r="G121" s="11">
        <f t="shared" si="10"/>
        <v>4.073307900398504E-5</v>
      </c>
    </row>
    <row r="122" spans="2:7">
      <c r="B122" s="10">
        <v>120</v>
      </c>
      <c r="D122">
        <f t="shared" si="9"/>
        <v>0</v>
      </c>
      <c r="E122" s="11">
        <f t="shared" si="11"/>
        <v>9999.9998493721341</v>
      </c>
      <c r="F122" s="11">
        <f t="shared" si="12"/>
        <v>3.3349424484185874E-4</v>
      </c>
      <c r="G122" s="11">
        <f t="shared" si="10"/>
        <v>3.3349424484185874E-5</v>
      </c>
    </row>
    <row r="123" spans="2:7">
      <c r="B123" s="10">
        <v>121</v>
      </c>
      <c r="D123">
        <f t="shared" si="9"/>
        <v>0</v>
      </c>
      <c r="E123" s="11">
        <f t="shared" si="11"/>
        <v>9999.9998766763329</v>
      </c>
      <c r="F123" s="11">
        <f t="shared" si="12"/>
        <v>2.7304198738420382E-4</v>
      </c>
      <c r="G123" s="11">
        <f t="shared" si="10"/>
        <v>2.7304198738420382E-5</v>
      </c>
    </row>
    <row r="124" spans="2:7">
      <c r="B124" s="10">
        <v>122</v>
      </c>
      <c r="D124">
        <f t="shared" si="9"/>
        <v>0</v>
      </c>
      <c r="E124" s="11">
        <f t="shared" si="11"/>
        <v>9999.9998990311215</v>
      </c>
      <c r="F124" s="11">
        <f t="shared" si="12"/>
        <v>2.2354788598022424E-4</v>
      </c>
      <c r="G124" s="11">
        <f t="shared" si="10"/>
        <v>2.2354788598022424E-5</v>
      </c>
    </row>
    <row r="125" spans="2:7">
      <c r="B125" s="10">
        <v>123</v>
      </c>
      <c r="D125">
        <f t="shared" si="9"/>
        <v>0</v>
      </c>
      <c r="E125" s="11">
        <f t="shared" si="11"/>
        <v>9999.9999173336728</v>
      </c>
      <c r="F125" s="11">
        <f t="shared" si="12"/>
        <v>1.8302551325177774E-4</v>
      </c>
      <c r="G125" s="11">
        <f t="shared" si="10"/>
        <v>1.8302551325177774E-5</v>
      </c>
    </row>
    <row r="126" spans="2:7">
      <c r="B126" s="10">
        <v>124</v>
      </c>
      <c r="D126">
        <f t="shared" si="9"/>
        <v>0</v>
      </c>
      <c r="E126" s="11">
        <f t="shared" si="11"/>
        <v>9999.9999323185348</v>
      </c>
      <c r="F126" s="11">
        <f t="shared" si="12"/>
        <v>1.4984861991251819E-4</v>
      </c>
      <c r="G126" s="11">
        <f t="shared" si="10"/>
        <v>1.4984861991251819E-5</v>
      </c>
    </row>
    <row r="127" spans="2:7">
      <c r="B127" s="10">
        <v>125</v>
      </c>
      <c r="D127">
        <f t="shared" si="9"/>
        <v>0</v>
      </c>
      <c r="E127" s="11">
        <f t="shared" si="11"/>
        <v>9999.9999445871035</v>
      </c>
      <c r="F127" s="11">
        <f t="shared" si="12"/>
        <v>1.2268568752915598E-4</v>
      </c>
      <c r="G127" s="11">
        <f t="shared" si="10"/>
        <v>1.2268568752915598E-5</v>
      </c>
    </row>
    <row r="128" spans="2:7">
      <c r="B128" s="10">
        <v>126</v>
      </c>
      <c r="D128">
        <f t="shared" si="9"/>
        <v>0</v>
      </c>
      <c r="E128" s="11">
        <f t="shared" si="11"/>
        <v>9999.9999546317576</v>
      </c>
      <c r="F128" s="11">
        <f t="shared" si="12"/>
        <v>1.0044654118246399E-4</v>
      </c>
      <c r="G128" s="11">
        <f t="shared" si="10"/>
        <v>1.0044654118246399E-5</v>
      </c>
    </row>
    <row r="129" spans="2:7">
      <c r="B129" s="10">
        <v>127</v>
      </c>
      <c r="D129">
        <f t="shared" si="9"/>
        <v>0</v>
      </c>
      <c r="E129" s="11">
        <f t="shared" si="11"/>
        <v>9999.9999628556252</v>
      </c>
      <c r="F129" s="11">
        <f t="shared" si="12"/>
        <v>8.2238675531698391E-5</v>
      </c>
      <c r="G129" s="11">
        <f t="shared" si="10"/>
        <v>8.2238675531698391E-6</v>
      </c>
    </row>
    <row r="130" spans="2:7">
      <c r="B130" s="10">
        <v>128</v>
      </c>
      <c r="D130">
        <f t="shared" si="9"/>
        <v>0</v>
      </c>
      <c r="E130" s="11">
        <f t="shared" si="11"/>
        <v>9999.9999695887582</v>
      </c>
      <c r="F130" s="11">
        <f t="shared" si="12"/>
        <v>6.7331329773878679E-5</v>
      </c>
      <c r="G130" s="11">
        <f t="shared" si="10"/>
        <v>6.7331329773878679E-6</v>
      </c>
    </row>
    <row r="131" spans="2:7">
      <c r="B131" s="10">
        <v>129</v>
      </c>
      <c r="D131">
        <f t="shared" si="9"/>
        <v>0</v>
      </c>
      <c r="E131" s="11">
        <f t="shared" ref="E131:E149" si="13">$K$2/(1+$K$5*EXP(-$K$4*B131))</f>
        <v>9999.999975101382</v>
      </c>
      <c r="F131" s="11">
        <f t="shared" si="12"/>
        <v>5.512623829417862E-5</v>
      </c>
      <c r="G131" s="11">
        <f t="shared" si="10"/>
        <v>5.512623829417862E-6</v>
      </c>
    </row>
    <row r="132" spans="2:7">
      <c r="B132" s="10">
        <v>130</v>
      </c>
      <c r="D132">
        <f t="shared" si="9"/>
        <v>0</v>
      </c>
      <c r="E132" s="11">
        <f t="shared" si="13"/>
        <v>9999.9999796147349</v>
      </c>
      <c r="F132" s="11">
        <f t="shared" ref="F132:F149" si="14">(E132-E131)*10</f>
        <v>4.513352905632928E-5</v>
      </c>
      <c r="G132" s="11">
        <f t="shared" si="10"/>
        <v>4.513352905632928E-6</v>
      </c>
    </row>
    <row r="133" spans="2:7">
      <c r="B133" s="10">
        <v>131</v>
      </c>
      <c r="D133">
        <f t="shared" ref="D133:D149" si="15">C133-C132</f>
        <v>0</v>
      </c>
      <c r="E133" s="11">
        <f t="shared" si="13"/>
        <v>9999.9999833099573</v>
      </c>
      <c r="F133" s="11">
        <f t="shared" si="14"/>
        <v>3.6952224036213011E-5</v>
      </c>
      <c r="G133" s="11">
        <f t="shared" ref="G133:G149" si="16">E133-E132</f>
        <v>3.6952224036213011E-6</v>
      </c>
    </row>
    <row r="134" spans="2:7">
      <c r="B134" s="10">
        <v>132</v>
      </c>
      <c r="D134">
        <f t="shared" si="15"/>
        <v>0</v>
      </c>
      <c r="E134" s="11">
        <f t="shared" si="13"/>
        <v>9999.9999863353478</v>
      </c>
      <c r="F134" s="11">
        <f t="shared" si="14"/>
        <v>3.0253904697019607E-5</v>
      </c>
      <c r="G134" s="11">
        <f t="shared" si="16"/>
        <v>3.0253904697019607E-6</v>
      </c>
    </row>
    <row r="135" spans="2:7">
      <c r="B135" s="10">
        <v>133</v>
      </c>
      <c r="D135">
        <f t="shared" si="15"/>
        <v>0</v>
      </c>
      <c r="E135" s="11">
        <f t="shared" si="13"/>
        <v>9999.9999888123293</v>
      </c>
      <c r="F135" s="11">
        <f t="shared" si="14"/>
        <v>2.4769815354375169E-5</v>
      </c>
      <c r="G135" s="11">
        <f t="shared" si="16"/>
        <v>2.4769815354375169E-6</v>
      </c>
    </row>
    <row r="136" spans="2:7">
      <c r="B136" s="10">
        <v>134</v>
      </c>
      <c r="D136">
        <f t="shared" si="15"/>
        <v>0</v>
      </c>
      <c r="E136" s="11">
        <f t="shared" si="13"/>
        <v>9999.9999908403097</v>
      </c>
      <c r="F136" s="11">
        <f t="shared" si="14"/>
        <v>2.0279803720768541E-5</v>
      </c>
      <c r="G136" s="11">
        <f t="shared" si="16"/>
        <v>2.0279803720768541E-6</v>
      </c>
    </row>
    <row r="137" spans="2:7">
      <c r="B137" s="10">
        <v>135</v>
      </c>
      <c r="D137">
        <f t="shared" si="15"/>
        <v>0</v>
      </c>
      <c r="E137" s="11">
        <f t="shared" si="13"/>
        <v>9999.9999925006814</v>
      </c>
      <c r="F137" s="11">
        <f t="shared" si="14"/>
        <v>1.6603717085672542E-5</v>
      </c>
      <c r="G137" s="11">
        <f t="shared" si="16"/>
        <v>1.6603717085672542E-6</v>
      </c>
    </row>
    <row r="138" spans="2:7">
      <c r="B138" s="10">
        <v>136</v>
      </c>
      <c r="D138">
        <f t="shared" si="15"/>
        <v>0</v>
      </c>
      <c r="E138" s="11">
        <f t="shared" si="13"/>
        <v>9999.9999938600758</v>
      </c>
      <c r="F138" s="11">
        <f t="shared" si="14"/>
        <v>1.3593944458989426E-5</v>
      </c>
      <c r="G138" s="11">
        <f t="shared" si="16"/>
        <v>1.3593944458989426E-6</v>
      </c>
    </row>
    <row r="139" spans="2:7">
      <c r="B139" s="10">
        <v>137</v>
      </c>
      <c r="D139">
        <f t="shared" si="15"/>
        <v>0</v>
      </c>
      <c r="E139" s="11">
        <f t="shared" si="13"/>
        <v>9999.9999949730536</v>
      </c>
      <c r="F139" s="11">
        <f t="shared" si="14"/>
        <v>1.112977770389989E-5</v>
      </c>
      <c r="G139" s="11">
        <f t="shared" si="16"/>
        <v>1.112977770389989E-6</v>
      </c>
    </row>
    <row r="140" spans="2:7">
      <c r="B140" s="10">
        <v>138</v>
      </c>
      <c r="D140">
        <f t="shared" si="15"/>
        <v>0</v>
      </c>
      <c r="E140" s="11">
        <f t="shared" si="13"/>
        <v>9999.9999958842855</v>
      </c>
      <c r="F140" s="11">
        <f t="shared" si="14"/>
        <v>9.1123183665331453E-6</v>
      </c>
      <c r="G140" s="11">
        <f t="shared" si="16"/>
        <v>9.1123183665331453E-7</v>
      </c>
    </row>
    <row r="141" spans="2:7">
      <c r="B141" s="10">
        <v>139</v>
      </c>
      <c r="D141">
        <f t="shared" si="15"/>
        <v>0</v>
      </c>
      <c r="E141" s="11">
        <f t="shared" si="13"/>
        <v>9999.9999966303385</v>
      </c>
      <c r="F141" s="11">
        <f t="shared" si="14"/>
        <v>7.460530468961224E-6</v>
      </c>
      <c r="G141" s="11">
        <f t="shared" si="16"/>
        <v>7.460530468961224E-7</v>
      </c>
    </row>
    <row r="142" spans="2:7">
      <c r="B142" s="10">
        <v>140</v>
      </c>
      <c r="D142">
        <f t="shared" si="15"/>
        <v>0</v>
      </c>
      <c r="E142" s="11">
        <f t="shared" si="13"/>
        <v>9999.9999972411533</v>
      </c>
      <c r="F142" s="11">
        <f t="shared" si="14"/>
        <v>6.1081482272129506E-6</v>
      </c>
      <c r="G142" s="11">
        <f t="shared" si="16"/>
        <v>6.1081482272129506E-7</v>
      </c>
    </row>
    <row r="143" spans="2:7">
      <c r="B143" s="10">
        <v>141</v>
      </c>
      <c r="D143">
        <f t="shared" si="15"/>
        <v>0</v>
      </c>
      <c r="E143" s="11">
        <f t="shared" si="13"/>
        <v>9999.9999977412499</v>
      </c>
      <c r="F143" s="11">
        <f t="shared" si="14"/>
        <v>5.0009657570626587E-6</v>
      </c>
      <c r="G143" s="11">
        <f t="shared" si="16"/>
        <v>5.0009657570626587E-7</v>
      </c>
    </row>
    <row r="144" spans="2:7">
      <c r="B144" s="10">
        <v>142</v>
      </c>
      <c r="D144">
        <f t="shared" si="15"/>
        <v>0</v>
      </c>
      <c r="E144" s="11">
        <f t="shared" si="13"/>
        <v>9999.9999981506899</v>
      </c>
      <c r="F144" s="11">
        <f t="shared" si="14"/>
        <v>4.0943996282294393E-6</v>
      </c>
      <c r="G144" s="11">
        <f t="shared" si="16"/>
        <v>4.0943996282294393E-7</v>
      </c>
    </row>
    <row r="145" spans="2:7">
      <c r="B145" s="10">
        <v>143</v>
      </c>
      <c r="D145">
        <f t="shared" si="15"/>
        <v>0</v>
      </c>
      <c r="E145" s="11">
        <f t="shared" si="13"/>
        <v>9999.9999984859132</v>
      </c>
      <c r="F145" s="11">
        <f t="shared" si="14"/>
        <v>3.3522337616886944E-6</v>
      </c>
      <c r="G145" s="11">
        <f t="shared" si="16"/>
        <v>3.3522337616886944E-7</v>
      </c>
    </row>
    <row r="146" spans="2:7">
      <c r="B146" s="10">
        <v>144</v>
      </c>
      <c r="D146">
        <f t="shared" si="15"/>
        <v>0</v>
      </c>
      <c r="E146" s="11">
        <f t="shared" si="13"/>
        <v>9999.9999987603715</v>
      </c>
      <c r="F146" s="11">
        <f t="shared" si="14"/>
        <v>2.7445821615401655E-6</v>
      </c>
      <c r="G146" s="11">
        <f t="shared" si="16"/>
        <v>2.7445821615401655E-7</v>
      </c>
    </row>
    <row r="147" spans="2:7">
      <c r="B147" s="10">
        <v>145</v>
      </c>
      <c r="D147">
        <f t="shared" si="15"/>
        <v>0</v>
      </c>
      <c r="E147" s="11">
        <f t="shared" si="13"/>
        <v>9999.9999989850767</v>
      </c>
      <c r="F147" s="11">
        <f t="shared" si="14"/>
        <v>2.2470521798823029E-6</v>
      </c>
      <c r="G147" s="11">
        <f t="shared" si="16"/>
        <v>2.2470521798823029E-7</v>
      </c>
    </row>
    <row r="148" spans="2:7">
      <c r="B148" s="10">
        <v>146</v>
      </c>
      <c r="D148">
        <f t="shared" si="15"/>
        <v>0</v>
      </c>
      <c r="E148" s="11">
        <f t="shared" si="13"/>
        <v>9999.9999991690511</v>
      </c>
      <c r="F148" s="11">
        <f t="shared" si="14"/>
        <v>1.8397440726403147E-6</v>
      </c>
      <c r="G148" s="11">
        <f t="shared" si="16"/>
        <v>1.8397440726403147E-7</v>
      </c>
    </row>
    <row r="149" spans="2:7">
      <c r="B149" s="10">
        <v>147</v>
      </c>
      <c r="D149">
        <f t="shared" si="15"/>
        <v>0</v>
      </c>
      <c r="E149" s="11">
        <f t="shared" si="13"/>
        <v>9999.999999319678</v>
      </c>
      <c r="F149" s="11">
        <f t="shared" si="14"/>
        <v>1.5062687452882528E-6</v>
      </c>
      <c r="G149" s="11">
        <f t="shared" si="16"/>
        <v>1.5062687452882528E-7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13" workbookViewId="0">
      <selection activeCell="L12" sqref="L1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1500</v>
      </c>
    </row>
    <row r="3" spans="1:12">
      <c r="A3" s="2">
        <v>43885.75</v>
      </c>
      <c r="B3" s="10">
        <v>1</v>
      </c>
      <c r="C3" s="3">
        <f>Dati!J3</f>
        <v>0</v>
      </c>
      <c r="F3" s="11">
        <f t="shared" ref="F3:F5" si="0">$L$2/(1+$L$5*EXP(-$L$4*B3))</f>
        <v>1.5875189686736977</v>
      </c>
      <c r="G3" s="11"/>
      <c r="I3" s="11">
        <f>C3-F3</f>
        <v>-1.5875189686736977</v>
      </c>
      <c r="K3" s="4" t="s">
        <v>23</v>
      </c>
      <c r="L3" s="9">
        <v>1.3</v>
      </c>
    </row>
    <row r="4" spans="1:12">
      <c r="A4" s="2">
        <v>43886</v>
      </c>
      <c r="B4" s="10">
        <v>2</v>
      </c>
      <c r="C4" s="3">
        <f>Dati!J4</f>
        <v>0</v>
      </c>
      <c r="D4">
        <f>C4-C3</f>
        <v>0</v>
      </c>
      <c r="E4">
        <f>10*(C4-C3)</f>
        <v>0</v>
      </c>
      <c r="F4" s="11">
        <f t="shared" si="0"/>
        <v>1.9385458055229416</v>
      </c>
      <c r="G4" s="11">
        <f t="shared" ref="G4:G67" si="1">(F4-F3)*10</f>
        <v>3.5102683684924396</v>
      </c>
      <c r="H4" s="11">
        <f>F4-F3</f>
        <v>0.35102683684924396</v>
      </c>
      <c r="I4" s="11">
        <f>C4-F4</f>
        <v>-1.9385458055229416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Dati!J5</f>
        <v>0</v>
      </c>
      <c r="D5">
        <f t="shared" ref="D5:D36" si="2">C5-C4</f>
        <v>0</v>
      </c>
      <c r="E5">
        <f t="shared" ref="E5:E36" si="3">10*(C5-C4)</f>
        <v>0</v>
      </c>
      <c r="F5" s="11">
        <f t="shared" si="0"/>
        <v>2.3670678976232833</v>
      </c>
      <c r="G5" s="11">
        <f t="shared" si="1"/>
        <v>4.2852209210034164</v>
      </c>
      <c r="H5" s="11">
        <f t="shared" ref="H5:H67" si="4">F5-F4</f>
        <v>0.42852209210034164</v>
      </c>
      <c r="I5" s="11">
        <f t="shared" ref="I5:I36" si="5">C5-F5</f>
        <v>-2.3670678976232833</v>
      </c>
      <c r="J5" s="11"/>
      <c r="K5" s="4" t="s">
        <v>25</v>
      </c>
      <c r="L5" s="15">
        <f>(L2-L3)/L3</f>
        <v>1152.8461538461538</v>
      </c>
    </row>
    <row r="6" spans="1:12">
      <c r="A6" s="2">
        <v>43888</v>
      </c>
      <c r="B6" s="10">
        <v>4</v>
      </c>
      <c r="C6" s="3">
        <f>Dati!J6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2.8901334937395413</v>
      </c>
      <c r="G6" s="11">
        <f t="shared" si="1"/>
        <v>5.2306559611625802</v>
      </c>
      <c r="H6" s="11">
        <f t="shared" si="4"/>
        <v>0.52306559611625802</v>
      </c>
      <c r="I6" s="11">
        <f t="shared" si="5"/>
        <v>-2.8901334937395413</v>
      </c>
      <c r="J6" s="11"/>
    </row>
    <row r="7" spans="1:12">
      <c r="A7" s="2">
        <v>43889</v>
      </c>
      <c r="B7" s="10">
        <v>5</v>
      </c>
      <c r="C7" s="3">
        <f>Dati!J7</f>
        <v>0</v>
      </c>
      <c r="D7">
        <f t="shared" si="2"/>
        <v>0</v>
      </c>
      <c r="E7">
        <f t="shared" si="3"/>
        <v>0</v>
      </c>
      <c r="F7" s="11">
        <f t="shared" si="6"/>
        <v>3.528511796322451</v>
      </c>
      <c r="G7" s="11">
        <f t="shared" si="1"/>
        <v>6.3837830258290973</v>
      </c>
      <c r="H7" s="11">
        <f t="shared" si="4"/>
        <v>0.63837830258290973</v>
      </c>
      <c r="I7" s="11">
        <f t="shared" si="5"/>
        <v>-3.528511796322451</v>
      </c>
      <c r="J7" s="11"/>
    </row>
    <row r="8" spans="1:12">
      <c r="A8" s="2">
        <v>43890</v>
      </c>
      <c r="B8" s="10">
        <v>6</v>
      </c>
      <c r="C8" s="3">
        <f>Dati!J8</f>
        <v>0</v>
      </c>
      <c r="D8">
        <f t="shared" si="2"/>
        <v>0</v>
      </c>
      <c r="E8">
        <f t="shared" si="3"/>
        <v>0</v>
      </c>
      <c r="F8" s="11">
        <f t="shared" si="6"/>
        <v>4.3074906352291649</v>
      </c>
      <c r="G8" s="11">
        <f t="shared" si="1"/>
        <v>7.7897883890671382</v>
      </c>
      <c r="H8" s="11">
        <f t="shared" si="4"/>
        <v>0.77897883890671382</v>
      </c>
      <c r="I8" s="11">
        <f t="shared" si="5"/>
        <v>-4.3074906352291649</v>
      </c>
      <c r="J8" s="11"/>
      <c r="K8" s="12" t="s">
        <v>30</v>
      </c>
      <c r="L8" s="11">
        <f>AVERAGE(I3:I36)</f>
        <v>-8.5862357210984666</v>
      </c>
    </row>
    <row r="9" spans="1:12">
      <c r="A9" s="2">
        <v>43891</v>
      </c>
      <c r="B9" s="10">
        <v>7</v>
      </c>
      <c r="C9" s="3">
        <f>Dati!J9</f>
        <v>0</v>
      </c>
      <c r="D9">
        <f t="shared" si="2"/>
        <v>0</v>
      </c>
      <c r="E9">
        <f t="shared" si="3"/>
        <v>0</v>
      </c>
      <c r="F9" s="11">
        <f t="shared" si="6"/>
        <v>5.2578380431649459</v>
      </c>
      <c r="G9" s="11">
        <f t="shared" si="1"/>
        <v>9.5034740793578099</v>
      </c>
      <c r="H9" s="11">
        <f t="shared" si="4"/>
        <v>0.95034740793578099</v>
      </c>
      <c r="I9" s="11">
        <f t="shared" si="5"/>
        <v>-5.2578380431649459</v>
      </c>
      <c r="J9" s="11"/>
      <c r="K9" s="12" t="s">
        <v>31</v>
      </c>
      <c r="L9" s="6">
        <f>STDEVP(I3:I36)</f>
        <v>14.148217429735933</v>
      </c>
    </row>
    <row r="10" spans="1:12">
      <c r="A10" s="2">
        <v>43892</v>
      </c>
      <c r="B10" s="10">
        <v>8</v>
      </c>
      <c r="C10" s="3">
        <f>Dati!J10</f>
        <v>0</v>
      </c>
      <c r="D10">
        <f t="shared" si="2"/>
        <v>0</v>
      </c>
      <c r="E10">
        <f t="shared" si="3"/>
        <v>0</v>
      </c>
      <c r="F10" s="11">
        <f t="shared" si="6"/>
        <v>6.4169579014167422</v>
      </c>
      <c r="G10" s="11">
        <f t="shared" si="1"/>
        <v>11.591198582517963</v>
      </c>
      <c r="H10" s="11">
        <f t="shared" si="4"/>
        <v>1.1591198582517963</v>
      </c>
      <c r="I10" s="11">
        <f t="shared" si="5"/>
        <v>-6.4169579014167422</v>
      </c>
      <c r="J10" s="11"/>
    </row>
    <row r="11" spans="1:12">
      <c r="A11" s="2">
        <v>43893</v>
      </c>
      <c r="B11" s="10">
        <v>9</v>
      </c>
      <c r="C11" s="3">
        <f>Dati!J11</f>
        <v>0</v>
      </c>
      <c r="D11">
        <f t="shared" si="2"/>
        <v>0</v>
      </c>
      <c r="E11">
        <f t="shared" si="3"/>
        <v>0</v>
      </c>
      <c r="F11" s="11">
        <f t="shared" si="6"/>
        <v>7.8302735986767082</v>
      </c>
      <c r="G11" s="11">
        <f t="shared" si="1"/>
        <v>14.133156972599661</v>
      </c>
      <c r="H11" s="11">
        <f t="shared" si="4"/>
        <v>1.4133156972599661</v>
      </c>
      <c r="I11" s="11">
        <f t="shared" si="5"/>
        <v>-7.8302735986767082</v>
      </c>
      <c r="J11" s="11"/>
    </row>
    <row r="12" spans="1:12">
      <c r="A12" s="2">
        <v>43894</v>
      </c>
      <c r="B12" s="10">
        <v>10</v>
      </c>
      <c r="C12" s="3">
        <f>Dati!J12</f>
        <v>0</v>
      </c>
      <c r="D12">
        <f t="shared" si="2"/>
        <v>0</v>
      </c>
      <c r="E12">
        <f t="shared" si="3"/>
        <v>0</v>
      </c>
      <c r="F12" s="11">
        <f t="shared" si="6"/>
        <v>9.5528769109847786</v>
      </c>
      <c r="G12" s="11">
        <f t="shared" si="1"/>
        <v>17.226033123080704</v>
      </c>
      <c r="H12" s="11">
        <f t="shared" si="4"/>
        <v>1.7226033123080704</v>
      </c>
      <c r="I12" s="11">
        <f t="shared" si="5"/>
        <v>-9.5528769109847786</v>
      </c>
      <c r="J12" s="11"/>
      <c r="K12" t="s">
        <v>32</v>
      </c>
      <c r="L12" s="13">
        <f>MATCH(MAX(H3:H67),H3:H67,0)</f>
        <v>36</v>
      </c>
    </row>
    <row r="13" spans="1:12">
      <c r="A13" s="2">
        <v>43895</v>
      </c>
      <c r="B13" s="10">
        <v>11</v>
      </c>
      <c r="C13" s="3">
        <f>Dati!J13</f>
        <v>2</v>
      </c>
      <c r="D13">
        <f t="shared" si="2"/>
        <v>2</v>
      </c>
      <c r="E13">
        <f t="shared" si="3"/>
        <v>20</v>
      </c>
      <c r="F13" s="11">
        <f t="shared" si="6"/>
        <v>11.651481360088328</v>
      </c>
      <c r="G13" s="11">
        <f t="shared" si="1"/>
        <v>20.986044491035489</v>
      </c>
      <c r="H13" s="11">
        <f t="shared" si="4"/>
        <v>2.0986044491035489</v>
      </c>
      <c r="I13" s="11">
        <f t="shared" si="5"/>
        <v>-9.6514813600883276</v>
      </c>
      <c r="J13" s="11"/>
      <c r="K13" t="s">
        <v>33</v>
      </c>
      <c r="L13" s="11">
        <f>L12-'Analisi-pos'!K12</f>
        <v>6</v>
      </c>
    </row>
    <row r="14" spans="1:12">
      <c r="A14" s="2">
        <v>43896</v>
      </c>
      <c r="B14" s="10">
        <v>12</v>
      </c>
      <c r="C14" s="3">
        <f>Dati!J14</f>
        <v>4</v>
      </c>
      <c r="D14">
        <f t="shared" si="2"/>
        <v>2</v>
      </c>
      <c r="E14">
        <f t="shared" si="3"/>
        <v>20</v>
      </c>
      <c r="F14" s="11">
        <f t="shared" si="6"/>
        <v>14.206719037557583</v>
      </c>
      <c r="G14" s="11">
        <f t="shared" si="1"/>
        <v>25.552376774692558</v>
      </c>
      <c r="H14" s="11">
        <f t="shared" si="4"/>
        <v>2.5552376774692558</v>
      </c>
      <c r="I14" s="11">
        <f t="shared" si="5"/>
        <v>-10.206719037557583</v>
      </c>
      <c r="J14" s="11"/>
    </row>
    <row r="15" spans="1:12">
      <c r="A15" s="2">
        <v>43897</v>
      </c>
      <c r="B15" s="10">
        <v>13</v>
      </c>
      <c r="C15" s="3">
        <f>Dati!J15</f>
        <v>5</v>
      </c>
      <c r="D15">
        <f t="shared" si="2"/>
        <v>1</v>
      </c>
      <c r="E15">
        <f t="shared" si="3"/>
        <v>10</v>
      </c>
      <c r="F15" s="11">
        <f t="shared" si="6"/>
        <v>17.315815627636319</v>
      </c>
      <c r="G15" s="11">
        <f t="shared" si="1"/>
        <v>31.090965900787353</v>
      </c>
      <c r="H15" s="11">
        <f t="shared" si="4"/>
        <v>3.1090965900787353</v>
      </c>
      <c r="I15" s="11">
        <f t="shared" si="5"/>
        <v>-12.315815627636319</v>
      </c>
      <c r="J15" s="11"/>
    </row>
    <row r="16" spans="1:12">
      <c r="A16" s="2">
        <v>43898</v>
      </c>
      <c r="B16" s="10">
        <v>14</v>
      </c>
      <c r="C16" s="3">
        <f>Dati!J16</f>
        <v>5</v>
      </c>
      <c r="D16">
        <f t="shared" si="2"/>
        <v>0</v>
      </c>
      <c r="E16">
        <f t="shared" si="3"/>
        <v>0</v>
      </c>
      <c r="F16" s="11">
        <f t="shared" si="6"/>
        <v>21.095667684740413</v>
      </c>
      <c r="G16" s="11">
        <f t="shared" si="1"/>
        <v>37.798520571040939</v>
      </c>
      <c r="H16" s="11">
        <f t="shared" si="4"/>
        <v>3.7798520571040939</v>
      </c>
      <c r="I16" s="11">
        <f t="shared" si="5"/>
        <v>-16.095667684740413</v>
      </c>
      <c r="J16" s="11"/>
    </row>
    <row r="17" spans="1:10">
      <c r="A17" s="2">
        <v>43899</v>
      </c>
      <c r="B17" s="10">
        <v>15</v>
      </c>
      <c r="C17" s="3">
        <f>Dati!J17</f>
        <v>13</v>
      </c>
      <c r="D17">
        <f t="shared" si="2"/>
        <v>8</v>
      </c>
      <c r="E17">
        <f t="shared" si="3"/>
        <v>80</v>
      </c>
      <c r="F17" s="11">
        <f t="shared" si="6"/>
        <v>25.686325658930699</v>
      </c>
      <c r="G17" s="11">
        <f t="shared" si="1"/>
        <v>45.90657974190286</v>
      </c>
      <c r="H17" s="11">
        <f t="shared" si="4"/>
        <v>4.590657974190286</v>
      </c>
      <c r="I17" s="11">
        <f t="shared" si="5"/>
        <v>-12.686325658930699</v>
      </c>
      <c r="J17" s="11"/>
    </row>
    <row r="18" spans="1:10">
      <c r="A18" s="2">
        <v>43900</v>
      </c>
      <c r="B18" s="10">
        <v>16</v>
      </c>
      <c r="C18" s="3">
        <f>Dati!J18</f>
        <v>17</v>
      </c>
      <c r="D18">
        <f t="shared" si="2"/>
        <v>4</v>
      </c>
      <c r="E18">
        <f t="shared" si="3"/>
        <v>40</v>
      </c>
      <c r="F18" s="11">
        <f t="shared" si="6"/>
        <v>31.254850962047691</v>
      </c>
      <c r="G18" s="11">
        <f t="shared" si="1"/>
        <v>55.685253031169921</v>
      </c>
      <c r="H18" s="11">
        <f t="shared" si="4"/>
        <v>5.5685253031169921</v>
      </c>
      <c r="I18" s="11">
        <f t="shared" si="5"/>
        <v>-14.254850962047691</v>
      </c>
      <c r="J18" s="11"/>
    </row>
    <row r="19" spans="1:10">
      <c r="A19" s="2">
        <v>43901</v>
      </c>
      <c r="B19" s="10">
        <v>17</v>
      </c>
      <c r="C19" s="3">
        <f>Dati!J19</f>
        <v>21</v>
      </c>
      <c r="D19">
        <f t="shared" si="2"/>
        <v>4</v>
      </c>
      <c r="E19">
        <f t="shared" si="3"/>
        <v>40</v>
      </c>
      <c r="F19" s="11">
        <f t="shared" si="6"/>
        <v>37.999459273490999</v>
      </c>
      <c r="G19" s="11">
        <f t="shared" si="1"/>
        <v>67.44608311443308</v>
      </c>
      <c r="H19" s="11">
        <f t="shared" si="4"/>
        <v>6.744608311443308</v>
      </c>
      <c r="I19" s="11">
        <f t="shared" si="5"/>
        <v>-16.999459273490999</v>
      </c>
      <c r="J19" s="11"/>
    </row>
    <row r="20" spans="1:10">
      <c r="A20" s="2">
        <v>43902</v>
      </c>
      <c r="B20" s="10">
        <v>18</v>
      </c>
      <c r="C20" s="3">
        <f>Dati!J20</f>
        <v>26</v>
      </c>
      <c r="D20">
        <f t="shared" si="2"/>
        <v>5</v>
      </c>
      <c r="E20">
        <f t="shared" si="3"/>
        <v>50</v>
      </c>
      <c r="F20" s="11">
        <f t="shared" si="6"/>
        <v>46.153777516616572</v>
      </c>
      <c r="G20" s="11">
        <f t="shared" si="1"/>
        <v>81.54318243125573</v>
      </c>
      <c r="H20" s="11">
        <f t="shared" si="4"/>
        <v>8.154318243125573</v>
      </c>
      <c r="I20" s="11">
        <f t="shared" si="5"/>
        <v>-20.153777516616572</v>
      </c>
      <c r="J20" s="11"/>
    </row>
    <row r="21" spans="1:10">
      <c r="A21" s="2">
        <v>43903</v>
      </c>
      <c r="B21" s="10">
        <v>19</v>
      </c>
      <c r="C21" s="3">
        <f>Dati!J21</f>
        <v>46</v>
      </c>
      <c r="D21">
        <f t="shared" si="2"/>
        <v>20</v>
      </c>
      <c r="E21">
        <f t="shared" si="3"/>
        <v>200</v>
      </c>
      <c r="F21" s="11">
        <f t="shared" si="6"/>
        <v>55.990919601497097</v>
      </c>
      <c r="G21" s="11">
        <f t="shared" si="1"/>
        <v>98.371420848805258</v>
      </c>
      <c r="H21" s="11">
        <f t="shared" si="4"/>
        <v>9.8371420848805258</v>
      </c>
      <c r="I21" s="11">
        <f t="shared" si="5"/>
        <v>-9.9909196014970973</v>
      </c>
      <c r="J21" s="11"/>
    </row>
    <row r="22" spans="1:10">
      <c r="A22" s="2">
        <v>43904</v>
      </c>
      <c r="B22" s="10">
        <v>20</v>
      </c>
      <c r="C22" s="3">
        <f>Dati!J22</f>
        <v>59</v>
      </c>
      <c r="D22">
        <f t="shared" si="2"/>
        <v>13</v>
      </c>
      <c r="E22">
        <f t="shared" si="3"/>
        <v>130</v>
      </c>
      <c r="F22" s="11">
        <f t="shared" si="6"/>
        <v>67.826917387903976</v>
      </c>
      <c r="G22" s="11">
        <f t="shared" si="1"/>
        <v>118.35997786406878</v>
      </c>
      <c r="H22" s="11">
        <f t="shared" si="4"/>
        <v>11.835997786406878</v>
      </c>
      <c r="I22" s="11">
        <f t="shared" si="5"/>
        <v>-8.8269173879039755</v>
      </c>
      <c r="J22" s="11"/>
    </row>
    <row r="23" spans="1:10">
      <c r="A23" s="2">
        <v>43905</v>
      </c>
      <c r="B23" s="10">
        <v>21</v>
      </c>
      <c r="C23" s="3">
        <f>Dati!J23</f>
        <v>81</v>
      </c>
      <c r="D23">
        <f t="shared" si="2"/>
        <v>22</v>
      </c>
      <c r="E23">
        <f t="shared" si="3"/>
        <v>220</v>
      </c>
      <c r="F23" s="11">
        <f t="shared" si="6"/>
        <v>82.022822516818664</v>
      </c>
      <c r="G23" s="11">
        <f t="shared" si="1"/>
        <v>141.95905128914688</v>
      </c>
      <c r="H23" s="11">
        <f t="shared" si="4"/>
        <v>14.195905128914688</v>
      </c>
      <c r="I23" s="11">
        <f t="shared" si="5"/>
        <v>-1.022822516818664</v>
      </c>
      <c r="J23" s="11"/>
    </row>
    <row r="24" spans="1:10">
      <c r="A24" s="2">
        <v>43906</v>
      </c>
      <c r="B24" s="10">
        <v>22</v>
      </c>
      <c r="C24" s="3">
        <f>Dati!J24</f>
        <v>111</v>
      </c>
      <c r="D24">
        <f t="shared" si="2"/>
        <v>30</v>
      </c>
      <c r="E24">
        <f t="shared" si="3"/>
        <v>300</v>
      </c>
      <c r="F24" s="11">
        <f t="shared" si="6"/>
        <v>98.984523797108423</v>
      </c>
      <c r="G24" s="11">
        <f t="shared" si="1"/>
        <v>169.61701280289759</v>
      </c>
      <c r="H24" s="11">
        <f t="shared" si="4"/>
        <v>16.961701280289759</v>
      </c>
      <c r="I24" s="11">
        <f t="shared" si="5"/>
        <v>12.015476202891577</v>
      </c>
      <c r="J24" s="11"/>
    </row>
    <row r="25" spans="1:10">
      <c r="A25" s="2">
        <v>43907</v>
      </c>
      <c r="B25" s="10">
        <v>23</v>
      </c>
      <c r="C25" s="3">
        <f>Dati!J25</f>
        <v>133</v>
      </c>
      <c r="D25">
        <f t="shared" si="2"/>
        <v>22</v>
      </c>
      <c r="E25">
        <f t="shared" si="3"/>
        <v>220</v>
      </c>
      <c r="F25" s="11">
        <f t="shared" si="6"/>
        <v>119.15902159906705</v>
      </c>
      <c r="G25" s="11">
        <f t="shared" si="1"/>
        <v>201.74497801958623</v>
      </c>
      <c r="H25" s="11">
        <f t="shared" si="4"/>
        <v>20.174497801958623</v>
      </c>
      <c r="I25" s="11">
        <f t="shared" si="5"/>
        <v>13.840978400932954</v>
      </c>
      <c r="J25" s="11"/>
    </row>
    <row r="26" spans="1:10">
      <c r="A26" s="2">
        <v>43908</v>
      </c>
      <c r="B26" s="10">
        <v>24</v>
      </c>
      <c r="C26" s="3">
        <f>Dati!J26</f>
        <v>154</v>
      </c>
      <c r="D26">
        <f t="shared" si="2"/>
        <v>21</v>
      </c>
      <c r="E26">
        <f t="shared" si="3"/>
        <v>210</v>
      </c>
      <c r="F26" s="11">
        <f t="shared" si="6"/>
        <v>143.0256102363002</v>
      </c>
      <c r="G26" s="11">
        <f t="shared" si="1"/>
        <v>238.6658863723315</v>
      </c>
      <c r="H26" s="11">
        <f t="shared" si="4"/>
        <v>23.86658863723315</v>
      </c>
      <c r="I26" s="11">
        <f t="shared" si="5"/>
        <v>10.974389763699804</v>
      </c>
      <c r="J26" s="11"/>
    </row>
    <row r="27" spans="1:10">
      <c r="A27" s="2">
        <v>43909</v>
      </c>
      <c r="B27" s="10">
        <v>25</v>
      </c>
      <c r="C27" s="3">
        <f>Dati!J27</f>
        <v>175</v>
      </c>
      <c r="D27">
        <f t="shared" si="2"/>
        <v>21</v>
      </c>
      <c r="E27">
        <f t="shared" si="3"/>
        <v>210</v>
      </c>
      <c r="F27" s="11">
        <f t="shared" si="6"/>
        <v>171.08022700671049</v>
      </c>
      <c r="G27" s="11">
        <f t="shared" si="1"/>
        <v>280.54616770410291</v>
      </c>
      <c r="H27" s="11">
        <f t="shared" si="4"/>
        <v>28.054616770410291</v>
      </c>
      <c r="I27" s="11">
        <f t="shared" si="5"/>
        <v>3.9197729932895129</v>
      </c>
      <c r="J27" s="11"/>
    </row>
    <row r="28" spans="1:10">
      <c r="A28" s="2">
        <v>43910</v>
      </c>
      <c r="B28" s="10">
        <v>26</v>
      </c>
      <c r="C28" s="3">
        <f>Dati!J28</f>
        <v>209</v>
      </c>
      <c r="D28">
        <f t="shared" si="2"/>
        <v>34</v>
      </c>
      <c r="E28">
        <f t="shared" si="3"/>
        <v>340</v>
      </c>
      <c r="F28" s="11">
        <f t="shared" si="6"/>
        <v>203.81126868857598</v>
      </c>
      <c r="G28" s="11">
        <f t="shared" si="1"/>
        <v>327.31041681865491</v>
      </c>
      <c r="H28" s="11">
        <f t="shared" si="4"/>
        <v>32.731041681865491</v>
      </c>
      <c r="I28" s="11">
        <f t="shared" si="5"/>
        <v>5.1887313114240214</v>
      </c>
      <c r="J28" s="11"/>
    </row>
    <row r="29" spans="1:10">
      <c r="A29" s="2">
        <v>43911</v>
      </c>
      <c r="B29" s="10">
        <v>27</v>
      </c>
      <c r="C29" s="3">
        <f>Dati!J29</f>
        <v>238</v>
      </c>
      <c r="D29">
        <f t="shared" si="2"/>
        <v>29</v>
      </c>
      <c r="E29">
        <f t="shared" si="3"/>
        <v>290</v>
      </c>
      <c r="F29" s="11">
        <f t="shared" si="6"/>
        <v>241.66563813965806</v>
      </c>
      <c r="G29" s="11">
        <f t="shared" si="1"/>
        <v>378.54369451082079</v>
      </c>
      <c r="H29" s="11">
        <f t="shared" si="4"/>
        <v>37.854369451082079</v>
      </c>
      <c r="I29" s="11">
        <f t="shared" si="5"/>
        <v>-3.6656381396580571</v>
      </c>
      <c r="J29" s="11"/>
    </row>
    <row r="30" spans="1:10">
      <c r="A30" s="2">
        <v>43912</v>
      </c>
      <c r="B30" s="10">
        <v>28</v>
      </c>
      <c r="C30" s="3">
        <f>Dati!J30</f>
        <v>283</v>
      </c>
      <c r="D30">
        <f t="shared" si="2"/>
        <v>45</v>
      </c>
      <c r="E30">
        <f t="shared" si="3"/>
        <v>450</v>
      </c>
      <c r="F30" s="11">
        <f t="shared" si="6"/>
        <v>285.00486988705495</v>
      </c>
      <c r="G30" s="11">
        <f t="shared" si="1"/>
        <v>433.39231747396894</v>
      </c>
      <c r="H30" s="11">
        <f t="shared" si="4"/>
        <v>43.339231747396894</v>
      </c>
      <c r="I30" s="11">
        <f t="shared" si="5"/>
        <v>-2.0048698870549515</v>
      </c>
      <c r="J30" s="11"/>
    </row>
    <row r="31" spans="1:10">
      <c r="A31" s="2">
        <v>43913</v>
      </c>
      <c r="B31" s="10">
        <v>29</v>
      </c>
      <c r="C31" s="3">
        <f>Dati!J31</f>
        <v>315</v>
      </c>
      <c r="D31">
        <f t="shared" si="2"/>
        <v>32</v>
      </c>
      <c r="E31">
        <f t="shared" si="3"/>
        <v>320</v>
      </c>
      <c r="F31" s="11">
        <f t="shared" si="6"/>
        <v>334.05304365532368</v>
      </c>
      <c r="G31" s="11">
        <f t="shared" si="1"/>
        <v>490.48173768268725</v>
      </c>
      <c r="H31" s="11">
        <f t="shared" si="4"/>
        <v>49.048173768268725</v>
      </c>
      <c r="I31" s="11">
        <f t="shared" si="5"/>
        <v>-19.053043655323677</v>
      </c>
      <c r="J31" s="11"/>
    </row>
    <row r="32" spans="1:10">
      <c r="A32" s="2">
        <v>43914</v>
      </c>
      <c r="B32" s="10">
        <v>30</v>
      </c>
      <c r="C32" s="3">
        <f>Dati!J32</f>
        <v>374</v>
      </c>
      <c r="D32">
        <f t="shared" si="2"/>
        <v>59</v>
      </c>
      <c r="E32">
        <f t="shared" si="3"/>
        <v>590</v>
      </c>
      <c r="F32" s="11">
        <f t="shared" si="6"/>
        <v>388.84079659179196</v>
      </c>
      <c r="G32" s="11">
        <f t="shared" si="1"/>
        <v>547.8775293646828</v>
      </c>
      <c r="H32" s="11">
        <f t="shared" si="4"/>
        <v>54.78775293646828</v>
      </c>
      <c r="I32" s="11">
        <f t="shared" si="5"/>
        <v>-14.840796591791957</v>
      </c>
      <c r="J32" s="11"/>
    </row>
    <row r="33" spans="1:10">
      <c r="A33" s="2">
        <v>43915</v>
      </c>
      <c r="B33" s="10">
        <v>31</v>
      </c>
      <c r="C33" s="3">
        <f>Dati!J33</f>
        <v>449</v>
      </c>
      <c r="D33">
        <f t="shared" si="2"/>
        <v>75</v>
      </c>
      <c r="E33">
        <f t="shared" si="3"/>
        <v>750</v>
      </c>
      <c r="F33" s="11">
        <f t="shared" si="6"/>
        <v>449.15272231765272</v>
      </c>
      <c r="G33" s="11">
        <f t="shared" si="1"/>
        <v>603.1192572586076</v>
      </c>
      <c r="H33" s="11">
        <f t="shared" si="4"/>
        <v>60.31192572586076</v>
      </c>
      <c r="I33" s="11">
        <f t="shared" si="5"/>
        <v>-0.15272231765271727</v>
      </c>
      <c r="J33" s="11"/>
    </row>
    <row r="34" spans="1:10">
      <c r="A34" s="2">
        <v>43916</v>
      </c>
      <c r="B34" s="10">
        <v>32</v>
      </c>
      <c r="C34" s="3">
        <f>Dati!J34</f>
        <v>449</v>
      </c>
      <c r="D34">
        <f t="shared" si="2"/>
        <v>0</v>
      </c>
      <c r="E34">
        <f t="shared" si="3"/>
        <v>0</v>
      </c>
      <c r="F34" s="11">
        <f t="shared" si="6"/>
        <v>514.48799712963262</v>
      </c>
      <c r="G34" s="11">
        <f t="shared" si="1"/>
        <v>653.352748119799</v>
      </c>
      <c r="H34" s="11">
        <f t="shared" si="4"/>
        <v>65.3352748119799</v>
      </c>
      <c r="I34" s="11">
        <f t="shared" si="5"/>
        <v>-65.487997129632618</v>
      </c>
      <c r="J34" s="11"/>
    </row>
    <row r="35" spans="1:10">
      <c r="A35" s="2">
        <v>43917</v>
      </c>
      <c r="B35" s="10">
        <v>33</v>
      </c>
      <c r="C35" s="3">
        <f>Dati!J35</f>
        <v>569</v>
      </c>
      <c r="D35">
        <f t="shared" si="2"/>
        <v>120</v>
      </c>
      <c r="E35">
        <f t="shared" si="3"/>
        <v>1200</v>
      </c>
      <c r="F35" s="11">
        <f t="shared" si="6"/>
        <v>584.04504350720697</v>
      </c>
      <c r="G35" s="11">
        <f t="shared" si="1"/>
        <v>695.57046377574352</v>
      </c>
      <c r="H35" s="11">
        <f t="shared" si="4"/>
        <v>69.557046377574352</v>
      </c>
      <c r="I35" s="11">
        <f t="shared" si="5"/>
        <v>-15.045043507206969</v>
      </c>
      <c r="J35" s="11"/>
    </row>
    <row r="36" spans="1:10">
      <c r="A36" s="2">
        <v>43918</v>
      </c>
      <c r="B36" s="10">
        <v>34</v>
      </c>
      <c r="C36" s="3">
        <f>Dati!J36</f>
        <v>617</v>
      </c>
      <c r="D36">
        <f t="shared" si="2"/>
        <v>48</v>
      </c>
      <c r="E36">
        <f t="shared" si="3"/>
        <v>480</v>
      </c>
      <c r="F36" s="11">
        <f t="shared" si="6"/>
        <v>656.73928028258217</v>
      </c>
      <c r="G36" s="11">
        <f t="shared" si="1"/>
        <v>726.94236775375202</v>
      </c>
      <c r="H36" s="11">
        <f t="shared" si="4"/>
        <v>72.694236775375202</v>
      </c>
      <c r="I36" s="11">
        <f t="shared" si="5"/>
        <v>-39.739280282582172</v>
      </c>
      <c r="J36" s="11"/>
    </row>
    <row r="37" spans="1:10">
      <c r="A37" s="2">
        <v>43919</v>
      </c>
      <c r="B37" s="10">
        <v>35</v>
      </c>
      <c r="C37" s="3"/>
      <c r="F37" s="11">
        <f t="shared" ref="F37:F59" si="7">$L$2/(1+$L$5*EXP(-$L$4*B37))</f>
        <v>731.25799764717965</v>
      </c>
      <c r="G37" s="11">
        <f t="shared" si="1"/>
        <v>745.18717364597478</v>
      </c>
      <c r="H37" s="11">
        <f t="shared" si="4"/>
        <v>74.518717364597478</v>
      </c>
      <c r="I37" s="11"/>
      <c r="J37" s="11"/>
    </row>
    <row r="38" spans="1:10">
      <c r="A38" s="2">
        <v>43920</v>
      </c>
      <c r="B38" s="10">
        <v>36</v>
      </c>
      <c r="C38" s="3"/>
      <c r="F38" s="11">
        <f t="shared" si="7"/>
        <v>806.14883999727772</v>
      </c>
      <c r="G38" s="11">
        <f t="shared" si="1"/>
        <v>748.90842350098069</v>
      </c>
      <c r="H38" s="11">
        <f t="shared" si="4"/>
        <v>74.890842350098069</v>
      </c>
      <c r="I38" s="11"/>
      <c r="J38" s="11"/>
    </row>
    <row r="39" spans="1:10">
      <c r="A39" s="2">
        <v>43921</v>
      </c>
      <c r="B39" s="10">
        <v>37</v>
      </c>
      <c r="C39" s="3"/>
      <c r="F39" s="11">
        <f t="shared" si="7"/>
        <v>879.93034041283602</v>
      </c>
      <c r="G39" s="11">
        <f t="shared" si="1"/>
        <v>737.81500415558298</v>
      </c>
      <c r="H39" s="11">
        <f t="shared" si="4"/>
        <v>73.781500415558298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7"/>
        <v>951.20718673198485</v>
      </c>
      <c r="G40" s="11">
        <f t="shared" si="1"/>
        <v>712.76846319148831</v>
      </c>
      <c r="H40" s="11">
        <f t="shared" si="4"/>
        <v>71.276846319148831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7"/>
        <v>1018.7716178161419</v>
      </c>
      <c r="G41" s="11">
        <f t="shared" si="1"/>
        <v>675.64431084157036</v>
      </c>
      <c r="H41" s="11">
        <f t="shared" si="4"/>
        <v>67.564431084157036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7"/>
        <v>1081.6760611213165</v>
      </c>
      <c r="G42" s="11">
        <f t="shared" si="1"/>
        <v>629.04443305174595</v>
      </c>
      <c r="H42" s="11">
        <f t="shared" si="4"/>
        <v>62.904443305174595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7"/>
        <v>1139.26936723882</v>
      </c>
      <c r="G43" s="11">
        <f t="shared" si="1"/>
        <v>575.93306117503516</v>
      </c>
      <c r="H43" s="11">
        <f t="shared" si="4"/>
        <v>57.593306117503516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7"/>
        <v>1191.1971201745266</v>
      </c>
      <c r="G44" s="11">
        <f t="shared" si="1"/>
        <v>519.27752935706621</v>
      </c>
      <c r="H44" s="11">
        <f t="shared" si="4"/>
        <v>51.927752935706621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7"/>
        <v>1237.3729634866761</v>
      </c>
      <c r="G45" s="11">
        <f t="shared" si="1"/>
        <v>461.75843312149482</v>
      </c>
      <c r="H45" s="11">
        <f t="shared" si="4"/>
        <v>46.175843312149482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7"/>
        <v>1277.931268906525</v>
      </c>
      <c r="G46" s="11">
        <f t="shared" si="1"/>
        <v>405.58305419848921</v>
      </c>
      <c r="H46" s="11">
        <f t="shared" si="4"/>
        <v>40.558305419848921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7"/>
        <v>1313.1717487537842</v>
      </c>
      <c r="G47" s="11">
        <f t="shared" si="1"/>
        <v>352.40479847259166</v>
      </c>
      <c r="H47" s="11">
        <f t="shared" si="4"/>
        <v>35.240479847259166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7"/>
        <v>1343.5046959382366</v>
      </c>
      <c r="G48" s="11">
        <f t="shared" si="1"/>
        <v>303.32947184452451</v>
      </c>
      <c r="H48" s="11">
        <f t="shared" si="4"/>
        <v>30.332947184452451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7"/>
        <v>1369.4026432814512</v>
      </c>
      <c r="G49" s="11">
        <f t="shared" si="1"/>
        <v>258.97947343214582</v>
      </c>
      <c r="H49" s="11">
        <f t="shared" si="4"/>
        <v>25.897947343214582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7"/>
        <v>1391.3613723570697</v>
      </c>
      <c r="G50" s="11">
        <f t="shared" si="1"/>
        <v>219.58729075618521</v>
      </c>
      <c r="H50" s="11">
        <f t="shared" si="4"/>
        <v>21.958729075618521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7"/>
        <v>1409.8709497998905</v>
      </c>
      <c r="G51" s="11">
        <f t="shared" si="1"/>
        <v>185.09577442820728</v>
      </c>
      <c r="H51" s="11">
        <f t="shared" si="4"/>
        <v>18.509577442820728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7"/>
        <v>1425.3960068098686</v>
      </c>
      <c r="G52" s="11">
        <f t="shared" si="1"/>
        <v>155.25057009978127</v>
      </c>
      <c r="H52" s="11">
        <f t="shared" si="4"/>
        <v>15.525057009978127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7"/>
        <v>1438.3637281028443</v>
      </c>
      <c r="G53" s="11">
        <f t="shared" si="1"/>
        <v>129.67721292975739</v>
      </c>
      <c r="H53" s="11">
        <f t="shared" si="4"/>
        <v>12.967721292975739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7"/>
        <v>1449.1577901335907</v>
      </c>
      <c r="G54" s="11">
        <f t="shared" si="1"/>
        <v>107.94062030746318</v>
      </c>
      <c r="H54" s="11">
        <f t="shared" si="4"/>
        <v>10.794062030746318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7"/>
        <v>1458.1165839148912</v>
      </c>
      <c r="G55" s="11">
        <f t="shared" si="1"/>
        <v>89.587937813005283</v>
      </c>
      <c r="H55" s="11">
        <f t="shared" si="4"/>
        <v>8.9587937813005283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7"/>
        <v>1465.5343128482104</v>
      </c>
      <c r="G56" s="11">
        <f t="shared" si="1"/>
        <v>74.177289333192675</v>
      </c>
      <c r="H56" s="11">
        <f t="shared" si="4"/>
        <v>7.4177289333192675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7"/>
        <v>1471.6638606761974</v>
      </c>
      <c r="G57" s="11">
        <f t="shared" si="1"/>
        <v>61.295478279869258</v>
      </c>
      <c r="H57" s="11">
        <f t="shared" si="4"/>
        <v>6.1295478279869258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7"/>
        <v>1476.7206153951374</v>
      </c>
      <c r="G58" s="11">
        <f t="shared" si="1"/>
        <v>50.567547189400557</v>
      </c>
      <c r="H58" s="11">
        <f t="shared" si="4"/>
        <v>5.0567547189400557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7"/>
        <v>1480.8866818593795</v>
      </c>
      <c r="G59" s="11">
        <f t="shared" si="1"/>
        <v>41.660664642420215</v>
      </c>
      <c r="H59" s="11">
        <f t="shared" si="4"/>
        <v>4.1660664642420215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8">$L$2/(1+$L$5*EXP(-$L$4*B60))</f>
        <v>1484.3151101381839</v>
      </c>
      <c r="G60" s="11">
        <f t="shared" si="1"/>
        <v>34.284282788044038</v>
      </c>
      <c r="H60" s="11">
        <f t="shared" si="4"/>
        <v>3.4284282788044038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8"/>
        <v>1487.1339111704256</v>
      </c>
      <c r="G61" s="11">
        <f t="shared" si="1"/>
        <v>28.188010322417085</v>
      </c>
      <c r="H61" s="11">
        <f t="shared" si="4"/>
        <v>2.8188010322417085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8"/>
        <v>1489.4497336647862</v>
      </c>
      <c r="G62" s="11">
        <f t="shared" si="1"/>
        <v>23.158224943606456</v>
      </c>
      <c r="H62" s="11">
        <f t="shared" si="4"/>
        <v>2.3158224943606456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8"/>
        <v>1491.3511455614687</v>
      </c>
      <c r="G63" s="11">
        <f t="shared" si="1"/>
        <v>19.014118966824753</v>
      </c>
      <c r="H63" s="11">
        <f t="shared" si="4"/>
        <v>1.9014118966824753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8"/>
        <v>1492.9115081360642</v>
      </c>
      <c r="G64" s="11">
        <f t="shared" si="1"/>
        <v>15.603625745955014</v>
      </c>
      <c r="H64" s="11">
        <f t="shared" si="4"/>
        <v>1.5603625745955014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8"/>
        <v>1494.1914580219316</v>
      </c>
      <c r="G65" s="11">
        <f t="shared" si="1"/>
        <v>12.799498858673815</v>
      </c>
      <c r="H65" s="11">
        <f t="shared" si="4"/>
        <v>1.2799498858673815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8"/>
        <v>1495.2410275387863</v>
      </c>
      <c r="G66" s="11">
        <f t="shared" si="1"/>
        <v>10.495695168547172</v>
      </c>
      <c r="H66" s="11">
        <f t="shared" si="4"/>
        <v>1.0495695168547172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8"/>
        <v>1496.1014408176516</v>
      </c>
      <c r="G67" s="11">
        <f t="shared" si="1"/>
        <v>8.6041327886528052</v>
      </c>
      <c r="H67" s="11">
        <f t="shared" si="4"/>
        <v>0.86041327886528052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B3" sqref="B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3</v>
      </c>
    </row>
    <row r="4" spans="1:5">
      <c r="A4" s="2">
        <v>43886</v>
      </c>
      <c r="B4" s="3">
        <f>Dati!K4</f>
        <v>3</v>
      </c>
      <c r="C4">
        <f t="shared" ref="C4:C36" si="0">B4-B3</f>
        <v>0</v>
      </c>
    </row>
    <row r="5" spans="1:5">
      <c r="A5" s="2">
        <v>43887</v>
      </c>
      <c r="B5" s="3">
        <f>Dati!K5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Dati!K7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Dati!K8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Dati!K9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Dati!K10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Dati!K11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Dati!K12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Dati!K13</f>
        <v>108</v>
      </c>
      <c r="C13">
        <f t="shared" si="0"/>
        <v>26</v>
      </c>
      <c r="D13">
        <f t="shared" si="1"/>
        <v>0</v>
      </c>
      <c r="E13">
        <f t="shared" si="2"/>
        <v>-21</v>
      </c>
    </row>
    <row r="14" spans="1:5">
      <c r="A14" s="2">
        <v>43896</v>
      </c>
      <c r="B14" s="3">
        <f>Dati!K14</f>
        <v>143</v>
      </c>
      <c r="C14">
        <f t="shared" si="0"/>
        <v>35</v>
      </c>
      <c r="D14">
        <f t="shared" si="1"/>
        <v>9</v>
      </c>
      <c r="E14">
        <f t="shared" si="2"/>
        <v>9</v>
      </c>
    </row>
    <row r="15" spans="1:5">
      <c r="A15" s="2">
        <v>43897</v>
      </c>
      <c r="B15" s="3">
        <f>Dati!K15</f>
        <v>207</v>
      </c>
      <c r="C15">
        <f t="shared" si="0"/>
        <v>64</v>
      </c>
      <c r="D15">
        <f t="shared" si="1"/>
        <v>29</v>
      </c>
      <c r="E15">
        <f t="shared" si="2"/>
        <v>20</v>
      </c>
    </row>
    <row r="16" spans="1:5">
      <c r="A16" s="2">
        <v>43898</v>
      </c>
      <c r="B16" s="3">
        <f>Dati!K16</f>
        <v>360</v>
      </c>
      <c r="C16">
        <f t="shared" si="0"/>
        <v>153</v>
      </c>
      <c r="D16">
        <f t="shared" si="1"/>
        <v>89</v>
      </c>
      <c r="E16">
        <f t="shared" si="2"/>
        <v>60</v>
      </c>
    </row>
    <row r="17" spans="1:5">
      <c r="A17" s="2">
        <v>43899</v>
      </c>
      <c r="B17" s="3">
        <f>Dati!K17</f>
        <v>350</v>
      </c>
      <c r="C17">
        <f t="shared" si="0"/>
        <v>-10</v>
      </c>
      <c r="D17">
        <f t="shared" si="1"/>
        <v>-163</v>
      </c>
      <c r="E17">
        <f t="shared" si="2"/>
        <v>-252</v>
      </c>
    </row>
    <row r="18" spans="1:5">
      <c r="A18" s="2">
        <v>43900</v>
      </c>
      <c r="B18" s="3">
        <f>Dati!K18</f>
        <v>453</v>
      </c>
      <c r="C18">
        <f t="shared" si="0"/>
        <v>103</v>
      </c>
      <c r="D18">
        <f t="shared" si="1"/>
        <v>113</v>
      </c>
      <c r="E18">
        <f t="shared" si="2"/>
        <v>276</v>
      </c>
    </row>
    <row r="19" spans="1:5">
      <c r="A19" s="2">
        <v>43901</v>
      </c>
      <c r="B19" s="3">
        <f>Dati!K19</f>
        <v>501</v>
      </c>
      <c r="C19">
        <f t="shared" si="0"/>
        <v>48</v>
      </c>
      <c r="D19">
        <f t="shared" si="1"/>
        <v>-55</v>
      </c>
      <c r="E19">
        <f t="shared" si="2"/>
        <v>-168</v>
      </c>
    </row>
    <row r="20" spans="1:5">
      <c r="A20" s="2">
        <v>43902</v>
      </c>
      <c r="B20" s="3">
        <f>Dati!K20</f>
        <v>580</v>
      </c>
      <c r="C20">
        <f t="shared" si="0"/>
        <v>79</v>
      </c>
      <c r="D20">
        <f t="shared" si="1"/>
        <v>31</v>
      </c>
      <c r="E20">
        <f t="shared" si="2"/>
        <v>86</v>
      </c>
    </row>
    <row r="21" spans="1:5">
      <c r="A21" s="2">
        <v>43903</v>
      </c>
      <c r="B21" s="3">
        <f>Dati!K21</f>
        <v>840</v>
      </c>
      <c r="C21">
        <f t="shared" si="0"/>
        <v>260</v>
      </c>
      <c r="D21">
        <f t="shared" si="1"/>
        <v>181</v>
      </c>
      <c r="E21">
        <f t="shared" si="2"/>
        <v>150</v>
      </c>
    </row>
    <row r="22" spans="1:5">
      <c r="A22" s="2">
        <v>43904</v>
      </c>
      <c r="B22" s="3">
        <f>Dati!K22</f>
        <v>873</v>
      </c>
      <c r="C22">
        <f t="shared" si="0"/>
        <v>33</v>
      </c>
      <c r="D22">
        <f t="shared" si="1"/>
        <v>-227</v>
      </c>
      <c r="E22">
        <f t="shared" si="2"/>
        <v>-408</v>
      </c>
    </row>
    <row r="23" spans="1:5">
      <c r="A23" s="2">
        <v>43905</v>
      </c>
      <c r="B23" s="3">
        <f>Dati!K23</f>
        <v>1111</v>
      </c>
      <c r="C23">
        <f t="shared" si="0"/>
        <v>238</v>
      </c>
      <c r="D23">
        <f t="shared" si="1"/>
        <v>205</v>
      </c>
      <c r="E23">
        <f t="shared" si="2"/>
        <v>432</v>
      </c>
    </row>
    <row r="24" spans="1:5">
      <c r="A24" s="2">
        <v>43906</v>
      </c>
      <c r="B24" s="3">
        <f>Dati!K24</f>
        <v>1516</v>
      </c>
      <c r="C24">
        <f t="shared" si="0"/>
        <v>405</v>
      </c>
      <c r="D24">
        <f t="shared" si="1"/>
        <v>167</v>
      </c>
      <c r="E24">
        <f t="shared" si="2"/>
        <v>-38</v>
      </c>
    </row>
    <row r="25" spans="1:5">
      <c r="A25" s="2">
        <v>43907</v>
      </c>
      <c r="B25" s="3">
        <f>Dati!K25</f>
        <v>1897</v>
      </c>
      <c r="C25">
        <f t="shared" si="0"/>
        <v>381</v>
      </c>
      <c r="D25">
        <f t="shared" si="1"/>
        <v>-24</v>
      </c>
      <c r="E25">
        <f t="shared" si="2"/>
        <v>-191</v>
      </c>
    </row>
    <row r="26" spans="1:5">
      <c r="A26" s="2">
        <v>43908</v>
      </c>
      <c r="B26" s="3">
        <f>Dati!K26</f>
        <v>2341</v>
      </c>
      <c r="C26">
        <f t="shared" si="0"/>
        <v>444</v>
      </c>
      <c r="D26">
        <f t="shared" si="1"/>
        <v>63</v>
      </c>
      <c r="E26">
        <f t="shared" si="2"/>
        <v>87</v>
      </c>
    </row>
    <row r="27" spans="1:5">
      <c r="A27" s="2">
        <v>43909</v>
      </c>
      <c r="B27" s="3">
        <f>Dati!K27</f>
        <v>2932</v>
      </c>
      <c r="C27">
        <f t="shared" si="0"/>
        <v>591</v>
      </c>
      <c r="D27">
        <f t="shared" si="1"/>
        <v>147</v>
      </c>
      <c r="E27">
        <f t="shared" si="2"/>
        <v>84</v>
      </c>
    </row>
    <row r="28" spans="1:5">
      <c r="A28" s="2">
        <v>43910</v>
      </c>
      <c r="B28" s="3">
        <f>Dati!K28</f>
        <v>3461</v>
      </c>
      <c r="C28">
        <f t="shared" si="0"/>
        <v>529</v>
      </c>
      <c r="D28">
        <f t="shared" si="1"/>
        <v>-62</v>
      </c>
      <c r="E28">
        <f t="shared" si="2"/>
        <v>-209</v>
      </c>
    </row>
    <row r="29" spans="1:5">
      <c r="A29" s="2">
        <v>43911</v>
      </c>
      <c r="B29" s="3">
        <f>Dati!K29</f>
        <v>3752</v>
      </c>
      <c r="C29">
        <f t="shared" si="0"/>
        <v>291</v>
      </c>
      <c r="D29">
        <f t="shared" si="1"/>
        <v>-238</v>
      </c>
      <c r="E29">
        <f t="shared" si="2"/>
        <v>-176</v>
      </c>
    </row>
    <row r="30" spans="1:5">
      <c r="A30" s="2">
        <v>43912</v>
      </c>
      <c r="B30" s="3">
        <f>Dati!K30</f>
        <v>4420</v>
      </c>
      <c r="C30">
        <f t="shared" si="0"/>
        <v>668</v>
      </c>
      <c r="D30">
        <f t="shared" si="1"/>
        <v>377</v>
      </c>
      <c r="E30">
        <f t="shared" si="2"/>
        <v>615</v>
      </c>
    </row>
    <row r="31" spans="1:5">
      <c r="A31" s="2">
        <v>43913</v>
      </c>
      <c r="B31" s="3">
        <f>Dati!K31</f>
        <v>4861</v>
      </c>
      <c r="C31">
        <f t="shared" si="0"/>
        <v>441</v>
      </c>
      <c r="D31">
        <f t="shared" si="1"/>
        <v>-227</v>
      </c>
      <c r="E31">
        <f t="shared" si="2"/>
        <v>-604</v>
      </c>
    </row>
    <row r="32" spans="1:5">
      <c r="A32" s="2">
        <v>43914</v>
      </c>
      <c r="B32" s="3">
        <f>Dati!K32</f>
        <v>5515</v>
      </c>
      <c r="C32">
        <f t="shared" si="0"/>
        <v>654</v>
      </c>
      <c r="D32">
        <f t="shared" si="1"/>
        <v>213</v>
      </c>
      <c r="E32">
        <f t="shared" si="2"/>
        <v>440</v>
      </c>
    </row>
    <row r="33" spans="1:5">
      <c r="A33" s="2">
        <v>43915</v>
      </c>
      <c r="B33" s="3">
        <f>Dati!K33</f>
        <v>6024</v>
      </c>
      <c r="C33">
        <f t="shared" si="0"/>
        <v>509</v>
      </c>
      <c r="D33">
        <f t="shared" si="1"/>
        <v>-145</v>
      </c>
      <c r="E33">
        <f t="shared" si="2"/>
        <v>-358</v>
      </c>
    </row>
    <row r="34" spans="1:5">
      <c r="A34" s="2">
        <v>43916</v>
      </c>
      <c r="B34" s="3">
        <f>Dati!K34</f>
        <v>6534</v>
      </c>
      <c r="C34">
        <f t="shared" si="0"/>
        <v>510</v>
      </c>
      <c r="D34">
        <f t="shared" si="1"/>
        <v>1</v>
      </c>
      <c r="E34">
        <f t="shared" si="2"/>
        <v>146</v>
      </c>
    </row>
    <row r="35" spans="1:5">
      <c r="A35" s="2">
        <v>43917</v>
      </c>
      <c r="B35" s="3">
        <f>Dati!K35</f>
        <v>7092</v>
      </c>
      <c r="C35">
        <f t="shared" si="0"/>
        <v>558</v>
      </c>
      <c r="D35">
        <f t="shared" si="1"/>
        <v>48</v>
      </c>
      <c r="E35">
        <f t="shared" si="2"/>
        <v>47</v>
      </c>
    </row>
    <row r="36" spans="1:5">
      <c r="A36" s="2">
        <v>43918</v>
      </c>
      <c r="B36" s="3">
        <f>Dati!K36</f>
        <v>7671</v>
      </c>
      <c r="C36">
        <f t="shared" si="0"/>
        <v>579</v>
      </c>
      <c r="D36">
        <f t="shared" si="1"/>
        <v>21</v>
      </c>
      <c r="E36">
        <f t="shared" si="2"/>
        <v>-27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B3" sqref="B3:B3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Dati!D9</f>
        <v>2</v>
      </c>
      <c r="C9">
        <f t="shared" si="0"/>
        <v>2</v>
      </c>
      <c r="D9">
        <f t="shared" si="1"/>
        <v>2</v>
      </c>
      <c r="E9">
        <f t="shared" si="2"/>
        <v>2</v>
      </c>
    </row>
    <row r="10" spans="1:5">
      <c r="A10" s="2">
        <v>43892</v>
      </c>
      <c r="B10" s="3">
        <f>Dati!D10</f>
        <v>2</v>
      </c>
      <c r="C10">
        <f t="shared" si="0"/>
        <v>0</v>
      </c>
      <c r="D10">
        <f t="shared" si="1"/>
        <v>-2</v>
      </c>
      <c r="E10">
        <f t="shared" si="2"/>
        <v>-4</v>
      </c>
    </row>
    <row r="11" spans="1:5">
      <c r="A11" s="2">
        <v>43893</v>
      </c>
      <c r="B11" s="3">
        <f>Dati!D11</f>
        <v>3</v>
      </c>
      <c r="C11">
        <f t="shared" si="0"/>
        <v>1</v>
      </c>
      <c r="D11">
        <f t="shared" si="1"/>
        <v>1</v>
      </c>
      <c r="E11">
        <f t="shared" si="2"/>
        <v>3</v>
      </c>
    </row>
    <row r="12" spans="1:5">
      <c r="A12" s="2">
        <v>43894</v>
      </c>
      <c r="B12" s="3">
        <f>Dati!D12</f>
        <v>13</v>
      </c>
      <c r="C12">
        <f t="shared" si="0"/>
        <v>10</v>
      </c>
      <c r="D12">
        <f t="shared" si="1"/>
        <v>9</v>
      </c>
      <c r="E12">
        <f t="shared" si="2"/>
        <v>8</v>
      </c>
    </row>
    <row r="13" spans="1:5">
      <c r="A13" s="2">
        <v>43895</v>
      </c>
      <c r="B13" s="3">
        <f>Dati!D13</f>
        <v>17</v>
      </c>
      <c r="C13">
        <f t="shared" si="0"/>
        <v>4</v>
      </c>
      <c r="D13">
        <f t="shared" si="1"/>
        <v>-6</v>
      </c>
      <c r="E13">
        <f t="shared" si="2"/>
        <v>-15</v>
      </c>
    </row>
    <row r="14" spans="1:5">
      <c r="A14" s="2">
        <v>43896</v>
      </c>
      <c r="B14" s="3">
        <f>Dati!D14</f>
        <v>30</v>
      </c>
      <c r="C14">
        <f t="shared" si="0"/>
        <v>13</v>
      </c>
      <c r="D14">
        <f t="shared" si="1"/>
        <v>9</v>
      </c>
      <c r="E14">
        <f t="shared" si="2"/>
        <v>15</v>
      </c>
    </row>
    <row r="15" spans="1:5">
      <c r="A15" s="2">
        <v>43897</v>
      </c>
      <c r="B15" s="3">
        <f>Dati!D15</f>
        <v>38</v>
      </c>
      <c r="C15">
        <f t="shared" si="0"/>
        <v>8</v>
      </c>
      <c r="D15">
        <f t="shared" si="1"/>
        <v>-5</v>
      </c>
      <c r="E15">
        <f t="shared" si="2"/>
        <v>-14</v>
      </c>
    </row>
    <row r="16" spans="1:5">
      <c r="A16" s="2">
        <v>43898</v>
      </c>
      <c r="B16" s="3">
        <f>Dati!D16</f>
        <v>45</v>
      </c>
      <c r="C16">
        <f t="shared" si="0"/>
        <v>7</v>
      </c>
      <c r="D16">
        <f t="shared" si="1"/>
        <v>-1</v>
      </c>
      <c r="E16">
        <f t="shared" si="2"/>
        <v>4</v>
      </c>
    </row>
    <row r="17" spans="1:5">
      <c r="A17" s="2">
        <v>43899</v>
      </c>
      <c r="B17" s="3">
        <f>Dati!D17</f>
        <v>50</v>
      </c>
      <c r="C17">
        <f t="shared" si="0"/>
        <v>5</v>
      </c>
      <c r="D17">
        <f t="shared" si="1"/>
        <v>-2</v>
      </c>
      <c r="E17">
        <f t="shared" si="2"/>
        <v>-1</v>
      </c>
    </row>
    <row r="18" spans="1:5">
      <c r="A18" s="2">
        <v>43900</v>
      </c>
      <c r="B18" s="3">
        <f>Dati!D18</f>
        <v>66</v>
      </c>
      <c r="C18">
        <f t="shared" si="0"/>
        <v>16</v>
      </c>
      <c r="D18">
        <f t="shared" si="1"/>
        <v>11</v>
      </c>
      <c r="E18">
        <f t="shared" si="2"/>
        <v>13</v>
      </c>
    </row>
    <row r="19" spans="1:5">
      <c r="A19" s="2">
        <v>43901</v>
      </c>
      <c r="B19" s="3">
        <f>Dati!D19</f>
        <v>75</v>
      </c>
      <c r="C19">
        <f t="shared" si="0"/>
        <v>9</v>
      </c>
      <c r="D19">
        <f t="shared" si="1"/>
        <v>-7</v>
      </c>
      <c r="E19">
        <f t="shared" si="2"/>
        <v>-18</v>
      </c>
    </row>
    <row r="20" spans="1:5">
      <c r="A20" s="2">
        <v>43902</v>
      </c>
      <c r="B20" s="3">
        <f>Dati!D20</f>
        <v>97</v>
      </c>
      <c r="C20">
        <f t="shared" si="0"/>
        <v>22</v>
      </c>
      <c r="D20">
        <f t="shared" si="1"/>
        <v>13</v>
      </c>
      <c r="E20">
        <f t="shared" si="2"/>
        <v>20</v>
      </c>
    </row>
    <row r="21" spans="1:5">
      <c r="A21" s="2">
        <v>43903</v>
      </c>
      <c r="B21" s="3">
        <f>Dati!D21</f>
        <v>135</v>
      </c>
      <c r="C21">
        <f t="shared" si="0"/>
        <v>38</v>
      </c>
      <c r="D21">
        <f t="shared" si="1"/>
        <v>16</v>
      </c>
      <c r="E21">
        <f t="shared" si="2"/>
        <v>3</v>
      </c>
    </row>
    <row r="22" spans="1:5">
      <c r="A22" s="2">
        <v>43904</v>
      </c>
      <c r="B22" s="3">
        <f>Dati!D22</f>
        <v>150</v>
      </c>
      <c r="C22">
        <f t="shared" si="0"/>
        <v>15</v>
      </c>
      <c r="D22">
        <f t="shared" si="1"/>
        <v>-23</v>
      </c>
      <c r="E22">
        <f t="shared" si="2"/>
        <v>-39</v>
      </c>
    </row>
    <row r="23" spans="1:5">
      <c r="A23" s="2">
        <v>43905</v>
      </c>
      <c r="B23" s="3">
        <f>Dati!D23</f>
        <v>171</v>
      </c>
      <c r="C23">
        <f t="shared" si="0"/>
        <v>21</v>
      </c>
      <c r="D23">
        <f t="shared" si="1"/>
        <v>6</v>
      </c>
      <c r="E23">
        <f t="shared" si="2"/>
        <v>29</v>
      </c>
    </row>
    <row r="24" spans="1:5">
      <c r="A24" s="2">
        <v>43906</v>
      </c>
      <c r="B24" s="3">
        <f>Dati!D24</f>
        <v>186</v>
      </c>
      <c r="C24">
        <f t="shared" si="0"/>
        <v>15</v>
      </c>
      <c r="D24">
        <f t="shared" si="1"/>
        <v>-6</v>
      </c>
      <c r="E24">
        <f t="shared" si="2"/>
        <v>-12</v>
      </c>
    </row>
    <row r="25" spans="1:5">
      <c r="A25" s="2">
        <v>43907</v>
      </c>
      <c r="B25" s="3">
        <f>Dati!D25</f>
        <v>206</v>
      </c>
      <c r="C25">
        <f t="shared" si="0"/>
        <v>20</v>
      </c>
      <c r="D25">
        <f t="shared" si="1"/>
        <v>5</v>
      </c>
      <c r="E25">
        <f t="shared" si="2"/>
        <v>11</v>
      </c>
    </row>
    <row r="26" spans="1:5">
      <c r="A26" s="2">
        <v>43908</v>
      </c>
      <c r="B26" s="3">
        <f>Dati!D26</f>
        <v>227</v>
      </c>
      <c r="C26">
        <f t="shared" si="0"/>
        <v>21</v>
      </c>
      <c r="D26">
        <f t="shared" si="1"/>
        <v>1</v>
      </c>
      <c r="E26">
        <f t="shared" si="2"/>
        <v>-4</v>
      </c>
    </row>
    <row r="27" spans="1:5">
      <c r="A27" s="2">
        <v>43909</v>
      </c>
      <c r="B27" s="3">
        <f>Dati!D27</f>
        <v>257</v>
      </c>
      <c r="C27">
        <f t="shared" si="0"/>
        <v>30</v>
      </c>
      <c r="D27">
        <f t="shared" si="1"/>
        <v>9</v>
      </c>
      <c r="E27">
        <f t="shared" si="2"/>
        <v>8</v>
      </c>
    </row>
    <row r="28" spans="1:5">
      <c r="A28" s="2">
        <v>43910</v>
      </c>
      <c r="B28" s="3">
        <f>Dati!D28</f>
        <v>280</v>
      </c>
      <c r="C28">
        <f t="shared" si="0"/>
        <v>23</v>
      </c>
      <c r="D28">
        <f t="shared" si="1"/>
        <v>-7</v>
      </c>
      <c r="E28">
        <f t="shared" si="2"/>
        <v>-16</v>
      </c>
    </row>
    <row r="29" spans="1:5">
      <c r="A29" s="2">
        <v>43911</v>
      </c>
      <c r="B29" s="3">
        <f>Dati!D29</f>
        <v>301</v>
      </c>
      <c r="C29">
        <f t="shared" si="0"/>
        <v>21</v>
      </c>
      <c r="D29">
        <f t="shared" si="1"/>
        <v>-2</v>
      </c>
      <c r="E29">
        <f t="shared" si="2"/>
        <v>5</v>
      </c>
    </row>
    <row r="30" spans="1:5">
      <c r="A30" s="2">
        <v>43912</v>
      </c>
      <c r="B30" s="3">
        <f>Dati!D30</f>
        <v>308</v>
      </c>
      <c r="C30">
        <f t="shared" si="0"/>
        <v>7</v>
      </c>
      <c r="D30">
        <f t="shared" si="1"/>
        <v>-14</v>
      </c>
      <c r="E30">
        <f t="shared" si="2"/>
        <v>-12</v>
      </c>
    </row>
    <row r="31" spans="1:5">
      <c r="A31" s="2">
        <v>43913</v>
      </c>
      <c r="B31" s="3">
        <f>Dati!D31</f>
        <v>343</v>
      </c>
      <c r="C31">
        <f t="shared" si="0"/>
        <v>35</v>
      </c>
      <c r="D31">
        <f t="shared" si="1"/>
        <v>28</v>
      </c>
      <c r="E31">
        <f t="shared" si="2"/>
        <v>42</v>
      </c>
    </row>
    <row r="32" spans="1:5">
      <c r="A32" s="2">
        <v>43914</v>
      </c>
      <c r="B32" s="3">
        <f>Dati!D32</f>
        <v>360</v>
      </c>
      <c r="C32">
        <f t="shared" si="0"/>
        <v>17</v>
      </c>
      <c r="D32">
        <f t="shared" si="1"/>
        <v>-18</v>
      </c>
      <c r="E32">
        <f t="shared" si="2"/>
        <v>-46</v>
      </c>
    </row>
    <row r="33" spans="1:5">
      <c r="A33" s="2">
        <v>43915</v>
      </c>
      <c r="B33" s="3">
        <f>Dati!D33</f>
        <v>381</v>
      </c>
      <c r="C33">
        <f t="shared" si="0"/>
        <v>21</v>
      </c>
      <c r="D33">
        <f t="shared" si="1"/>
        <v>4</v>
      </c>
      <c r="E33">
        <f t="shared" si="2"/>
        <v>22</v>
      </c>
    </row>
    <row r="34" spans="1:5">
      <c r="A34" s="2">
        <v>43916</v>
      </c>
      <c r="B34" s="3">
        <f>Dati!D34</f>
        <v>408</v>
      </c>
      <c r="C34">
        <f t="shared" si="0"/>
        <v>27</v>
      </c>
      <c r="D34">
        <f t="shared" si="1"/>
        <v>6</v>
      </c>
      <c r="E34">
        <f t="shared" si="2"/>
        <v>2</v>
      </c>
    </row>
    <row r="35" spans="1:5">
      <c r="A35" s="2">
        <v>43917</v>
      </c>
      <c r="B35" s="3">
        <f>Dati!D35</f>
        <v>431</v>
      </c>
      <c r="C35">
        <f t="shared" si="0"/>
        <v>23</v>
      </c>
      <c r="D35">
        <f t="shared" si="1"/>
        <v>-4</v>
      </c>
      <c r="E35">
        <f t="shared" si="2"/>
        <v>-10</v>
      </c>
    </row>
    <row r="36" spans="1:5">
      <c r="A36" s="2">
        <v>43918</v>
      </c>
      <c r="B36" s="3">
        <f>Dati!D36</f>
        <v>439</v>
      </c>
      <c r="C36">
        <f t="shared" si="0"/>
        <v>8</v>
      </c>
      <c r="D36">
        <f t="shared" si="1"/>
        <v>-15</v>
      </c>
      <c r="E36">
        <f t="shared" si="2"/>
        <v>-11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topLeftCell="A9" workbookViewId="0">
      <selection activeCell="B3" sqref="B3:B3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Dati!I3</f>
        <v>0</v>
      </c>
    </row>
    <row r="4" spans="1:5">
      <c r="A4" s="2">
        <v>43886</v>
      </c>
      <c r="B4" s="3">
        <f>Dati!I4</f>
        <v>0</v>
      </c>
      <c r="C4">
        <f t="shared" ref="C4:C36" si="0">B4-B3</f>
        <v>0</v>
      </c>
    </row>
    <row r="5" spans="1:5">
      <c r="A5" s="2">
        <v>43887</v>
      </c>
      <c r="B5" s="3">
        <f>Dati!I5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Dati!I6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Dati!I7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Dati!I8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Dati!I9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Dati!I10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Dati!I11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Dati!I12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Dati!I13</f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Dati!I14</f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5">
      <c r="A15" s="2">
        <v>43897</v>
      </c>
      <c r="B15" s="3">
        <f>Dati!I15</f>
        <v>0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5">
      <c r="A16" s="2">
        <v>43898</v>
      </c>
      <c r="B16" s="3">
        <f>Dati!I16</f>
        <v>0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>
      <c r="A17" s="2">
        <v>43899</v>
      </c>
      <c r="B17" s="3">
        <f>Dati!I17</f>
        <v>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Dati!I18</f>
        <v>0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Dati!I19</f>
        <v>0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Dati!I20</f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>
      <c r="A21" s="2">
        <v>43903</v>
      </c>
      <c r="B21" s="3">
        <f>Dati!I21</f>
        <v>0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>
      <c r="A22" s="2">
        <v>43904</v>
      </c>
      <c r="B22" s="3">
        <f>Dati!I22</f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>
      <c r="A23" s="2">
        <v>43905</v>
      </c>
      <c r="B23" s="3">
        <f>Dati!I23</f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>
      <c r="A24" s="2">
        <v>43906</v>
      </c>
      <c r="B24" s="3">
        <f>Dati!I24</f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>
      <c r="A25" s="2">
        <v>43907</v>
      </c>
      <c r="B25" s="3">
        <f>Dati!I25</f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>
      <c r="A26" s="2">
        <v>43908</v>
      </c>
      <c r="B26" s="3">
        <f>Dati!I26</f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>
      <c r="A27" s="2">
        <v>43909</v>
      </c>
      <c r="B27" s="3">
        <f>Dati!I27</f>
        <v>3</v>
      </c>
      <c r="C27">
        <f t="shared" si="0"/>
        <v>3</v>
      </c>
      <c r="D27">
        <f t="shared" si="1"/>
        <v>3</v>
      </c>
      <c r="E27">
        <f t="shared" si="2"/>
        <v>3</v>
      </c>
    </row>
    <row r="28" spans="1:5">
      <c r="A28" s="2">
        <v>43910</v>
      </c>
      <c r="B28" s="3">
        <f>Dati!I28</f>
        <v>8</v>
      </c>
      <c r="C28">
        <f t="shared" si="0"/>
        <v>5</v>
      </c>
      <c r="D28">
        <f t="shared" si="1"/>
        <v>2</v>
      </c>
      <c r="E28">
        <f t="shared" si="2"/>
        <v>-1</v>
      </c>
    </row>
    <row r="29" spans="1:5">
      <c r="A29" s="2">
        <v>43911</v>
      </c>
      <c r="B29" s="3">
        <f>Dati!I29</f>
        <v>8</v>
      </c>
      <c r="C29">
        <f t="shared" si="0"/>
        <v>0</v>
      </c>
      <c r="D29">
        <f t="shared" si="1"/>
        <v>-5</v>
      </c>
      <c r="E29">
        <f t="shared" si="2"/>
        <v>-7</v>
      </c>
    </row>
    <row r="30" spans="1:5">
      <c r="A30" s="2">
        <v>43912</v>
      </c>
      <c r="B30" s="3">
        <f>Dati!I30</f>
        <v>10</v>
      </c>
      <c r="C30">
        <f t="shared" si="0"/>
        <v>2</v>
      </c>
      <c r="D30">
        <f t="shared" si="1"/>
        <v>2</v>
      </c>
      <c r="E30">
        <f t="shared" si="2"/>
        <v>7</v>
      </c>
    </row>
    <row r="31" spans="1:5">
      <c r="A31" s="2">
        <v>43913</v>
      </c>
      <c r="B31" s="3">
        <f>Dati!I31</f>
        <v>17</v>
      </c>
      <c r="C31">
        <f t="shared" si="0"/>
        <v>7</v>
      </c>
      <c r="D31">
        <f t="shared" si="1"/>
        <v>5</v>
      </c>
      <c r="E31">
        <f t="shared" si="2"/>
        <v>3</v>
      </c>
    </row>
    <row r="32" spans="1:5">
      <c r="A32" s="2">
        <v>43914</v>
      </c>
      <c r="B32" s="3">
        <f>Dati!I32</f>
        <v>17</v>
      </c>
      <c r="C32">
        <f t="shared" si="0"/>
        <v>0</v>
      </c>
      <c r="D32">
        <f t="shared" si="1"/>
        <v>-7</v>
      </c>
      <c r="E32">
        <f t="shared" si="2"/>
        <v>-12</v>
      </c>
    </row>
    <row r="33" spans="1:5">
      <c r="A33" s="2">
        <v>43915</v>
      </c>
      <c r="B33" s="3">
        <f>Dati!I33</f>
        <v>19</v>
      </c>
      <c r="C33">
        <f t="shared" si="0"/>
        <v>2</v>
      </c>
      <c r="D33">
        <f t="shared" si="1"/>
        <v>2</v>
      </c>
      <c r="E33">
        <f t="shared" si="2"/>
        <v>9</v>
      </c>
    </row>
    <row r="34" spans="1:5">
      <c r="A34" s="2">
        <v>43916</v>
      </c>
      <c r="B34" s="3">
        <f>Dati!I34</f>
        <v>135</v>
      </c>
      <c r="C34">
        <f t="shared" si="0"/>
        <v>116</v>
      </c>
      <c r="D34">
        <f t="shared" si="1"/>
        <v>114</v>
      </c>
      <c r="E34">
        <f t="shared" si="2"/>
        <v>112</v>
      </c>
    </row>
    <row r="35" spans="1:5">
      <c r="A35" s="2">
        <v>43917</v>
      </c>
      <c r="B35" s="3">
        <f>Dati!I35</f>
        <v>176</v>
      </c>
      <c r="C35">
        <f t="shared" si="0"/>
        <v>41</v>
      </c>
      <c r="D35">
        <f t="shared" si="1"/>
        <v>-75</v>
      </c>
      <c r="E35">
        <f t="shared" si="2"/>
        <v>-189</v>
      </c>
    </row>
    <row r="36" spans="1:5">
      <c r="A36" s="2">
        <v>43918</v>
      </c>
      <c r="B36" s="3">
        <f>Dati!I36</f>
        <v>203</v>
      </c>
      <c r="C36">
        <f t="shared" si="0"/>
        <v>27</v>
      </c>
      <c r="D36">
        <f t="shared" si="1"/>
        <v>-14</v>
      </c>
      <c r="E36">
        <f t="shared" si="2"/>
        <v>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topLeftCell="A8" workbookViewId="0">
      <selection activeCell="B3" sqref="B3:B3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2</v>
      </c>
      <c r="C13">
        <f t="shared" si="0"/>
        <v>2</v>
      </c>
      <c r="D13">
        <f t="shared" si="1"/>
        <v>2</v>
      </c>
      <c r="E13">
        <f t="shared" si="2"/>
        <v>2</v>
      </c>
    </row>
    <row r="14" spans="1:5">
      <c r="A14" s="2">
        <v>43896</v>
      </c>
      <c r="B14" s="3">
        <f>Dati!J14</f>
        <v>4</v>
      </c>
      <c r="C14">
        <f t="shared" si="0"/>
        <v>2</v>
      </c>
      <c r="D14">
        <f t="shared" si="1"/>
        <v>0</v>
      </c>
      <c r="E14">
        <f t="shared" si="2"/>
        <v>-2</v>
      </c>
    </row>
    <row r="15" spans="1:5">
      <c r="A15" s="2">
        <v>43897</v>
      </c>
      <c r="B15" s="3">
        <f>Dati!J15</f>
        <v>5</v>
      </c>
      <c r="C15">
        <f t="shared" si="0"/>
        <v>1</v>
      </c>
      <c r="D15">
        <f t="shared" si="1"/>
        <v>-1</v>
      </c>
      <c r="E15">
        <f t="shared" si="2"/>
        <v>-1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-1</v>
      </c>
      <c r="E16">
        <f t="shared" si="2"/>
        <v>0</v>
      </c>
    </row>
    <row r="17" spans="1:5">
      <c r="A17" s="2">
        <v>43899</v>
      </c>
      <c r="B17" s="3">
        <f>Dati!J17</f>
        <v>13</v>
      </c>
      <c r="C17">
        <f t="shared" si="0"/>
        <v>8</v>
      </c>
      <c r="D17">
        <f t="shared" si="1"/>
        <v>8</v>
      </c>
      <c r="E17">
        <f t="shared" si="2"/>
        <v>9</v>
      </c>
    </row>
    <row r="18" spans="1:5">
      <c r="A18" s="2">
        <v>43900</v>
      </c>
      <c r="B18" s="3">
        <f>Dati!J18</f>
        <v>17</v>
      </c>
      <c r="C18">
        <f t="shared" si="0"/>
        <v>4</v>
      </c>
      <c r="D18">
        <f t="shared" si="1"/>
        <v>-4</v>
      </c>
      <c r="E18">
        <f t="shared" si="2"/>
        <v>-12</v>
      </c>
    </row>
    <row r="19" spans="1:5">
      <c r="A19" s="2">
        <v>43901</v>
      </c>
      <c r="B19" s="3">
        <f>Dati!J19</f>
        <v>21</v>
      </c>
      <c r="C19">
        <f t="shared" si="0"/>
        <v>4</v>
      </c>
      <c r="D19">
        <f t="shared" si="1"/>
        <v>0</v>
      </c>
      <c r="E19">
        <f t="shared" si="2"/>
        <v>4</v>
      </c>
    </row>
    <row r="20" spans="1:5">
      <c r="A20" s="2">
        <v>43902</v>
      </c>
      <c r="B20" s="3">
        <f>Dati!J20</f>
        <v>26</v>
      </c>
      <c r="C20">
        <f t="shared" si="0"/>
        <v>5</v>
      </c>
      <c r="D20">
        <f t="shared" si="1"/>
        <v>1</v>
      </c>
      <c r="E20">
        <f t="shared" si="2"/>
        <v>1</v>
      </c>
    </row>
    <row r="21" spans="1:5">
      <c r="A21" s="2">
        <v>43903</v>
      </c>
      <c r="B21" s="3">
        <f>Dati!J21</f>
        <v>46</v>
      </c>
      <c r="C21">
        <f t="shared" si="0"/>
        <v>20</v>
      </c>
      <c r="D21">
        <f t="shared" si="1"/>
        <v>15</v>
      </c>
      <c r="E21">
        <f t="shared" si="2"/>
        <v>14</v>
      </c>
    </row>
    <row r="22" spans="1:5">
      <c r="A22" s="2">
        <v>43904</v>
      </c>
      <c r="B22" s="3">
        <f>Dati!J22</f>
        <v>59</v>
      </c>
      <c r="C22">
        <f t="shared" si="0"/>
        <v>13</v>
      </c>
      <c r="D22">
        <f t="shared" si="1"/>
        <v>-7</v>
      </c>
      <c r="E22">
        <f t="shared" si="2"/>
        <v>-22</v>
      </c>
    </row>
    <row r="23" spans="1:5">
      <c r="A23" s="2">
        <v>43905</v>
      </c>
      <c r="B23" s="3">
        <f>Dati!J23</f>
        <v>81</v>
      </c>
      <c r="C23">
        <f t="shared" si="0"/>
        <v>22</v>
      </c>
      <c r="D23">
        <f t="shared" si="1"/>
        <v>9</v>
      </c>
      <c r="E23">
        <f t="shared" si="2"/>
        <v>16</v>
      </c>
    </row>
    <row r="24" spans="1:5">
      <c r="A24" s="2">
        <v>43906</v>
      </c>
      <c r="B24" s="3">
        <f>Dati!J24</f>
        <v>111</v>
      </c>
      <c r="C24">
        <f t="shared" si="0"/>
        <v>30</v>
      </c>
      <c r="D24">
        <f t="shared" si="1"/>
        <v>8</v>
      </c>
      <c r="E24">
        <f t="shared" si="2"/>
        <v>-1</v>
      </c>
    </row>
    <row r="25" spans="1:5">
      <c r="A25" s="2">
        <v>43907</v>
      </c>
      <c r="B25" s="3">
        <f>Dati!J25</f>
        <v>133</v>
      </c>
      <c r="C25">
        <f t="shared" si="0"/>
        <v>22</v>
      </c>
      <c r="D25">
        <f t="shared" si="1"/>
        <v>-8</v>
      </c>
      <c r="E25">
        <f t="shared" si="2"/>
        <v>-16</v>
      </c>
    </row>
    <row r="26" spans="1:5">
      <c r="A26" s="2">
        <v>43908</v>
      </c>
      <c r="B26" s="3">
        <f>Dati!J26</f>
        <v>154</v>
      </c>
      <c r="C26">
        <f t="shared" si="0"/>
        <v>21</v>
      </c>
      <c r="D26">
        <f t="shared" si="1"/>
        <v>-1</v>
      </c>
      <c r="E26">
        <f t="shared" si="2"/>
        <v>7</v>
      </c>
    </row>
    <row r="27" spans="1:5">
      <c r="A27" s="2">
        <v>43909</v>
      </c>
      <c r="B27" s="3">
        <f>Dati!J27</f>
        <v>175</v>
      </c>
      <c r="C27">
        <f t="shared" si="0"/>
        <v>21</v>
      </c>
      <c r="D27">
        <f t="shared" si="1"/>
        <v>0</v>
      </c>
      <c r="E27">
        <f t="shared" si="2"/>
        <v>1</v>
      </c>
    </row>
    <row r="28" spans="1:5">
      <c r="A28" s="2">
        <v>43910</v>
      </c>
      <c r="B28" s="3">
        <f>Dati!J28</f>
        <v>209</v>
      </c>
      <c r="C28">
        <f t="shared" si="0"/>
        <v>34</v>
      </c>
      <c r="D28">
        <f t="shared" si="1"/>
        <v>13</v>
      </c>
      <c r="E28">
        <f t="shared" si="2"/>
        <v>13</v>
      </c>
    </row>
    <row r="29" spans="1:5">
      <c r="A29" s="2">
        <v>43911</v>
      </c>
      <c r="B29" s="3">
        <f>Dati!J29</f>
        <v>238</v>
      </c>
      <c r="C29">
        <f t="shared" si="0"/>
        <v>29</v>
      </c>
      <c r="D29">
        <f t="shared" si="1"/>
        <v>-5</v>
      </c>
      <c r="E29">
        <f t="shared" si="2"/>
        <v>-18</v>
      </c>
    </row>
    <row r="30" spans="1:5">
      <c r="A30" s="2">
        <v>43912</v>
      </c>
      <c r="B30" s="3">
        <f>Dati!J30</f>
        <v>283</v>
      </c>
      <c r="C30">
        <f t="shared" si="0"/>
        <v>45</v>
      </c>
      <c r="D30">
        <f t="shared" si="1"/>
        <v>16</v>
      </c>
      <c r="E30">
        <f t="shared" si="2"/>
        <v>21</v>
      </c>
    </row>
    <row r="31" spans="1:5">
      <c r="A31" s="2">
        <v>43913</v>
      </c>
      <c r="B31" s="3">
        <f>Dati!J31</f>
        <v>315</v>
      </c>
      <c r="C31">
        <f t="shared" si="0"/>
        <v>32</v>
      </c>
      <c r="D31">
        <f t="shared" si="1"/>
        <v>-13</v>
      </c>
      <c r="E31">
        <f t="shared" si="2"/>
        <v>-29</v>
      </c>
    </row>
    <row r="32" spans="1:5">
      <c r="A32" s="2">
        <v>43914</v>
      </c>
      <c r="B32" s="3">
        <f>Dati!J32</f>
        <v>374</v>
      </c>
      <c r="C32">
        <f t="shared" si="0"/>
        <v>59</v>
      </c>
      <c r="D32">
        <f t="shared" si="1"/>
        <v>27</v>
      </c>
      <c r="E32">
        <f t="shared" si="2"/>
        <v>40</v>
      </c>
    </row>
    <row r="33" spans="1:5">
      <c r="A33" s="2">
        <v>43915</v>
      </c>
      <c r="B33" s="3">
        <f>Dati!J33</f>
        <v>449</v>
      </c>
      <c r="C33">
        <f t="shared" si="0"/>
        <v>75</v>
      </c>
      <c r="D33">
        <f t="shared" si="1"/>
        <v>16</v>
      </c>
      <c r="E33">
        <f t="shared" si="2"/>
        <v>-11</v>
      </c>
    </row>
    <row r="34" spans="1:5">
      <c r="A34" s="2">
        <v>43916</v>
      </c>
      <c r="B34" s="3">
        <f>Dati!J34</f>
        <v>449</v>
      </c>
      <c r="C34">
        <f t="shared" si="0"/>
        <v>0</v>
      </c>
      <c r="D34">
        <f t="shared" si="1"/>
        <v>-75</v>
      </c>
      <c r="E34">
        <f t="shared" si="2"/>
        <v>-91</v>
      </c>
    </row>
    <row r="35" spans="1:5">
      <c r="A35" s="2">
        <v>43917</v>
      </c>
      <c r="B35" s="3">
        <f>Dati!J35</f>
        <v>569</v>
      </c>
      <c r="C35">
        <f t="shared" si="0"/>
        <v>120</v>
      </c>
      <c r="D35">
        <f t="shared" si="1"/>
        <v>120</v>
      </c>
      <c r="E35">
        <f t="shared" si="2"/>
        <v>195</v>
      </c>
    </row>
    <row r="36" spans="1:5">
      <c r="A36" s="2">
        <v>43918</v>
      </c>
      <c r="B36" s="3">
        <f>Dati!J36</f>
        <v>617</v>
      </c>
      <c r="C36">
        <f t="shared" si="0"/>
        <v>48</v>
      </c>
      <c r="D36">
        <f t="shared" si="1"/>
        <v>-72</v>
      </c>
      <c r="E36">
        <f t="shared" si="2"/>
        <v>-192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A10" workbookViewId="0">
      <selection activeCell="B3" sqref="B3:B3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2</v>
      </c>
    </row>
    <row r="4" spans="1:5">
      <c r="A4" s="2">
        <v>43886</v>
      </c>
      <c r="B4" s="3">
        <f>Dati!E4</f>
        <v>2</v>
      </c>
      <c r="C4">
        <f t="shared" ref="C4:C36" si="0">B4-B3</f>
        <v>0</v>
      </c>
    </row>
    <row r="5" spans="1:5">
      <c r="A5" s="2">
        <v>43887</v>
      </c>
      <c r="B5" s="3">
        <f>Dati!E5</f>
        <v>2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Dati!E6</f>
        <v>2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Dati!E7</f>
        <v>7</v>
      </c>
      <c r="C7">
        <f t="shared" si="0"/>
        <v>5</v>
      </c>
      <c r="D7">
        <f t="shared" si="1"/>
        <v>5</v>
      </c>
      <c r="E7">
        <f t="shared" si="2"/>
        <v>5</v>
      </c>
    </row>
    <row r="8" spans="1:5">
      <c r="A8" s="2">
        <v>43890</v>
      </c>
      <c r="B8" s="3">
        <f>Dati!E8</f>
        <v>7</v>
      </c>
      <c r="C8">
        <f t="shared" si="0"/>
        <v>0</v>
      </c>
      <c r="D8">
        <f t="shared" si="1"/>
        <v>-5</v>
      </c>
      <c r="E8">
        <f t="shared" si="2"/>
        <v>-10</v>
      </c>
    </row>
    <row r="9" spans="1:5">
      <c r="A9" s="2">
        <v>43891</v>
      </c>
      <c r="B9" s="3">
        <f>Dati!E9</f>
        <v>13</v>
      </c>
      <c r="C9">
        <f t="shared" si="0"/>
        <v>6</v>
      </c>
      <c r="D9">
        <f t="shared" si="1"/>
        <v>6</v>
      </c>
      <c r="E9">
        <f t="shared" si="2"/>
        <v>11</v>
      </c>
    </row>
    <row r="10" spans="1:5">
      <c r="A10" s="2">
        <v>43892</v>
      </c>
      <c r="B10" s="3">
        <f>Dati!E10</f>
        <v>14</v>
      </c>
      <c r="C10">
        <f t="shared" si="0"/>
        <v>1</v>
      </c>
      <c r="D10">
        <f t="shared" si="1"/>
        <v>-5</v>
      </c>
      <c r="E10">
        <f t="shared" si="2"/>
        <v>-11</v>
      </c>
    </row>
    <row r="11" spans="1:5">
      <c r="A11" s="2">
        <v>43893</v>
      </c>
      <c r="B11" s="3">
        <f>Dati!E11</f>
        <v>16</v>
      </c>
      <c r="C11">
        <f t="shared" si="0"/>
        <v>2</v>
      </c>
      <c r="D11">
        <f t="shared" si="1"/>
        <v>1</v>
      </c>
      <c r="E11">
        <f t="shared" si="2"/>
        <v>6</v>
      </c>
    </row>
    <row r="12" spans="1:5">
      <c r="A12" s="2">
        <v>43894</v>
      </c>
      <c r="B12" s="3">
        <f>Dati!E12</f>
        <v>39</v>
      </c>
      <c r="C12">
        <f t="shared" si="0"/>
        <v>23</v>
      </c>
      <c r="D12">
        <f t="shared" si="1"/>
        <v>21</v>
      </c>
      <c r="E12">
        <f t="shared" si="2"/>
        <v>20</v>
      </c>
    </row>
    <row r="13" spans="1:5">
      <c r="A13" s="2">
        <v>43895</v>
      </c>
      <c r="B13" s="3">
        <f>Dati!E13</f>
        <v>60</v>
      </c>
      <c r="C13">
        <f t="shared" si="0"/>
        <v>21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Dati!E14</f>
        <v>87</v>
      </c>
      <c r="C14">
        <f t="shared" si="0"/>
        <v>27</v>
      </c>
      <c r="D14">
        <f t="shared" si="1"/>
        <v>6</v>
      </c>
      <c r="E14">
        <f t="shared" si="2"/>
        <v>8</v>
      </c>
    </row>
    <row r="15" spans="1:5">
      <c r="A15" s="2">
        <v>43897</v>
      </c>
      <c r="B15" s="3">
        <f>Dati!E15</f>
        <v>148</v>
      </c>
      <c r="C15">
        <f t="shared" si="0"/>
        <v>61</v>
      </c>
      <c r="D15">
        <f t="shared" si="1"/>
        <v>34</v>
      </c>
      <c r="E15">
        <f t="shared" si="2"/>
        <v>28</v>
      </c>
    </row>
    <row r="16" spans="1:5">
      <c r="A16" s="2">
        <v>43898</v>
      </c>
      <c r="B16" s="3">
        <f>Dati!E16</f>
        <v>290</v>
      </c>
      <c r="C16">
        <f t="shared" si="0"/>
        <v>142</v>
      </c>
      <c r="D16">
        <f t="shared" si="1"/>
        <v>81</v>
      </c>
      <c r="E16">
        <f t="shared" si="2"/>
        <v>47</v>
      </c>
    </row>
    <row r="17" spans="1:5">
      <c r="A17" s="2">
        <v>43899</v>
      </c>
      <c r="B17" s="3">
        <f>Dati!E17</f>
        <v>272</v>
      </c>
      <c r="C17">
        <f t="shared" si="0"/>
        <v>-18</v>
      </c>
      <c r="D17">
        <f t="shared" si="1"/>
        <v>-160</v>
      </c>
      <c r="E17">
        <f t="shared" si="2"/>
        <v>-241</v>
      </c>
    </row>
    <row r="18" spans="1:5">
      <c r="A18" s="2">
        <v>43900</v>
      </c>
      <c r="B18" s="3">
        <f>Dati!E18</f>
        <v>372</v>
      </c>
      <c r="C18">
        <f t="shared" si="0"/>
        <v>100</v>
      </c>
      <c r="D18">
        <f t="shared" si="1"/>
        <v>118</v>
      </c>
      <c r="E18">
        <f t="shared" si="2"/>
        <v>278</v>
      </c>
    </row>
    <row r="19" spans="1:5">
      <c r="A19" s="2">
        <v>43901</v>
      </c>
      <c r="B19" s="3">
        <f>Dati!E19</f>
        <v>394</v>
      </c>
      <c r="C19">
        <f t="shared" si="0"/>
        <v>22</v>
      </c>
      <c r="D19">
        <f t="shared" si="1"/>
        <v>-78</v>
      </c>
      <c r="E19">
        <f t="shared" si="2"/>
        <v>-196</v>
      </c>
    </row>
    <row r="20" spans="1:5">
      <c r="A20" s="2">
        <v>43902</v>
      </c>
      <c r="B20" s="3">
        <f>Dati!E20</f>
        <v>465</v>
      </c>
      <c r="C20">
        <f t="shared" si="0"/>
        <v>71</v>
      </c>
      <c r="D20">
        <f t="shared" si="1"/>
        <v>49</v>
      </c>
      <c r="E20">
        <f t="shared" si="2"/>
        <v>127</v>
      </c>
    </row>
    <row r="21" spans="1:5">
      <c r="A21" s="2">
        <v>43903</v>
      </c>
      <c r="B21" s="3">
        <f>Dati!E21</f>
        <v>691</v>
      </c>
      <c r="C21">
        <f t="shared" si="0"/>
        <v>226</v>
      </c>
      <c r="D21">
        <f t="shared" si="1"/>
        <v>155</v>
      </c>
      <c r="E21">
        <f t="shared" si="2"/>
        <v>106</v>
      </c>
    </row>
    <row r="22" spans="1:5">
      <c r="A22" s="2">
        <v>43904</v>
      </c>
      <c r="B22" s="3">
        <f>Dati!E22</f>
        <v>688</v>
      </c>
      <c r="C22">
        <f t="shared" si="0"/>
        <v>-3</v>
      </c>
      <c r="D22">
        <f t="shared" si="1"/>
        <v>-229</v>
      </c>
      <c r="E22">
        <f t="shared" si="2"/>
        <v>-384</v>
      </c>
    </row>
    <row r="23" spans="1:5">
      <c r="A23" s="2">
        <v>43905</v>
      </c>
      <c r="B23" s="3">
        <f>Dati!E23</f>
        <v>897</v>
      </c>
      <c r="C23">
        <f t="shared" si="0"/>
        <v>209</v>
      </c>
      <c r="D23">
        <f t="shared" si="1"/>
        <v>212</v>
      </c>
      <c r="E23">
        <f t="shared" si="2"/>
        <v>441</v>
      </c>
    </row>
    <row r="24" spans="1:5">
      <c r="A24" s="2">
        <v>43906</v>
      </c>
      <c r="B24" s="3">
        <f>Dati!E24</f>
        <v>1231</v>
      </c>
      <c r="C24">
        <f t="shared" si="0"/>
        <v>334</v>
      </c>
      <c r="D24">
        <f t="shared" si="1"/>
        <v>125</v>
      </c>
      <c r="E24">
        <f t="shared" si="2"/>
        <v>-87</v>
      </c>
    </row>
    <row r="25" spans="1:5">
      <c r="A25" s="2">
        <v>43907</v>
      </c>
      <c r="B25" s="3">
        <f>Dati!E25</f>
        <v>1584</v>
      </c>
      <c r="C25">
        <f t="shared" si="0"/>
        <v>353</v>
      </c>
      <c r="D25">
        <f t="shared" si="1"/>
        <v>19</v>
      </c>
      <c r="E25">
        <f t="shared" si="2"/>
        <v>-106</v>
      </c>
    </row>
    <row r="26" spans="1:5">
      <c r="A26" s="2">
        <v>43908</v>
      </c>
      <c r="B26" s="3">
        <f>Dati!E26</f>
        <v>2007</v>
      </c>
      <c r="C26">
        <f t="shared" si="0"/>
        <v>423</v>
      </c>
      <c r="D26">
        <f t="shared" si="1"/>
        <v>70</v>
      </c>
      <c r="E26">
        <f t="shared" si="2"/>
        <v>51</v>
      </c>
    </row>
    <row r="27" spans="1:5">
      <c r="A27" s="2">
        <v>43909</v>
      </c>
      <c r="B27" s="3">
        <f>Dati!E27</f>
        <v>2536</v>
      </c>
      <c r="C27">
        <f t="shared" si="0"/>
        <v>529</v>
      </c>
      <c r="D27">
        <f t="shared" si="1"/>
        <v>106</v>
      </c>
      <c r="E27">
        <f t="shared" si="2"/>
        <v>36</v>
      </c>
    </row>
    <row r="28" spans="1:5">
      <c r="A28" s="2">
        <v>43910</v>
      </c>
      <c r="B28" s="3">
        <f>Dati!E28</f>
        <v>1821</v>
      </c>
      <c r="C28">
        <f t="shared" si="0"/>
        <v>-715</v>
      </c>
      <c r="D28">
        <f t="shared" si="1"/>
        <v>-1244</v>
      </c>
      <c r="E28">
        <f t="shared" si="2"/>
        <v>-1350</v>
      </c>
    </row>
    <row r="29" spans="1:5">
      <c r="A29" s="2">
        <v>43911</v>
      </c>
      <c r="B29" s="3">
        <f>Dati!E29</f>
        <v>2277</v>
      </c>
      <c r="C29">
        <f t="shared" si="0"/>
        <v>456</v>
      </c>
      <c r="D29">
        <f t="shared" si="1"/>
        <v>1171</v>
      </c>
      <c r="E29">
        <f t="shared" si="2"/>
        <v>2415</v>
      </c>
    </row>
    <row r="30" spans="1:5">
      <c r="A30" s="2">
        <v>43912</v>
      </c>
      <c r="B30" s="3">
        <f>Dati!E30</f>
        <v>2426</v>
      </c>
      <c r="C30">
        <f t="shared" si="0"/>
        <v>149</v>
      </c>
      <c r="D30">
        <f t="shared" si="1"/>
        <v>-307</v>
      </c>
      <c r="E30">
        <f t="shared" si="2"/>
        <v>-1478</v>
      </c>
    </row>
    <row r="31" spans="1:5">
      <c r="A31" s="2">
        <v>43913</v>
      </c>
      <c r="B31" s="3">
        <f>Dati!E31</f>
        <v>2537</v>
      </c>
      <c r="C31">
        <f t="shared" si="0"/>
        <v>111</v>
      </c>
      <c r="D31">
        <f t="shared" si="1"/>
        <v>-38</v>
      </c>
      <c r="E31">
        <f t="shared" si="2"/>
        <v>269</v>
      </c>
    </row>
    <row r="32" spans="1:5">
      <c r="A32" s="2">
        <v>43914</v>
      </c>
      <c r="B32" s="3">
        <f>Dati!E32</f>
        <v>2764</v>
      </c>
      <c r="C32">
        <f t="shared" si="0"/>
        <v>227</v>
      </c>
      <c r="D32">
        <f t="shared" si="1"/>
        <v>116</v>
      </c>
      <c r="E32">
        <f t="shared" si="2"/>
        <v>154</v>
      </c>
    </row>
    <row r="33" spans="1:5">
      <c r="A33" s="2">
        <v>43915</v>
      </c>
      <c r="B33" s="3">
        <f>Dati!E33</f>
        <v>2925</v>
      </c>
      <c r="C33">
        <f t="shared" si="0"/>
        <v>161</v>
      </c>
      <c r="D33">
        <f t="shared" si="1"/>
        <v>-66</v>
      </c>
      <c r="E33">
        <f t="shared" si="2"/>
        <v>-182</v>
      </c>
    </row>
    <row r="34" spans="1:5">
      <c r="A34" s="2">
        <v>43916</v>
      </c>
      <c r="B34" s="3">
        <f>Dati!E34</f>
        <v>3041</v>
      </c>
      <c r="C34">
        <f t="shared" si="0"/>
        <v>116</v>
      </c>
      <c r="D34">
        <f t="shared" si="1"/>
        <v>-45</v>
      </c>
      <c r="E34">
        <f t="shared" si="2"/>
        <v>21</v>
      </c>
    </row>
    <row r="35" spans="1:5">
      <c r="A35" s="2">
        <v>43917</v>
      </c>
      <c r="B35" s="3">
        <f>Dati!E35</f>
        <v>3283</v>
      </c>
      <c r="C35">
        <f t="shared" si="0"/>
        <v>242</v>
      </c>
      <c r="D35">
        <f t="shared" si="1"/>
        <v>126</v>
      </c>
      <c r="E35">
        <f t="shared" si="2"/>
        <v>171</v>
      </c>
    </row>
    <row r="36" spans="1:5">
      <c r="A36" s="2">
        <v>43918</v>
      </c>
      <c r="B36" s="3">
        <f>Dati!E36</f>
        <v>3533</v>
      </c>
      <c r="C36">
        <f t="shared" si="0"/>
        <v>250</v>
      </c>
      <c r="D36">
        <f t="shared" si="1"/>
        <v>8</v>
      </c>
      <c r="E36">
        <f t="shared" si="2"/>
        <v>-118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topLeftCell="A10" workbookViewId="0">
      <selection activeCell="B3" sqref="B3:B3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3</v>
      </c>
    </row>
    <row r="4" spans="1:5">
      <c r="A4" s="2">
        <v>43886</v>
      </c>
      <c r="B4" s="3">
        <f>Dati!G4</f>
        <v>3</v>
      </c>
      <c r="C4">
        <f t="shared" ref="C4:C36" si="0">B4-B3</f>
        <v>0</v>
      </c>
    </row>
    <row r="5" spans="1:5">
      <c r="A5" s="2">
        <v>43887</v>
      </c>
      <c r="B5" s="3">
        <f>Dati!G5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Dati!G6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Dati!G7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Dati!G8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Dati!G9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Dati!G10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Dati!G11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Dati!G12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Dati!G13</f>
        <v>106</v>
      </c>
      <c r="C13">
        <f t="shared" si="0"/>
        <v>24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Dati!G14</f>
        <v>139</v>
      </c>
      <c r="C14">
        <f t="shared" si="0"/>
        <v>33</v>
      </c>
      <c r="D14">
        <f t="shared" si="1"/>
        <v>9</v>
      </c>
      <c r="E14">
        <f t="shared" si="2"/>
        <v>11</v>
      </c>
    </row>
    <row r="15" spans="1:5">
      <c r="A15" s="2">
        <v>43897</v>
      </c>
      <c r="B15" s="3">
        <f>Dati!G15</f>
        <v>202</v>
      </c>
      <c r="C15">
        <f t="shared" si="0"/>
        <v>63</v>
      </c>
      <c r="D15">
        <f t="shared" si="1"/>
        <v>30</v>
      </c>
      <c r="E15">
        <f t="shared" si="2"/>
        <v>21</v>
      </c>
    </row>
    <row r="16" spans="1:5">
      <c r="A16" s="2">
        <v>43898</v>
      </c>
      <c r="B16" s="3">
        <f>Dati!G16</f>
        <v>355</v>
      </c>
      <c r="C16">
        <f t="shared" si="0"/>
        <v>153</v>
      </c>
      <c r="D16">
        <f t="shared" si="1"/>
        <v>90</v>
      </c>
      <c r="E16">
        <f t="shared" si="2"/>
        <v>60</v>
      </c>
    </row>
    <row r="17" spans="1:5">
      <c r="A17" s="2">
        <v>43899</v>
      </c>
      <c r="B17" s="3">
        <f>Dati!G17</f>
        <v>337</v>
      </c>
      <c r="C17">
        <f t="shared" si="0"/>
        <v>-18</v>
      </c>
      <c r="D17">
        <f t="shared" si="1"/>
        <v>-171</v>
      </c>
      <c r="E17">
        <f t="shared" si="2"/>
        <v>-261</v>
      </c>
    </row>
    <row r="18" spans="1:5">
      <c r="A18" s="2">
        <v>43900</v>
      </c>
      <c r="B18" s="3">
        <f>Dati!G18</f>
        <v>436</v>
      </c>
      <c r="C18">
        <f t="shared" si="0"/>
        <v>99</v>
      </c>
      <c r="D18">
        <f t="shared" si="1"/>
        <v>117</v>
      </c>
      <c r="E18">
        <f t="shared" si="2"/>
        <v>288</v>
      </c>
    </row>
    <row r="19" spans="1:5">
      <c r="A19" s="2">
        <v>43901</v>
      </c>
      <c r="B19" s="3">
        <f>Dati!G19</f>
        <v>480</v>
      </c>
      <c r="C19">
        <f t="shared" si="0"/>
        <v>44</v>
      </c>
      <c r="D19">
        <f t="shared" si="1"/>
        <v>-55</v>
      </c>
      <c r="E19">
        <f t="shared" si="2"/>
        <v>-172</v>
      </c>
    </row>
    <row r="20" spans="1:5">
      <c r="A20" s="2">
        <v>43902</v>
      </c>
      <c r="B20" s="3">
        <f>Dati!G20</f>
        <v>554</v>
      </c>
      <c r="C20">
        <f t="shared" si="0"/>
        <v>74</v>
      </c>
      <c r="D20">
        <f t="shared" si="1"/>
        <v>30</v>
      </c>
      <c r="E20">
        <f t="shared" si="2"/>
        <v>85</v>
      </c>
    </row>
    <row r="21" spans="1:5">
      <c r="A21" s="2">
        <v>43903</v>
      </c>
      <c r="B21" s="3">
        <f>Dati!G21</f>
        <v>794</v>
      </c>
      <c r="C21">
        <f t="shared" si="0"/>
        <v>240</v>
      </c>
      <c r="D21">
        <f t="shared" si="1"/>
        <v>166</v>
      </c>
      <c r="E21">
        <f t="shared" si="2"/>
        <v>136</v>
      </c>
    </row>
    <row r="22" spans="1:5">
      <c r="A22" s="2">
        <v>43904</v>
      </c>
      <c r="B22" s="3">
        <f>Dati!G22</f>
        <v>814</v>
      </c>
      <c r="C22">
        <f t="shared" si="0"/>
        <v>20</v>
      </c>
      <c r="D22">
        <f t="shared" si="1"/>
        <v>-220</v>
      </c>
      <c r="E22">
        <f t="shared" si="2"/>
        <v>-386</v>
      </c>
    </row>
    <row r="23" spans="1:5">
      <c r="A23" s="2">
        <v>43905</v>
      </c>
      <c r="B23" s="3">
        <f>Dati!G23</f>
        <v>1030</v>
      </c>
      <c r="C23">
        <f t="shared" si="0"/>
        <v>216</v>
      </c>
      <c r="D23">
        <f t="shared" si="1"/>
        <v>196</v>
      </c>
      <c r="E23">
        <f t="shared" si="2"/>
        <v>416</v>
      </c>
    </row>
    <row r="24" spans="1:5">
      <c r="A24" s="2">
        <v>43906</v>
      </c>
      <c r="B24" s="3">
        <f>Dati!G24</f>
        <v>1405</v>
      </c>
      <c r="C24">
        <f t="shared" si="0"/>
        <v>375</v>
      </c>
      <c r="D24">
        <f t="shared" si="1"/>
        <v>159</v>
      </c>
      <c r="E24">
        <f t="shared" si="2"/>
        <v>-37</v>
      </c>
    </row>
    <row r="25" spans="1:5">
      <c r="A25" s="2">
        <v>43907</v>
      </c>
      <c r="B25" s="3">
        <f>Dati!G25</f>
        <v>1764</v>
      </c>
      <c r="C25">
        <f t="shared" si="0"/>
        <v>359</v>
      </c>
      <c r="D25">
        <f t="shared" si="1"/>
        <v>-16</v>
      </c>
      <c r="E25">
        <f t="shared" si="2"/>
        <v>-175</v>
      </c>
    </row>
    <row r="26" spans="1:5">
      <c r="A26" s="2">
        <v>43908</v>
      </c>
      <c r="B26" s="3">
        <f>Dati!G26</f>
        <v>2187</v>
      </c>
      <c r="C26">
        <f t="shared" si="0"/>
        <v>423</v>
      </c>
      <c r="D26">
        <f t="shared" si="1"/>
        <v>64</v>
      </c>
      <c r="E26">
        <f t="shared" si="2"/>
        <v>80</v>
      </c>
    </row>
    <row r="27" spans="1:5">
      <c r="A27" s="2">
        <v>43909</v>
      </c>
      <c r="B27" s="3">
        <f>Dati!G27</f>
        <v>2754</v>
      </c>
      <c r="C27">
        <f t="shared" si="0"/>
        <v>567</v>
      </c>
      <c r="D27">
        <f t="shared" si="1"/>
        <v>144</v>
      </c>
      <c r="E27">
        <f t="shared" si="2"/>
        <v>80</v>
      </c>
    </row>
    <row r="28" spans="1:5">
      <c r="A28" s="2">
        <v>43910</v>
      </c>
      <c r="B28" s="3">
        <f>Dati!G28</f>
        <v>3244</v>
      </c>
      <c r="C28">
        <f t="shared" si="0"/>
        <v>490</v>
      </c>
      <c r="D28">
        <f t="shared" si="1"/>
        <v>-77</v>
      </c>
      <c r="E28">
        <f t="shared" si="2"/>
        <v>-221</v>
      </c>
    </row>
    <row r="29" spans="1:5">
      <c r="A29" s="2">
        <v>43911</v>
      </c>
      <c r="B29" s="3">
        <f>Dati!G29</f>
        <v>3506</v>
      </c>
      <c r="C29">
        <f t="shared" si="0"/>
        <v>262</v>
      </c>
      <c r="D29">
        <f t="shared" si="1"/>
        <v>-228</v>
      </c>
      <c r="E29">
        <f t="shared" si="2"/>
        <v>-151</v>
      </c>
    </row>
    <row r="30" spans="1:5">
      <c r="A30" s="2">
        <v>43912</v>
      </c>
      <c r="B30" s="3">
        <f>Dati!G30</f>
        <v>4127</v>
      </c>
      <c r="C30">
        <f t="shared" si="0"/>
        <v>621</v>
      </c>
      <c r="D30">
        <f t="shared" si="1"/>
        <v>359</v>
      </c>
      <c r="E30">
        <f t="shared" si="2"/>
        <v>587</v>
      </c>
    </row>
    <row r="31" spans="1:5">
      <c r="A31" s="2">
        <v>43913</v>
      </c>
      <c r="B31" s="3">
        <f>Dati!G31</f>
        <v>4529</v>
      </c>
      <c r="C31">
        <f t="shared" si="0"/>
        <v>402</v>
      </c>
      <c r="D31">
        <f t="shared" si="1"/>
        <v>-219</v>
      </c>
      <c r="E31">
        <f t="shared" si="2"/>
        <v>-578</v>
      </c>
    </row>
    <row r="32" spans="1:5">
      <c r="A32" s="2">
        <v>43914</v>
      </c>
      <c r="B32" s="3">
        <f>Dati!G32</f>
        <v>5124</v>
      </c>
      <c r="C32">
        <f t="shared" si="0"/>
        <v>595</v>
      </c>
      <c r="D32">
        <f t="shared" si="1"/>
        <v>193</v>
      </c>
      <c r="E32">
        <f t="shared" si="2"/>
        <v>412</v>
      </c>
    </row>
    <row r="33" spans="1:5">
      <c r="A33" s="2">
        <v>43915</v>
      </c>
      <c r="B33" s="3">
        <f>Dati!G33</f>
        <v>5556</v>
      </c>
      <c r="C33">
        <f t="shared" si="0"/>
        <v>432</v>
      </c>
      <c r="D33">
        <f t="shared" si="1"/>
        <v>-163</v>
      </c>
      <c r="E33">
        <f t="shared" si="2"/>
        <v>-356</v>
      </c>
    </row>
    <row r="34" spans="1:5">
      <c r="A34" s="2">
        <v>43916</v>
      </c>
      <c r="B34" s="3">
        <f>Dati!G34</f>
        <v>5950</v>
      </c>
      <c r="C34">
        <f t="shared" si="0"/>
        <v>394</v>
      </c>
      <c r="D34">
        <f t="shared" si="1"/>
        <v>-38</v>
      </c>
      <c r="E34">
        <f t="shared" si="2"/>
        <v>125</v>
      </c>
    </row>
    <row r="35" spans="1:5">
      <c r="A35" s="2">
        <v>43917</v>
      </c>
      <c r="B35" s="3">
        <f>Dati!G35</f>
        <v>6347</v>
      </c>
      <c r="C35">
        <f t="shared" si="0"/>
        <v>397</v>
      </c>
      <c r="D35">
        <f t="shared" si="1"/>
        <v>3</v>
      </c>
      <c r="E35">
        <f t="shared" si="2"/>
        <v>41</v>
      </c>
    </row>
    <row r="36" spans="1:5">
      <c r="A36" s="2">
        <v>43918</v>
      </c>
      <c r="B36" s="3">
        <f>Dati!G36</f>
        <v>6851</v>
      </c>
      <c r="C36">
        <f t="shared" si="0"/>
        <v>504</v>
      </c>
      <c r="D36">
        <f t="shared" si="1"/>
        <v>107</v>
      </c>
      <c r="E36">
        <f t="shared" si="2"/>
        <v>104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topLeftCell="A11" workbookViewId="0">
      <selection activeCell="B3" sqref="B3:B3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1</v>
      </c>
    </row>
    <row r="4" spans="1:5">
      <c r="A4" s="2">
        <v>43886</v>
      </c>
      <c r="B4" s="3">
        <f>Dati!F4</f>
        <v>1</v>
      </c>
      <c r="C4">
        <f t="shared" ref="C4:C36" si="0">B4-B3</f>
        <v>0</v>
      </c>
    </row>
    <row r="5" spans="1:5">
      <c r="A5" s="2">
        <v>43887</v>
      </c>
      <c r="B5" s="3">
        <f>Dati!F5</f>
        <v>1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Dati!F6</f>
        <v>0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Dati!F7</f>
        <v>4</v>
      </c>
      <c r="C7">
        <f t="shared" si="0"/>
        <v>4</v>
      </c>
      <c r="D7">
        <f t="shared" si="1"/>
        <v>5</v>
      </c>
      <c r="E7">
        <f t="shared" si="2"/>
        <v>6</v>
      </c>
    </row>
    <row r="8" spans="1:5">
      <c r="A8" s="2">
        <v>43890</v>
      </c>
      <c r="B8" s="3">
        <f>Dati!F8</f>
        <v>4</v>
      </c>
      <c r="C8">
        <f t="shared" si="0"/>
        <v>0</v>
      </c>
      <c r="D8">
        <f t="shared" si="1"/>
        <v>-4</v>
      </c>
      <c r="E8">
        <f t="shared" si="2"/>
        <v>-9</v>
      </c>
    </row>
    <row r="9" spans="1:5">
      <c r="A9" s="2">
        <v>43891</v>
      </c>
      <c r="B9" s="3">
        <f>Dati!F9</f>
        <v>36</v>
      </c>
      <c r="C9">
        <f t="shared" si="0"/>
        <v>32</v>
      </c>
      <c r="D9">
        <f t="shared" si="1"/>
        <v>32</v>
      </c>
      <c r="E9">
        <f t="shared" si="2"/>
        <v>36</v>
      </c>
    </row>
    <row r="10" spans="1:5">
      <c r="A10" s="2">
        <v>43892</v>
      </c>
      <c r="B10" s="3">
        <f>Dati!F10</f>
        <v>37</v>
      </c>
      <c r="C10">
        <f t="shared" si="0"/>
        <v>1</v>
      </c>
      <c r="D10">
        <f t="shared" si="1"/>
        <v>-31</v>
      </c>
      <c r="E10">
        <f t="shared" si="2"/>
        <v>-63</v>
      </c>
    </row>
    <row r="11" spans="1:5">
      <c r="A11" s="2">
        <v>43893</v>
      </c>
      <c r="B11" s="3">
        <f>Dati!F11</f>
        <v>40</v>
      </c>
      <c r="C11">
        <f t="shared" si="0"/>
        <v>3</v>
      </c>
      <c r="D11">
        <f t="shared" si="1"/>
        <v>2</v>
      </c>
      <c r="E11">
        <f t="shared" si="2"/>
        <v>33</v>
      </c>
    </row>
    <row r="12" spans="1:5">
      <c r="A12" s="2">
        <v>43894</v>
      </c>
      <c r="B12" s="3">
        <f>Dati!F12</f>
        <v>43</v>
      </c>
      <c r="C12">
        <f t="shared" si="0"/>
        <v>3</v>
      </c>
      <c r="D12">
        <f t="shared" si="1"/>
        <v>0</v>
      </c>
      <c r="E12">
        <f t="shared" si="2"/>
        <v>-2</v>
      </c>
    </row>
    <row r="13" spans="1:5">
      <c r="A13" s="2">
        <v>43895</v>
      </c>
      <c r="B13" s="3">
        <f>Dati!F13</f>
        <v>46</v>
      </c>
      <c r="C13">
        <f t="shared" si="0"/>
        <v>3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Dati!F14</f>
        <v>52</v>
      </c>
      <c r="C14">
        <f t="shared" si="0"/>
        <v>6</v>
      </c>
      <c r="D14">
        <f t="shared" si="1"/>
        <v>3</v>
      </c>
      <c r="E14">
        <f t="shared" si="2"/>
        <v>3</v>
      </c>
    </row>
    <row r="15" spans="1:5">
      <c r="A15" s="2">
        <v>43897</v>
      </c>
      <c r="B15" s="3">
        <f>Dati!F15</f>
        <v>54</v>
      </c>
      <c r="C15">
        <f t="shared" si="0"/>
        <v>2</v>
      </c>
      <c r="D15">
        <f t="shared" si="1"/>
        <v>-4</v>
      </c>
      <c r="E15">
        <f t="shared" si="2"/>
        <v>-7</v>
      </c>
    </row>
    <row r="16" spans="1:5">
      <c r="A16" s="2">
        <v>43898</v>
      </c>
      <c r="B16" s="3">
        <f>Dati!F16</f>
        <v>65</v>
      </c>
      <c r="C16">
        <f t="shared" si="0"/>
        <v>11</v>
      </c>
      <c r="D16">
        <f t="shared" si="1"/>
        <v>9</v>
      </c>
      <c r="E16">
        <f t="shared" si="2"/>
        <v>13</v>
      </c>
    </row>
    <row r="17" spans="1:5">
      <c r="A17" s="2">
        <v>43899</v>
      </c>
      <c r="B17" s="3">
        <f>Dati!F17</f>
        <v>65</v>
      </c>
      <c r="C17">
        <f t="shared" si="0"/>
        <v>0</v>
      </c>
      <c r="D17">
        <f t="shared" si="1"/>
        <v>-11</v>
      </c>
      <c r="E17">
        <f t="shared" si="2"/>
        <v>-20</v>
      </c>
    </row>
    <row r="18" spans="1:5">
      <c r="A18" s="2">
        <v>43900</v>
      </c>
      <c r="B18" s="3">
        <f>Dati!F18</f>
        <v>64</v>
      </c>
      <c r="C18">
        <f t="shared" si="0"/>
        <v>-1</v>
      </c>
      <c r="D18">
        <f t="shared" si="1"/>
        <v>-1</v>
      </c>
      <c r="E18">
        <f t="shared" si="2"/>
        <v>10</v>
      </c>
    </row>
    <row r="19" spans="1:5">
      <c r="A19" s="2">
        <v>43901</v>
      </c>
      <c r="B19" s="3">
        <f>Dati!F19</f>
        <v>86</v>
      </c>
      <c r="C19">
        <f t="shared" si="0"/>
        <v>22</v>
      </c>
      <c r="D19">
        <f t="shared" si="1"/>
        <v>23</v>
      </c>
      <c r="E19">
        <f t="shared" si="2"/>
        <v>24</v>
      </c>
    </row>
    <row r="20" spans="1:5">
      <c r="A20" s="2">
        <v>43902</v>
      </c>
      <c r="B20" s="3">
        <f>Dati!F20</f>
        <v>89</v>
      </c>
      <c r="C20">
        <f t="shared" si="0"/>
        <v>3</v>
      </c>
      <c r="D20">
        <f t="shared" si="1"/>
        <v>-19</v>
      </c>
      <c r="E20">
        <f t="shared" si="2"/>
        <v>-42</v>
      </c>
    </row>
    <row r="21" spans="1:5">
      <c r="A21" s="2">
        <v>43903</v>
      </c>
      <c r="B21" s="3">
        <f>Dati!F21</f>
        <v>103</v>
      </c>
      <c r="C21">
        <f t="shared" si="0"/>
        <v>14</v>
      </c>
      <c r="D21">
        <f t="shared" si="1"/>
        <v>11</v>
      </c>
      <c r="E21">
        <f t="shared" si="2"/>
        <v>30</v>
      </c>
    </row>
    <row r="22" spans="1:5">
      <c r="A22" s="2">
        <v>43904</v>
      </c>
      <c r="B22" s="3">
        <f>Dati!F22</f>
        <v>126</v>
      </c>
      <c r="C22">
        <f t="shared" si="0"/>
        <v>23</v>
      </c>
      <c r="D22">
        <f t="shared" si="1"/>
        <v>9</v>
      </c>
      <c r="E22">
        <f t="shared" si="2"/>
        <v>-2</v>
      </c>
    </row>
    <row r="23" spans="1:5">
      <c r="A23" s="2">
        <v>43905</v>
      </c>
      <c r="B23" s="3">
        <f>Dati!F23</f>
        <v>133</v>
      </c>
      <c r="C23">
        <f t="shared" si="0"/>
        <v>7</v>
      </c>
      <c r="D23">
        <f t="shared" si="1"/>
        <v>-16</v>
      </c>
      <c r="E23">
        <f t="shared" si="2"/>
        <v>-25</v>
      </c>
    </row>
    <row r="24" spans="1:5">
      <c r="A24" s="2">
        <v>43906</v>
      </c>
      <c r="B24" s="3">
        <f>Dati!F24</f>
        <v>174</v>
      </c>
      <c r="C24">
        <f t="shared" si="0"/>
        <v>41</v>
      </c>
      <c r="D24">
        <f t="shared" si="1"/>
        <v>34</v>
      </c>
      <c r="E24">
        <f t="shared" si="2"/>
        <v>50</v>
      </c>
    </row>
    <row r="25" spans="1:5">
      <c r="A25" s="2">
        <v>43907</v>
      </c>
      <c r="B25" s="3">
        <f>Dati!F25</f>
        <v>180</v>
      </c>
      <c r="C25">
        <f t="shared" si="0"/>
        <v>6</v>
      </c>
      <c r="D25">
        <f t="shared" si="1"/>
        <v>-35</v>
      </c>
      <c r="E25">
        <f t="shared" si="2"/>
        <v>-69</v>
      </c>
    </row>
    <row r="26" spans="1:5">
      <c r="A26" s="2">
        <v>43908</v>
      </c>
      <c r="B26" s="3">
        <f>Dati!F26</f>
        <v>180</v>
      </c>
      <c r="C26">
        <f t="shared" si="0"/>
        <v>0</v>
      </c>
      <c r="D26">
        <f t="shared" si="1"/>
        <v>-6</v>
      </c>
      <c r="E26">
        <f t="shared" si="2"/>
        <v>29</v>
      </c>
    </row>
    <row r="27" spans="1:5">
      <c r="A27" s="2">
        <v>43909</v>
      </c>
      <c r="B27" s="3">
        <f>Dati!F27</f>
        <v>218</v>
      </c>
      <c r="C27">
        <f t="shared" si="0"/>
        <v>38</v>
      </c>
      <c r="D27">
        <f t="shared" si="1"/>
        <v>38</v>
      </c>
      <c r="E27">
        <f t="shared" si="2"/>
        <v>44</v>
      </c>
    </row>
    <row r="28" spans="1:5">
      <c r="A28" s="2">
        <v>43910</v>
      </c>
      <c r="B28" s="3">
        <f>Dati!F28</f>
        <v>1423</v>
      </c>
      <c r="C28">
        <f t="shared" si="0"/>
        <v>1205</v>
      </c>
      <c r="D28">
        <f t="shared" si="1"/>
        <v>1167</v>
      </c>
      <c r="E28">
        <f t="shared" si="2"/>
        <v>1129</v>
      </c>
    </row>
    <row r="29" spans="1:5">
      <c r="A29" s="2">
        <v>43911</v>
      </c>
      <c r="B29" s="3">
        <f>Dati!F29</f>
        <v>1229</v>
      </c>
      <c r="C29">
        <f t="shared" si="0"/>
        <v>-194</v>
      </c>
      <c r="D29">
        <f t="shared" si="1"/>
        <v>-1399</v>
      </c>
      <c r="E29">
        <f t="shared" si="2"/>
        <v>-2566</v>
      </c>
    </row>
    <row r="30" spans="1:5">
      <c r="A30" s="2">
        <v>43912</v>
      </c>
      <c r="B30" s="3">
        <f>Dati!F30</f>
        <v>1701</v>
      </c>
      <c r="C30">
        <f t="shared" si="0"/>
        <v>472</v>
      </c>
      <c r="D30">
        <f t="shared" si="1"/>
        <v>666</v>
      </c>
      <c r="E30">
        <f t="shared" si="2"/>
        <v>2065</v>
      </c>
    </row>
    <row r="31" spans="1:5">
      <c r="A31" s="2">
        <v>43913</v>
      </c>
      <c r="B31" s="3">
        <f>Dati!F31</f>
        <v>1992</v>
      </c>
      <c r="C31">
        <f t="shared" si="0"/>
        <v>291</v>
      </c>
      <c r="D31">
        <f t="shared" si="1"/>
        <v>-181</v>
      </c>
      <c r="E31">
        <f t="shared" si="2"/>
        <v>-847</v>
      </c>
    </row>
    <row r="32" spans="1:5">
      <c r="A32" s="2">
        <v>43914</v>
      </c>
      <c r="B32" s="3">
        <f>Dati!F32</f>
        <v>2360</v>
      </c>
      <c r="C32">
        <f t="shared" si="0"/>
        <v>368</v>
      </c>
      <c r="D32">
        <f t="shared" si="1"/>
        <v>77</v>
      </c>
      <c r="E32">
        <f t="shared" si="2"/>
        <v>258</v>
      </c>
    </row>
    <row r="33" spans="1:5">
      <c r="A33" s="2">
        <v>43915</v>
      </c>
      <c r="B33" s="3">
        <f>Dati!F33</f>
        <v>2631</v>
      </c>
      <c r="C33">
        <f t="shared" si="0"/>
        <v>271</v>
      </c>
      <c r="D33">
        <f t="shared" si="1"/>
        <v>-97</v>
      </c>
      <c r="E33">
        <f t="shared" si="2"/>
        <v>-174</v>
      </c>
    </row>
    <row r="34" spans="1:5">
      <c r="A34" s="2">
        <v>43916</v>
      </c>
      <c r="B34" s="3">
        <f>Dati!F34</f>
        <v>2909</v>
      </c>
      <c r="C34">
        <f t="shared" si="0"/>
        <v>278</v>
      </c>
      <c r="D34">
        <f t="shared" si="1"/>
        <v>7</v>
      </c>
      <c r="E34">
        <f t="shared" si="2"/>
        <v>104</v>
      </c>
    </row>
    <row r="35" spans="1:5">
      <c r="A35" s="2">
        <v>43917</v>
      </c>
      <c r="B35" s="3">
        <f>Dati!F35</f>
        <v>3064</v>
      </c>
      <c r="C35">
        <f t="shared" si="0"/>
        <v>155</v>
      </c>
      <c r="D35">
        <f t="shared" si="1"/>
        <v>-123</v>
      </c>
      <c r="E35">
        <f t="shared" si="2"/>
        <v>-130</v>
      </c>
    </row>
    <row r="36" spans="1:5">
      <c r="A36" s="2">
        <v>43918</v>
      </c>
      <c r="B36" s="3">
        <f>Dati!F36</f>
        <v>3318</v>
      </c>
      <c r="C36">
        <f t="shared" si="0"/>
        <v>254</v>
      </c>
      <c r="D36">
        <f t="shared" si="1"/>
        <v>99</v>
      </c>
      <c r="E36">
        <f t="shared" si="2"/>
        <v>222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"/>
  <sheetViews>
    <sheetView topLeftCell="B1" workbookViewId="0">
      <selection activeCell="M14" sqref="M1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Dati!L3</f>
        <v>141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Dati!L4</f>
        <v>141</v>
      </c>
      <c r="D4">
        <f t="shared" ref="D4:D36" si="0">C4-C3</f>
        <v>0</v>
      </c>
      <c r="H4" s="5">
        <f>C4/Casi_totali!B4</f>
        <v>47</v>
      </c>
      <c r="I4" s="5">
        <f>C4/Positivi!B4</f>
        <v>47</v>
      </c>
      <c r="J4" s="6">
        <f t="shared" ref="J3:J36" si="1">100/H4</f>
        <v>2.1276595744680851</v>
      </c>
      <c r="K4" s="6">
        <f t="shared" ref="K3:K36" si="2">100/I4</f>
        <v>2.1276595744680851</v>
      </c>
    </row>
    <row r="5" spans="1:14">
      <c r="A5" s="2">
        <v>43887</v>
      </c>
      <c r="B5" s="10">
        <v>3</v>
      </c>
      <c r="C5" s="3">
        <f>Dati!L5</f>
        <v>156</v>
      </c>
      <c r="D5">
        <f t="shared" si="0"/>
        <v>15</v>
      </c>
      <c r="E5">
        <f t="shared" ref="E5:E36" si="3">D5-D4</f>
        <v>15</v>
      </c>
      <c r="H5" s="5">
        <f>C5/Casi_totali!B5</f>
        <v>52</v>
      </c>
      <c r="I5" s="5">
        <f>C5/Positivi!B5</f>
        <v>52</v>
      </c>
      <c r="J5" s="6">
        <f t="shared" si="1"/>
        <v>1.9230769230769231</v>
      </c>
      <c r="K5" s="6">
        <f t="shared" si="2"/>
        <v>1.9230769230769231</v>
      </c>
    </row>
    <row r="6" spans="1:14">
      <c r="A6" s="2">
        <v>43888</v>
      </c>
      <c r="B6" s="10">
        <v>4</v>
      </c>
      <c r="C6" s="3">
        <f>Dati!L6</f>
        <v>156</v>
      </c>
      <c r="D6">
        <f t="shared" si="0"/>
        <v>0</v>
      </c>
      <c r="E6">
        <f t="shared" si="3"/>
        <v>-15</v>
      </c>
      <c r="H6" s="5">
        <f>C6/Casi_totali!B6</f>
        <v>78</v>
      </c>
      <c r="I6" s="5">
        <f>C6/Positivi!B6</f>
        <v>78</v>
      </c>
      <c r="J6" s="6">
        <f t="shared" si="1"/>
        <v>1.2820512820512822</v>
      </c>
      <c r="K6" s="6">
        <f t="shared" si="2"/>
        <v>1.2820512820512822</v>
      </c>
    </row>
    <row r="7" spans="1:14">
      <c r="A7" s="2">
        <v>43889</v>
      </c>
      <c r="B7" s="10">
        <v>5</v>
      </c>
      <c r="C7" s="3">
        <f>Dati!L7</f>
        <v>227</v>
      </c>
      <c r="D7">
        <f t="shared" si="0"/>
        <v>71</v>
      </c>
      <c r="E7">
        <f t="shared" si="3"/>
        <v>71</v>
      </c>
      <c r="H7" s="5">
        <f>C7/Casi_totali!B7</f>
        <v>20.636363636363637</v>
      </c>
      <c r="I7" s="5">
        <f>C7/Positivi!B7</f>
        <v>20.636363636363637</v>
      </c>
      <c r="J7" s="6">
        <f t="shared" si="1"/>
        <v>4.8458149779735686</v>
      </c>
      <c r="K7" s="6">
        <f t="shared" si="2"/>
        <v>4.8458149779735686</v>
      </c>
    </row>
    <row r="8" spans="1:14">
      <c r="A8" s="2">
        <v>43890</v>
      </c>
      <c r="B8" s="10">
        <v>6</v>
      </c>
      <c r="C8" s="3">
        <f>Dati!L8</f>
        <v>308</v>
      </c>
      <c r="D8">
        <f t="shared" si="0"/>
        <v>81</v>
      </c>
      <c r="E8">
        <f t="shared" si="3"/>
        <v>10</v>
      </c>
      <c r="H8" s="5">
        <f>C8/Casi_totali!B8</f>
        <v>28</v>
      </c>
      <c r="I8" s="5">
        <f>C8/Positivi!B8</f>
        <v>28</v>
      </c>
      <c r="J8" s="6">
        <f t="shared" si="1"/>
        <v>3.5714285714285716</v>
      </c>
      <c r="K8" s="6">
        <f t="shared" si="2"/>
        <v>3.5714285714285716</v>
      </c>
    </row>
    <row r="9" spans="1:14">
      <c r="A9" s="2">
        <v>43891</v>
      </c>
      <c r="B9" s="10">
        <v>7</v>
      </c>
      <c r="C9" s="3">
        <f>Dati!L9</f>
        <v>362</v>
      </c>
      <c r="D9">
        <f t="shared" si="0"/>
        <v>54</v>
      </c>
      <c r="E9">
        <f t="shared" si="3"/>
        <v>-27</v>
      </c>
      <c r="H9" s="5">
        <f>C9/Casi_totali!B9</f>
        <v>7.3877551020408161</v>
      </c>
      <c r="I9" s="5">
        <f>C9/Positivi!B9</f>
        <v>7.3877551020408161</v>
      </c>
      <c r="J9" s="6">
        <f t="shared" si="1"/>
        <v>13.535911602209945</v>
      </c>
      <c r="K9" s="6">
        <f t="shared" si="2"/>
        <v>13.535911602209945</v>
      </c>
    </row>
    <row r="10" spans="1:14">
      <c r="A10" s="2">
        <v>43892</v>
      </c>
      <c r="B10" s="10">
        <v>8</v>
      </c>
      <c r="C10" s="3">
        <f>Dati!L10</f>
        <v>434</v>
      </c>
      <c r="D10">
        <f t="shared" si="0"/>
        <v>72</v>
      </c>
      <c r="E10">
        <f t="shared" si="3"/>
        <v>18</v>
      </c>
      <c r="H10" s="5">
        <f>C10/Casi_totali!B10</f>
        <v>8.5098039215686274</v>
      </c>
      <c r="I10" s="5">
        <f>C10/Positivi!B10</f>
        <v>8.5098039215686274</v>
      </c>
      <c r="J10" s="6">
        <f t="shared" si="1"/>
        <v>11.751152073732719</v>
      </c>
      <c r="K10" s="6">
        <f t="shared" si="2"/>
        <v>11.751152073732719</v>
      </c>
    </row>
    <row r="11" spans="1:14">
      <c r="A11" s="2">
        <v>43893</v>
      </c>
      <c r="B11" s="10">
        <v>9</v>
      </c>
      <c r="C11" s="3">
        <f>Dati!L11</f>
        <v>458</v>
      </c>
      <c r="D11">
        <f t="shared" si="0"/>
        <v>24</v>
      </c>
      <c r="E11">
        <f t="shared" si="3"/>
        <v>-48</v>
      </c>
      <c r="H11" s="5">
        <f>C11/Casi_totali!B11</f>
        <v>8.1785714285714288</v>
      </c>
      <c r="I11" s="5">
        <f>C11/Positivi!B11</f>
        <v>8.1785714285714288</v>
      </c>
      <c r="J11" s="6">
        <f t="shared" si="1"/>
        <v>12.22707423580786</v>
      </c>
      <c r="K11" s="6">
        <f t="shared" si="2"/>
        <v>12.22707423580786</v>
      </c>
      <c r="M11" t="s">
        <v>32</v>
      </c>
      <c r="N11" s="14">
        <f>MATCH(MAX(J3:J67),J3:J67,0)</f>
        <v>32</v>
      </c>
    </row>
    <row r="12" spans="1:14">
      <c r="A12" s="2">
        <v>43894</v>
      </c>
      <c r="B12" s="10">
        <v>10</v>
      </c>
      <c r="C12" s="3">
        <f>Dati!L12</f>
        <v>543</v>
      </c>
      <c r="D12">
        <f t="shared" si="0"/>
        <v>85</v>
      </c>
      <c r="E12">
        <f t="shared" si="3"/>
        <v>61</v>
      </c>
      <c r="H12" s="5">
        <f>C12/Casi_totali!B12</f>
        <v>6.6219512195121952</v>
      </c>
      <c r="I12" s="5">
        <f>C12/Positivi!B12</f>
        <v>6.6219512195121952</v>
      </c>
      <c r="J12" s="6">
        <f t="shared" si="1"/>
        <v>15.101289134438305</v>
      </c>
      <c r="K12" s="6">
        <f t="shared" si="2"/>
        <v>15.101289134438305</v>
      </c>
    </row>
    <row r="13" spans="1:14">
      <c r="A13" s="2">
        <v>43895</v>
      </c>
      <c r="B13" s="10">
        <v>11</v>
      </c>
      <c r="C13" s="3">
        <f>Dati!L13</f>
        <v>543</v>
      </c>
      <c r="D13">
        <f t="shared" si="0"/>
        <v>0</v>
      </c>
      <c r="E13">
        <f t="shared" si="3"/>
        <v>-85</v>
      </c>
      <c r="H13" s="5">
        <f>C13/Casi_totali!B13</f>
        <v>5.0277777777777777</v>
      </c>
      <c r="I13" s="5">
        <f>C13/Positivi!B13</f>
        <v>5.1226415094339623</v>
      </c>
      <c r="J13" s="6">
        <f t="shared" si="1"/>
        <v>19.88950276243094</v>
      </c>
      <c r="K13" s="6">
        <f t="shared" si="2"/>
        <v>19.521178637200737</v>
      </c>
    </row>
    <row r="14" spans="1:14">
      <c r="A14" s="2">
        <v>43896</v>
      </c>
      <c r="B14" s="10">
        <v>12</v>
      </c>
      <c r="C14" s="3">
        <f>Dati!L14</f>
        <v>793</v>
      </c>
      <c r="D14">
        <f t="shared" si="0"/>
        <v>250</v>
      </c>
      <c r="E14">
        <f t="shared" si="3"/>
        <v>250</v>
      </c>
      <c r="H14" s="5">
        <f>C14/Casi_totali!B14</f>
        <v>5.5454545454545459</v>
      </c>
      <c r="I14" s="5">
        <f>C14/Positivi!B14</f>
        <v>5.7050359712230216</v>
      </c>
      <c r="J14" s="6">
        <f t="shared" si="1"/>
        <v>18.032786885245901</v>
      </c>
      <c r="K14" s="6">
        <f t="shared" si="2"/>
        <v>17.528373266078184</v>
      </c>
    </row>
    <row r="15" spans="1:14">
      <c r="A15" s="2">
        <v>43897</v>
      </c>
      <c r="B15" s="10">
        <v>13</v>
      </c>
      <c r="C15" s="3">
        <f>Dati!L15</f>
        <v>1046</v>
      </c>
      <c r="D15">
        <f t="shared" si="0"/>
        <v>253</v>
      </c>
      <c r="E15">
        <f t="shared" si="3"/>
        <v>3</v>
      </c>
      <c r="H15" s="5">
        <f>C15/Casi_totali!B15</f>
        <v>5.0531400966183577</v>
      </c>
      <c r="I15" s="5">
        <f>C15/Positivi!B15</f>
        <v>5.1782178217821784</v>
      </c>
      <c r="J15" s="6">
        <f t="shared" si="1"/>
        <v>19.789674952198851</v>
      </c>
      <c r="K15" s="6">
        <f t="shared" si="2"/>
        <v>19.311663479923517</v>
      </c>
    </row>
    <row r="16" spans="1:14">
      <c r="A16" s="2">
        <v>43898</v>
      </c>
      <c r="B16" s="10">
        <v>14</v>
      </c>
      <c r="C16" s="3">
        <f>Dati!L16</f>
        <v>1636</v>
      </c>
      <c r="D16">
        <f t="shared" si="0"/>
        <v>590</v>
      </c>
      <c r="E16">
        <f t="shared" si="3"/>
        <v>337</v>
      </c>
      <c r="H16" s="5">
        <f>C16/Casi_totali!B16</f>
        <v>4.5444444444444443</v>
      </c>
      <c r="I16" s="5">
        <f>C16/Positivi!B16</f>
        <v>4.6084507042253522</v>
      </c>
      <c r="J16" s="6">
        <f t="shared" si="1"/>
        <v>22.004889975550125</v>
      </c>
      <c r="K16" s="6">
        <f t="shared" si="2"/>
        <v>21.699266503667481</v>
      </c>
    </row>
    <row r="17" spans="1:11">
      <c r="A17" s="2">
        <v>43899</v>
      </c>
      <c r="B17" s="10">
        <v>15</v>
      </c>
      <c r="C17" s="3">
        <f>Dati!L17</f>
        <v>1681</v>
      </c>
      <c r="D17">
        <f t="shared" si="0"/>
        <v>45</v>
      </c>
      <c r="E17">
        <f t="shared" si="3"/>
        <v>-545</v>
      </c>
      <c r="H17" s="5">
        <f>C17/Casi_totali!B17</f>
        <v>4.8028571428571425</v>
      </c>
      <c r="I17" s="5">
        <f>C17/Positivi!B17</f>
        <v>4.9881305637982196</v>
      </c>
      <c r="J17" s="6">
        <f t="shared" si="1"/>
        <v>20.820939916716242</v>
      </c>
      <c r="K17" s="6">
        <f t="shared" si="2"/>
        <v>20.047590719809637</v>
      </c>
    </row>
    <row r="18" spans="1:11">
      <c r="A18" s="2">
        <v>43900</v>
      </c>
      <c r="B18" s="10">
        <v>16</v>
      </c>
      <c r="C18" s="3">
        <f>Dati!L18</f>
        <v>2374</v>
      </c>
      <c r="D18">
        <f t="shared" si="0"/>
        <v>693</v>
      </c>
      <c r="E18">
        <f t="shared" si="3"/>
        <v>648</v>
      </c>
      <c r="H18" s="5">
        <f>C18/Casi_totali!B18</f>
        <v>5.2406181015452535</v>
      </c>
      <c r="I18" s="5">
        <f>C18/Positivi!B18</f>
        <v>5.4449541284403669</v>
      </c>
      <c r="J18" s="6">
        <f t="shared" si="1"/>
        <v>19.081718618365628</v>
      </c>
      <c r="K18" s="6">
        <f t="shared" si="2"/>
        <v>18.365627632687449</v>
      </c>
    </row>
    <row r="19" spans="1:11">
      <c r="A19" s="2">
        <v>43901</v>
      </c>
      <c r="B19" s="10">
        <v>17</v>
      </c>
      <c r="C19" s="3">
        <f>Dati!L19</f>
        <v>2431</v>
      </c>
      <c r="D19">
        <f t="shared" si="0"/>
        <v>57</v>
      </c>
      <c r="E19">
        <f t="shared" si="3"/>
        <v>-636</v>
      </c>
      <c r="H19" s="5">
        <f>C19/Casi_totali!B19</f>
        <v>4.8522954091816368</v>
      </c>
      <c r="I19" s="5">
        <f>C19/Positivi!B19</f>
        <v>5.0645833333333332</v>
      </c>
      <c r="J19" s="6">
        <f t="shared" si="1"/>
        <v>20.608802961744139</v>
      </c>
      <c r="K19" s="6">
        <f t="shared" si="2"/>
        <v>19.74496092143151</v>
      </c>
    </row>
    <row r="20" spans="1:11">
      <c r="A20" s="2">
        <v>43902</v>
      </c>
      <c r="B20" s="10">
        <v>18</v>
      </c>
      <c r="C20" s="3">
        <f>Dati!L20</f>
        <v>2879</v>
      </c>
      <c r="D20">
        <f t="shared" si="0"/>
        <v>448</v>
      </c>
      <c r="E20">
        <f t="shared" si="3"/>
        <v>391</v>
      </c>
      <c r="H20" s="5">
        <f>C20/Casi_totali!B20</f>
        <v>4.9637931034482756</v>
      </c>
      <c r="I20" s="5">
        <f>C20/Positivi!B20</f>
        <v>5.1967509025270759</v>
      </c>
      <c r="J20" s="6">
        <f t="shared" si="1"/>
        <v>20.145883987495658</v>
      </c>
      <c r="K20" s="6">
        <f t="shared" si="2"/>
        <v>19.242792636332059</v>
      </c>
    </row>
    <row r="21" spans="1:11">
      <c r="A21" s="2">
        <v>43903</v>
      </c>
      <c r="B21" s="10">
        <v>19</v>
      </c>
      <c r="C21" s="3">
        <f>Dati!L21</f>
        <v>3105</v>
      </c>
      <c r="D21">
        <f t="shared" si="0"/>
        <v>226</v>
      </c>
      <c r="E21">
        <f t="shared" si="3"/>
        <v>-222</v>
      </c>
      <c r="H21" s="5">
        <f>C21/Casi_totali!B21</f>
        <v>3.6964285714285716</v>
      </c>
      <c r="I21" s="5">
        <f>C21/Positivi!B21</f>
        <v>3.9105793450881614</v>
      </c>
      <c r="J21" s="6">
        <f t="shared" si="1"/>
        <v>27.053140096618357</v>
      </c>
      <c r="K21" s="6">
        <f t="shared" si="2"/>
        <v>25.571658615136876</v>
      </c>
    </row>
    <row r="22" spans="1:11">
      <c r="A22" s="2">
        <v>43904</v>
      </c>
      <c r="B22" s="10">
        <v>20</v>
      </c>
      <c r="C22" s="3">
        <f>Dati!L22</f>
        <v>3680</v>
      </c>
      <c r="D22">
        <f t="shared" si="0"/>
        <v>575</v>
      </c>
      <c r="E22">
        <f t="shared" si="3"/>
        <v>349</v>
      </c>
      <c r="H22" s="5">
        <f>C22/Casi_totali!B22</f>
        <v>4.2153493699885454</v>
      </c>
      <c r="I22" s="5">
        <f>C22/Positivi!B22</f>
        <v>4.520884520884521</v>
      </c>
      <c r="J22" s="6">
        <f t="shared" si="1"/>
        <v>23.72282608695652</v>
      </c>
      <c r="K22" s="6">
        <f t="shared" si="2"/>
        <v>22.119565217391305</v>
      </c>
    </row>
    <row r="23" spans="1:11">
      <c r="A23" s="2">
        <v>43905</v>
      </c>
      <c r="B23" s="10">
        <v>21</v>
      </c>
      <c r="C23" s="3">
        <f>Dati!L23</f>
        <v>4375</v>
      </c>
      <c r="D23">
        <f t="shared" si="0"/>
        <v>695</v>
      </c>
      <c r="E23">
        <f t="shared" si="3"/>
        <v>120</v>
      </c>
      <c r="H23" s="5">
        <f>C23/Casi_totali!B23</f>
        <v>3.9378937893789381</v>
      </c>
      <c r="I23" s="5">
        <f>C23/Positivi!B23</f>
        <v>4.2475728155339807</v>
      </c>
      <c r="J23" s="6">
        <f t="shared" si="1"/>
        <v>25.394285714285711</v>
      </c>
      <c r="K23" s="6">
        <f t="shared" si="2"/>
        <v>23.542857142857141</v>
      </c>
    </row>
    <row r="24" spans="1:11">
      <c r="A24" s="2">
        <v>43906</v>
      </c>
      <c r="B24" s="10">
        <v>22</v>
      </c>
      <c r="C24" s="3">
        <f>Dati!L24</f>
        <v>5588</v>
      </c>
      <c r="D24">
        <f t="shared" si="0"/>
        <v>1213</v>
      </c>
      <c r="E24">
        <f t="shared" si="3"/>
        <v>518</v>
      </c>
      <c r="H24" s="5">
        <f>C24/Casi_totali!B24</f>
        <v>3.6860158311345645</v>
      </c>
      <c r="I24" s="5">
        <f>C24/Positivi!B24</f>
        <v>3.9772241992882562</v>
      </c>
      <c r="J24" s="6">
        <f t="shared" si="1"/>
        <v>27.129563350035792</v>
      </c>
      <c r="K24" s="6">
        <f t="shared" si="2"/>
        <v>25.143163922691482</v>
      </c>
    </row>
    <row r="25" spans="1:11">
      <c r="A25" s="2">
        <v>43907</v>
      </c>
      <c r="B25" s="10">
        <v>23</v>
      </c>
      <c r="C25" s="3">
        <f>Dati!L25</f>
        <v>6543</v>
      </c>
      <c r="D25">
        <f t="shared" si="0"/>
        <v>955</v>
      </c>
      <c r="E25">
        <f t="shared" si="3"/>
        <v>-258</v>
      </c>
      <c r="H25" s="5">
        <f>C25/Casi_totali!B25</f>
        <v>3.4491302055877702</v>
      </c>
      <c r="I25" s="5">
        <f>C25/Positivi!B25</f>
        <v>3.7091836734693877</v>
      </c>
      <c r="J25" s="6">
        <f t="shared" si="1"/>
        <v>28.992816750725968</v>
      </c>
      <c r="K25" s="6">
        <f t="shared" si="2"/>
        <v>26.960110041265477</v>
      </c>
    </row>
    <row r="26" spans="1:11">
      <c r="A26" s="2">
        <v>43908</v>
      </c>
      <c r="B26" s="10">
        <v>24</v>
      </c>
      <c r="C26" s="3">
        <f>Dati!L26</f>
        <v>7516</v>
      </c>
      <c r="D26">
        <f t="shared" si="0"/>
        <v>973</v>
      </c>
      <c r="E26">
        <f t="shared" si="3"/>
        <v>18</v>
      </c>
      <c r="H26" s="5">
        <f>C26/Casi_totali!B26</f>
        <v>3.2105937633489963</v>
      </c>
      <c r="I26" s="5">
        <f>C26/Positivi!B26</f>
        <v>3.4366712391403751</v>
      </c>
      <c r="J26" s="6">
        <f t="shared" si="1"/>
        <v>31.146886641830761</v>
      </c>
      <c r="K26" s="6">
        <f t="shared" si="2"/>
        <v>29.097924427887172</v>
      </c>
    </row>
    <row r="27" spans="1:11">
      <c r="A27" s="2">
        <v>43909</v>
      </c>
      <c r="B27" s="10">
        <v>25</v>
      </c>
      <c r="C27" s="3">
        <f>Dati!L27</f>
        <v>8853</v>
      </c>
      <c r="D27">
        <f t="shared" si="0"/>
        <v>1337</v>
      </c>
      <c r="E27">
        <f t="shared" si="3"/>
        <v>364</v>
      </c>
      <c r="H27" s="5">
        <f>C27/Casi_totali!B27</f>
        <v>3.0194406548431103</v>
      </c>
      <c r="I27" s="5">
        <f>C27/Positivi!B27</f>
        <v>3.2145969498910674</v>
      </c>
      <c r="J27" s="6">
        <f t="shared" si="1"/>
        <v>33.118716819157349</v>
      </c>
      <c r="K27" s="6">
        <f t="shared" si="2"/>
        <v>31.108098949508644</v>
      </c>
    </row>
    <row r="28" spans="1:11">
      <c r="A28" s="2">
        <v>43910</v>
      </c>
      <c r="B28" s="10">
        <v>26</v>
      </c>
      <c r="C28" s="3">
        <f>Dati!L28</f>
        <v>9975</v>
      </c>
      <c r="D28">
        <f t="shared" si="0"/>
        <v>1122</v>
      </c>
      <c r="E28">
        <f t="shared" si="3"/>
        <v>-215</v>
      </c>
      <c r="H28" s="5">
        <f>C28/Casi_totali!B28</f>
        <v>2.8821149956659924</v>
      </c>
      <c r="I28" s="5">
        <f>C28/Positivi!B28</f>
        <v>3.0749075215782984</v>
      </c>
      <c r="J28" s="6">
        <f t="shared" si="1"/>
        <v>34.696741854636592</v>
      </c>
      <c r="K28" s="6">
        <f t="shared" si="2"/>
        <v>32.521303258145366</v>
      </c>
    </row>
    <row r="29" spans="1:11">
      <c r="A29" s="2">
        <v>43911</v>
      </c>
      <c r="B29" s="10">
        <v>27</v>
      </c>
      <c r="C29" s="3">
        <f>Dati!L29</f>
        <v>10701</v>
      </c>
      <c r="D29">
        <f t="shared" si="0"/>
        <v>726</v>
      </c>
      <c r="E29">
        <f t="shared" si="3"/>
        <v>-396</v>
      </c>
      <c r="H29" s="5">
        <f>C29/Casi_totali!B29</f>
        <v>2.8520788912579955</v>
      </c>
      <c r="I29" s="5">
        <f>C29/Positivi!B29</f>
        <v>3.0521962350256704</v>
      </c>
      <c r="J29" s="6">
        <f t="shared" si="1"/>
        <v>35.06214372488553</v>
      </c>
      <c r="K29" s="6">
        <f t="shared" si="2"/>
        <v>32.763293150172878</v>
      </c>
    </row>
    <row r="30" spans="1:11">
      <c r="A30" s="2">
        <v>43912</v>
      </c>
      <c r="B30" s="10">
        <v>28</v>
      </c>
      <c r="C30" s="3">
        <f>Dati!L30</f>
        <v>12701</v>
      </c>
      <c r="D30">
        <f t="shared" si="0"/>
        <v>2000</v>
      </c>
      <c r="E30">
        <f t="shared" si="3"/>
        <v>1274</v>
      </c>
      <c r="H30" s="5">
        <f>C30/Casi_totali!B30</f>
        <v>2.8735294117647059</v>
      </c>
      <c r="I30" s="5">
        <f>C30/Positivi!B30</f>
        <v>3.0775381633147565</v>
      </c>
      <c r="J30" s="6">
        <f t="shared" si="1"/>
        <v>34.800409416581374</v>
      </c>
      <c r="K30" s="6">
        <f t="shared" si="2"/>
        <v>32.493504448468627</v>
      </c>
    </row>
    <row r="31" spans="1:11">
      <c r="A31" s="2">
        <v>43913</v>
      </c>
      <c r="B31" s="10">
        <v>29</v>
      </c>
      <c r="C31" s="3">
        <f>Dati!L31</f>
        <v>13560</v>
      </c>
      <c r="D31">
        <f t="shared" si="0"/>
        <v>859</v>
      </c>
      <c r="E31">
        <f t="shared" si="3"/>
        <v>-1141</v>
      </c>
      <c r="H31" s="5">
        <f>C31/Casi_totali!B31</f>
        <v>2.7895494754165808</v>
      </c>
      <c r="I31" s="5">
        <f>C31/Positivi!B31</f>
        <v>2.994038419077059</v>
      </c>
      <c r="J31" s="6">
        <f t="shared" si="1"/>
        <v>35.84808259587021</v>
      </c>
      <c r="K31" s="6">
        <f t="shared" si="2"/>
        <v>33.399705014749259</v>
      </c>
    </row>
    <row r="32" spans="1:11">
      <c r="A32" s="2">
        <v>43914</v>
      </c>
      <c r="B32" s="10">
        <v>30</v>
      </c>
      <c r="C32" s="3">
        <f>Dati!L32</f>
        <v>15469</v>
      </c>
      <c r="D32">
        <f t="shared" si="0"/>
        <v>1909</v>
      </c>
      <c r="E32">
        <f t="shared" si="3"/>
        <v>1050</v>
      </c>
      <c r="H32" s="5">
        <f>C32/Casi_totali!B32</f>
        <v>2.8048957388939257</v>
      </c>
      <c r="I32" s="5">
        <f>C32/Positivi!B32</f>
        <v>3.0189305230288839</v>
      </c>
      <c r="J32" s="6">
        <f t="shared" si="1"/>
        <v>35.651949059409141</v>
      </c>
      <c r="K32" s="6">
        <f t="shared" si="2"/>
        <v>33.124313142413861</v>
      </c>
    </row>
    <row r="33" spans="1:11">
      <c r="A33" s="2">
        <v>43915</v>
      </c>
      <c r="B33" s="10">
        <v>31</v>
      </c>
      <c r="C33" s="3">
        <f>Dati!L33</f>
        <v>16655</v>
      </c>
      <c r="D33">
        <f t="shared" si="0"/>
        <v>1186</v>
      </c>
      <c r="E33">
        <f t="shared" si="3"/>
        <v>-723</v>
      </c>
      <c r="H33" s="5">
        <f>C33/Casi_totali!B33</f>
        <v>2.7647742363877823</v>
      </c>
      <c r="I33" s="5">
        <f>C33/Positivi!B33</f>
        <v>2.997660187185025</v>
      </c>
      <c r="J33" s="6">
        <f t="shared" si="1"/>
        <v>36.169318522966073</v>
      </c>
      <c r="K33" s="6">
        <f t="shared" si="2"/>
        <v>33.359351546082259</v>
      </c>
    </row>
    <row r="34" spans="1:11">
      <c r="A34" s="2">
        <v>43916</v>
      </c>
      <c r="B34" s="10">
        <v>32</v>
      </c>
      <c r="C34" s="3">
        <f>Dati!L34</f>
        <v>18054</v>
      </c>
      <c r="D34">
        <f t="shared" si="0"/>
        <v>1399</v>
      </c>
      <c r="E34">
        <f t="shared" si="3"/>
        <v>213</v>
      </c>
      <c r="H34" s="5">
        <f>C34/Casi_totali!B34</f>
        <v>2.7630853994490359</v>
      </c>
      <c r="I34" s="5">
        <f>C34/Positivi!B34</f>
        <v>3.0342857142857143</v>
      </c>
      <c r="J34" s="6">
        <f t="shared" si="1"/>
        <v>36.191425722831504</v>
      </c>
      <c r="K34" s="6">
        <f t="shared" si="2"/>
        <v>32.956685499058381</v>
      </c>
    </row>
    <row r="35" spans="1:11">
      <c r="A35" s="2">
        <v>43917</v>
      </c>
      <c r="B35" s="10">
        <v>33</v>
      </c>
      <c r="C35" s="3">
        <f>Dati!L35</f>
        <v>19705</v>
      </c>
      <c r="D35">
        <f t="shared" si="0"/>
        <v>1651</v>
      </c>
      <c r="E35">
        <f t="shared" si="3"/>
        <v>252</v>
      </c>
      <c r="H35" s="5">
        <f>C35/Casi_totali!B35</f>
        <v>2.7784827975183304</v>
      </c>
      <c r="I35" s="5">
        <f>C35/Positivi!B35</f>
        <v>3.1046163541830785</v>
      </c>
      <c r="J35" s="6">
        <f t="shared" si="1"/>
        <v>35.9908652626237</v>
      </c>
      <c r="K35" s="6">
        <f t="shared" si="2"/>
        <v>32.210098959654914</v>
      </c>
    </row>
    <row r="36" spans="1:11">
      <c r="A36" s="2">
        <v>43918</v>
      </c>
      <c r="B36" s="10">
        <v>34</v>
      </c>
      <c r="C36" s="3">
        <f>Dati!L36</f>
        <v>21511</v>
      </c>
      <c r="D36">
        <f t="shared" si="0"/>
        <v>1806</v>
      </c>
      <c r="E36">
        <f t="shared" si="3"/>
        <v>155</v>
      </c>
      <c r="H36" s="5">
        <f>C36/Casi_totali!B36</f>
        <v>2.8041976274279756</v>
      </c>
      <c r="I36" s="5">
        <f>C36/Positivi!B36</f>
        <v>3.1398336009341703</v>
      </c>
      <c r="J36" s="6">
        <f t="shared" si="1"/>
        <v>35.660824694342431</v>
      </c>
      <c r="K36" s="6">
        <f t="shared" si="2"/>
        <v>31.848821533169076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2020-03-29T13:07:35Z</dcterms:modified>
</cp:coreProperties>
</file>