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06B4CAD-EA06-4C35-8F1F-9D0D19ABA4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9" i="18" l="1"/>
  <c r="Z79" i="18"/>
  <c r="AA79" i="18"/>
  <c r="AB79" i="18"/>
  <c r="AC79" i="18" s="1"/>
  <c r="AD79" i="18"/>
  <c r="AF79" i="18"/>
  <c r="AG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J83" i="15" s="1"/>
  <c r="H83" i="15"/>
  <c r="F83" i="15" s="1"/>
  <c r="G83" i="15" s="1"/>
  <c r="C79" i="16"/>
  <c r="D79" i="16"/>
  <c r="G79" i="16"/>
  <c r="E79" i="16" s="1"/>
  <c r="G80" i="16"/>
  <c r="C79" i="9"/>
  <c r="D79" i="9" s="1"/>
  <c r="G79" i="9"/>
  <c r="I79" i="9" s="1"/>
  <c r="H79" i="9"/>
  <c r="J79" i="9" s="1"/>
  <c r="R79" i="13"/>
  <c r="T79" i="13" s="1"/>
  <c r="B79" i="13"/>
  <c r="C79" i="13" s="1"/>
  <c r="D79" i="13" s="1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AL79" i="18" l="1"/>
  <c r="E79" i="17"/>
  <c r="D79" i="17"/>
  <c r="I83" i="15"/>
  <c r="E83" i="15"/>
  <c r="F79" i="16"/>
  <c r="H79" i="16"/>
  <c r="I79" i="16" s="1"/>
  <c r="E80" i="16"/>
  <c r="F80" i="16" s="1"/>
  <c r="K79" i="9"/>
  <c r="E79" i="9"/>
  <c r="AA79" i="13"/>
  <c r="Z79" i="13"/>
  <c r="U79" i="13"/>
  <c r="W79" i="13"/>
  <c r="V79" i="13"/>
  <c r="Y79" i="13"/>
  <c r="AB79" i="13"/>
  <c r="X79" i="13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AG78" i="18"/>
  <c r="Y74" i="18"/>
  <c r="Z74" i="18"/>
  <c r="AA74" i="18"/>
  <c r="AB74" i="18"/>
  <c r="AC74" i="18" s="1"/>
  <c r="AD74" i="18"/>
  <c r="AF74" i="18"/>
  <c r="AG74" i="18"/>
  <c r="Y75" i="18"/>
  <c r="Z75" i="18"/>
  <c r="AA75" i="18"/>
  <c r="AD75" i="18"/>
  <c r="AF75" i="18"/>
  <c r="AG75" i="18"/>
  <c r="Y76" i="18"/>
  <c r="Z76" i="18"/>
  <c r="AA76" i="18"/>
  <c r="AD76" i="18"/>
  <c r="AF76" i="18"/>
  <c r="AG76" i="18"/>
  <c r="Y77" i="18"/>
  <c r="Z77" i="18"/>
  <c r="AA77" i="18"/>
  <c r="AD77" i="18"/>
  <c r="AF77" i="18"/>
  <c r="AG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J81" i="15" s="1"/>
  <c r="H81" i="15"/>
  <c r="F81" i="15" s="1"/>
  <c r="C82" i="15"/>
  <c r="E82" i="15" s="1"/>
  <c r="D82" i="15"/>
  <c r="H82" i="15"/>
  <c r="J82" i="15" s="1"/>
  <c r="C77" i="16"/>
  <c r="D77" i="16" s="1"/>
  <c r="G77" i="16"/>
  <c r="E77" i="16" s="1"/>
  <c r="C78" i="16"/>
  <c r="D78" i="16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R77" i="13"/>
  <c r="T77" i="13" s="1"/>
  <c r="W77" i="13"/>
  <c r="AA77" i="13"/>
  <c r="R78" i="13"/>
  <c r="V78" i="13" s="1"/>
  <c r="U78" i="13"/>
  <c r="Y78" i="13"/>
  <c r="B77" i="13"/>
  <c r="C77" i="13" s="1"/>
  <c r="D77" i="13" s="1"/>
  <c r="B78" i="13"/>
  <c r="C78" i="13" s="1"/>
  <c r="D78" i="13" s="1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AB75" i="18" l="1"/>
  <c r="D77" i="17"/>
  <c r="E78" i="17"/>
  <c r="D78" i="17"/>
  <c r="E77" i="17"/>
  <c r="G81" i="15"/>
  <c r="I81" i="15"/>
  <c r="F82" i="15"/>
  <c r="G82" i="15" s="1"/>
  <c r="I82" i="15"/>
  <c r="E81" i="15"/>
  <c r="E78" i="16"/>
  <c r="F77" i="16"/>
  <c r="H77" i="16"/>
  <c r="I77" i="16" s="1"/>
  <c r="K78" i="9"/>
  <c r="E78" i="9"/>
  <c r="K77" i="9"/>
  <c r="E77" i="9"/>
  <c r="Y77" i="13"/>
  <c r="U77" i="13"/>
  <c r="AB78" i="13"/>
  <c r="X78" i="13"/>
  <c r="T78" i="13"/>
  <c r="Z77" i="13"/>
  <c r="V77" i="13"/>
  <c r="AA78" i="13"/>
  <c r="W78" i="13"/>
  <c r="Z78" i="13"/>
  <c r="AB77" i="13"/>
  <c r="X77" i="13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AC75" i="18" l="1"/>
  <c r="AB76" i="18"/>
  <c r="H78" i="16"/>
  <c r="I78" i="16" s="1"/>
  <c r="F78" i="16"/>
  <c r="AC76" i="18" l="1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D75" i="16" s="1"/>
  <c r="G75" i="16"/>
  <c r="E75" i="16" s="1"/>
  <c r="C76" i="16"/>
  <c r="D76" i="16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B75" i="13"/>
  <c r="C75" i="13" s="1"/>
  <c r="D75" i="13" s="1"/>
  <c r="B76" i="13"/>
  <c r="C76" i="13" s="1"/>
  <c r="D76" i="13" s="1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3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3" i="5"/>
  <c r="AA83" i="5"/>
  <c r="B75" i="5"/>
  <c r="C75" i="5"/>
  <c r="D75" i="5"/>
  <c r="E75" i="5"/>
  <c r="B76" i="5"/>
  <c r="C76" i="5"/>
  <c r="D76" i="5"/>
  <c r="E76" i="5"/>
  <c r="R75" i="4"/>
  <c r="T75" i="4" s="1"/>
  <c r="T83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W83" i="4"/>
  <c r="AA83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J76" i="18" l="1"/>
  <c r="L76" i="18" s="1"/>
  <c r="D76" i="17"/>
  <c r="E76" i="17"/>
  <c r="D75" i="17"/>
  <c r="E75" i="17"/>
  <c r="E79" i="15"/>
  <c r="E76" i="16"/>
  <c r="F75" i="16"/>
  <c r="H75" i="16"/>
  <c r="I75" i="16" s="1"/>
  <c r="K76" i="9"/>
  <c r="E76" i="9"/>
  <c r="K75" i="9"/>
  <c r="E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3" i="5"/>
  <c r="Y75" i="5"/>
  <c r="Y83" i="5" s="1"/>
  <c r="U75" i="5"/>
  <c r="U83" i="5" s="1"/>
  <c r="Z76" i="5"/>
  <c r="Z83" i="5" s="1"/>
  <c r="AB75" i="5"/>
  <c r="AB83" i="5" s="1"/>
  <c r="X75" i="5"/>
  <c r="X83" i="5" s="1"/>
  <c r="V83" i="4"/>
  <c r="Y75" i="4"/>
  <c r="Y83" i="4" s="1"/>
  <c r="U75" i="4"/>
  <c r="U83" i="4" s="1"/>
  <c r="Z76" i="4"/>
  <c r="Z83" i="4" s="1"/>
  <c r="AB75" i="4"/>
  <c r="AB83" i="4" s="1"/>
  <c r="X75" i="4"/>
  <c r="X83" i="4" s="1"/>
  <c r="E76" i="2"/>
  <c r="H76" i="16" l="1"/>
  <c r="I76" i="16" s="1"/>
  <c r="F76" i="16"/>
  <c r="L6" i="18" l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C74" i="16" s="1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E78" i="15" l="1"/>
  <c r="H74" i="16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Y73" i="18" l="1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C74" i="13" l="1"/>
  <c r="C73" i="16"/>
  <c r="E73" i="17"/>
  <c r="D73" i="17"/>
  <c r="E77" i="15"/>
  <c r="H73" i="16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D74" i="16" l="1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0" i="15" l="1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8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60" i="15"/>
  <c r="H52" i="15"/>
  <c r="H44" i="15"/>
  <c r="H8" i="15"/>
  <c r="J69" i="15" l="1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36" i="16"/>
  <c r="G114" i="16"/>
  <c r="G106" i="16"/>
  <c r="G98" i="16"/>
  <c r="G90" i="16"/>
  <c r="G82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G80" i="15" l="1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D40" i="13" l="1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AG38" i="18" l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F84" i="15" l="1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5" i="15" l="1"/>
  <c r="G84" i="15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F86" i="15" l="1"/>
  <c r="G85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7" i="15" l="1"/>
  <c r="G86" i="15"/>
  <c r="AB37" i="18"/>
  <c r="AL36" i="18"/>
  <c r="AC36" i="18"/>
  <c r="E35" i="16"/>
  <c r="F34" i="16"/>
  <c r="H34" i="16"/>
  <c r="F88" i="15" l="1"/>
  <c r="G87" i="15"/>
  <c r="AB38" i="18"/>
  <c r="AL37" i="18"/>
  <c r="AC37" i="18"/>
  <c r="I34" i="16"/>
  <c r="E36" i="16"/>
  <c r="F35" i="16"/>
  <c r="H35" i="16"/>
  <c r="I35" i="16" s="1"/>
  <c r="F89" i="15" l="1"/>
  <c r="G88" i="15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1" i="16" l="1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<sst xmlns="http://schemas.openxmlformats.org/spreadsheetml/2006/main" count="224" uniqueCount="69">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</sst>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Deceduti!$T$83:$AB$83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Tamponi!$A$2:$A$80</c:f>
              <c:numCache>
                <c:formatCode>d/m;@</c:formatCode>
                <c:ptCount val="7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</c:numCache>
            </c:numRef>
          </c:xVal>
          <c:yVal>
            <c:numRef>
              <c:f>Tamponi!$J$2:$J$80</c:f>
              <c:numCache>
                <c:formatCode>0.0</c:formatCode>
                <c:ptCount val="7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Tamponi!$A$4:$A$83</c:f>
              <c:numCache>
                <c:formatCode>d/m;@</c:formatCode>
                <c:ptCount val="8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</c:numCache>
            </c:numRef>
          </c:xVal>
          <c:yVal>
            <c:numRef>
              <c:f>Tamponi!$K$4:$K$83</c:f>
              <c:numCache>
                <c:formatCode>0.00</c:formatCode>
                <c:ptCount val="8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</c:numCache>
            </c:numRef>
          </c:cat>
          <c:val>
            <c:numRef>
              <c:f>Tamponi!$D$4:$D$80</c:f>
              <c:numCache>
                <c:formatCode>General</c:formatCode>
                <c:ptCount val="77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Tamponi!$A$4:$A$79</c:f>
              <c:numCache>
                <c:formatCode>d/m;@</c:formatCode>
                <c:ptCount val="7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</c:numCache>
            </c:numRef>
          </c:xVal>
          <c:yVal>
            <c:numRef>
              <c:f>Tamponi!$K$4:$K$79</c:f>
              <c:numCache>
                <c:formatCode>0.00</c:formatCode>
                <c:ptCount val="7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  <c:pt idx="65">
                  <c:v>2494.2638500156681</c:v>
                </c:pt>
                <c:pt idx="66">
                  <c:v>2328.4976455952346</c:v>
                </c:pt>
                <c:pt idx="67">
                  <c:v>2170.6446384244555</c:v>
                </c:pt>
                <c:pt idx="68">
                  <c:v>2020.6845905982118</c:v>
                </c:pt>
                <c:pt idx="69">
                  <c:v>1878.5460307735048</c:v>
                </c:pt>
                <c:pt idx="70">
                  <c:v>1744.1130204718502</c:v>
                </c:pt>
                <c:pt idx="71">
                  <c:v>1617.2315143927335</c:v>
                </c:pt>
                <c:pt idx="72">
                  <c:v>1497.7152907187701</c:v>
                </c:pt>
                <c:pt idx="73">
                  <c:v>1385.3514375556188</c:v>
                </c:pt>
                <c:pt idx="74">
                  <c:v>1279.9053903446111</c:v>
                </c:pt>
                <c:pt idx="75">
                  <c:v>1181.1255224165507</c:v>
                </c:pt>
                <c:pt idx="76">
                  <c:v>1088.7472969250666</c:v>
                </c:pt>
                <c:pt idx="77">
                  <c:v>1002.4969933231841</c:v>
                </c:pt>
                <c:pt idx="78">
                  <c:v>922.09502544181305</c:v>
                </c:pt>
                <c:pt idx="79">
                  <c:v>847.25887120457628</c:v>
                </c:pt>
                <c:pt idx="80">
                  <c:v>777.70563618450979</c:v>
                </c:pt>
                <c:pt idx="81">
                  <c:v>713.15427467539848</c:v>
                </c:pt>
                <c:pt idx="82">
                  <c:v>653.32749281409633</c:v>
                </c:pt>
                <c:pt idx="83">
                  <c:v>597.95335864386288</c:v>
                </c:pt>
                <c:pt idx="84">
                  <c:v>546.76664393282408</c:v>
                </c:pt>
                <c:pt idx="85">
                  <c:v>499.50992213500285</c:v>
                </c:pt>
                <c:pt idx="86">
                  <c:v>455.93444617345085</c:v>
                </c:pt>
                <c:pt idx="87">
                  <c:v>415.80082879296242</c:v>
                </c:pt>
                <c:pt idx="88">
                  <c:v>378.87954713143699</c:v>
                </c:pt>
                <c:pt idx="89">
                  <c:v>344.95129193888715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Casi_totali!$B$3:$B$81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  <c:pt idx="68">
                  <c:v>1282.6393589331528</c:v>
                </c:pt>
                <c:pt idx="69">
                  <c:v>1268.7847558558024</c:v>
                </c:pt>
                <c:pt idx="70">
                  <c:v>1289.3734538086173</c:v>
                </c:pt>
                <c:pt idx="71">
                  <c:v>1363.650302369344</c:v>
                </c:pt>
                <c:pt idx="72">
                  <c:v>1582.878773297467</c:v>
                </c:pt>
                <c:pt idx="73">
                  <c:v>1718.3436295419051</c:v>
                </c:pt>
                <c:pt idx="74">
                  <c:v>1833.353090507444</c:v>
                </c:pt>
                <c:pt idx="75">
                  <c:v>1909.2405382657889</c:v>
                </c:pt>
                <c:pt idx="76">
                  <c:v>1965.3658085732823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  <c:pt idx="67">
                  <c:v>271.93154094017882</c:v>
                </c:pt>
                <c:pt idx="68">
                  <c:v>-13.85460307735039</c:v>
                </c:pt>
                <c:pt idx="69">
                  <c:v>20.588697952813675</c:v>
                </c:pt>
                <c:pt idx="70">
                  <c:v>74.276848560727473</c:v>
                </c:pt>
                <c:pt idx="71">
                  <c:v>219.22847092812387</c:v>
                </c:pt>
                <c:pt idx="72">
                  <c:v>135.46485624443974</c:v>
                </c:pt>
                <c:pt idx="73">
                  <c:v>115.00946096553966</c:v>
                </c:pt>
                <c:pt idx="74">
                  <c:v>75.887447758343853</c:v>
                </c:pt>
                <c:pt idx="75">
                  <c:v>56.125270307493821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Terapia_inten!$B$3:$B$85</c:f>
              <c:numCache>
                <c:formatCode>General</c:formatCode>
                <c:ptCount val="8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Terapia_inten!$C$3:$C$85</c:f>
              <c:numCache>
                <c:formatCode>General</c:formatCode>
                <c:ptCount val="8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Guariti!$B$3:$B$86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Guariti!$T$83:$AB$83</c:f>
              <c:numCache>
                <c:formatCode>General</c:formatCode>
                <c:ptCount val="9"/>
                <c:pt idx="0">
                  <c:v>30</c:v>
                </c:pt>
                <c:pt idx="1">
                  <c:v>19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workbookViewId="0">
      <pane ySplit="1" topLeftCell="A62" activePane="bottomLeft" state="frozen"/>
      <selection pane="bottomLeft" activeCell="C80" sqref="C8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9"/>
  <sheetViews>
    <sheetView zoomScaleNormal="100" workbookViewId="0">
      <pane ySplit="1" topLeftCell="A65" activePane="bottomLeft" state="frozen"/>
      <selection pane="bottomLeft" activeCell="A79" sqref="A7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56" activePane="bottomLeft" state="frozen"/>
      <selection pane="bottomLeft" activeCell="C79" sqref="C7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/>
      <c r="E80" s="11">
        <f t="shared" ref="E79:E117" si="133">E79+G80</f>
        <v>219336.59619640771</v>
      </c>
      <c r="F80" s="11">
        <f t="shared" ref="F79:F117" si="134">(E80-E79)*10</f>
        <v>5722.8641886584228</v>
      </c>
      <c r="G80" s="11">
        <f t="shared" ref="G79:G99" si="135">$L$4*B80^$L$5*EXP(-B80/$L$6)</f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133"/>
        <v>219863.10913378882</v>
      </c>
      <c r="F81" s="11">
        <f t="shared" si="134"/>
        <v>5265.1293738110689</v>
      </c>
      <c r="G81" s="11">
        <f t="shared" si="135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133"/>
        <v>220347.1217588438</v>
      </c>
      <c r="F82" s="11">
        <f t="shared" si="134"/>
        <v>4840.1262505498016</v>
      </c>
      <c r="G82" s="11">
        <f t="shared" si="135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33"/>
        <v>220791.71720889027</v>
      </c>
      <c r="F83" s="11">
        <f t="shared" si="134"/>
        <v>4445.9545004647225</v>
      </c>
      <c r="G83" s="11">
        <f t="shared" si="135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33"/>
        <v>221199.79442313313</v>
      </c>
      <c r="F84" s="11">
        <f t="shared" si="134"/>
        <v>4080.7721424286137</v>
      </c>
      <c r="G84" s="11">
        <f t="shared" si="135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33"/>
        <v>221574.07450016687</v>
      </c>
      <c r="F85" s="11">
        <f t="shared" si="134"/>
        <v>3742.8007703373441</v>
      </c>
      <c r="G85" s="11">
        <f t="shared" si="135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33"/>
        <v>221917.10745402196</v>
      </c>
      <c r="F86" s="11">
        <f t="shared" si="134"/>
        <v>3430.3295385508682</v>
      </c>
      <c r="G86" s="11">
        <f t="shared" si="135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33"/>
        <v>222231.27925797825</v>
      </c>
      <c r="F87" s="11">
        <f t="shared" si="134"/>
        <v>3141.7180395629839</v>
      </c>
      <c r="G87" s="11">
        <f t="shared" si="135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33"/>
        <v>222518.81907882018</v>
      </c>
      <c r="F88" s="11">
        <f t="shared" si="134"/>
        <v>2875.3982084192103</v>
      </c>
      <c r="G88" s="11">
        <f t="shared" si="135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33"/>
        <v>222781.80661665546</v>
      </c>
      <c r="F89" s="11">
        <f t="shared" si="134"/>
        <v>2629.8753783528809</v>
      </c>
      <c r="G89" s="11">
        <f t="shared" si="135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33"/>
        <v>223022.17947686554</v>
      </c>
      <c r="F90" s="11">
        <f t="shared" si="134"/>
        <v>2403.7286021007458</v>
      </c>
      <c r="G90" s="11">
        <f t="shared" si="135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33"/>
        <v>223241.74051122516</v>
      </c>
      <c r="F91" s="11">
        <f t="shared" si="134"/>
        <v>2195.6103435961995</v>
      </c>
      <c r="G91" s="11">
        <f t="shared" si="135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33"/>
        <v>223442.165074752</v>
      </c>
      <c r="F92" s="11">
        <f t="shared" si="134"/>
        <v>2004.245635268453</v>
      </c>
      <c r="G92" s="11">
        <f t="shared" si="135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33"/>
        <v>223625.00815346136</v>
      </c>
      <c r="F93" s="11">
        <f t="shared" si="134"/>
        <v>1828.4307870935299</v>
      </c>
      <c r="G93" s="11">
        <f t="shared" si="135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33"/>
        <v>223791.71132595371</v>
      </c>
      <c r="F94" s="11">
        <f t="shared" si="134"/>
        <v>1667.0317249235814</v>
      </c>
      <c r="G94" s="11">
        <f t="shared" si="135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33"/>
        <v>223943.60952870079</v>
      </c>
      <c r="F95" s="11">
        <f t="shared" si="134"/>
        <v>1518.9820274707745</v>
      </c>
      <c r="G95" s="11">
        <f t="shared" si="135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33"/>
        <v>224081.93760106948</v>
      </c>
      <c r="F96" s="11">
        <f t="shared" si="134"/>
        <v>1383.2807236869121</v>
      </c>
      <c r="G96" s="11">
        <f t="shared" si="135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33"/>
        <v>224207.83659158752</v>
      </c>
      <c r="F97" s="11">
        <f t="shared" si="134"/>
        <v>1258.9899051803513</v>
      </c>
      <c r="G97" s="11">
        <f t="shared" si="135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33"/>
        <v>224322.35981175999</v>
      </c>
      <c r="F98" s="11">
        <f t="shared" si="134"/>
        <v>1145.2322017247207</v>
      </c>
      <c r="G98" s="11">
        <f t="shared" si="135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33"/>
        <v>224426.47862794541</v>
      </c>
      <c r="F99" s="11">
        <f t="shared" si="134"/>
        <v>1041.1881618542247</v>
      </c>
      <c r="G99" s="11">
        <f t="shared" si="135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33"/>
        <v>224521.08798544525</v>
      </c>
      <c r="F100" s="11">
        <f t="shared" si="134"/>
        <v>946.09357499837643</v>
      </c>
      <c r="G100" s="11">
        <f t="shared" ref="G100:G117" si="136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33"/>
        <v>224607.01166209957</v>
      </c>
      <c r="F101" s="11">
        <f t="shared" si="134"/>
        <v>859.23676654318115</v>
      </c>
      <c r="G101" s="11">
        <f t="shared" si="136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33"/>
        <v>224685.00725136281</v>
      </c>
      <c r="F102" s="11">
        <f t="shared" si="134"/>
        <v>779.95589263242437</v>
      </c>
      <c r="G102" s="11">
        <f t="shared" si="136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33"/>
        <v>224755.77087710105</v>
      </c>
      <c r="F103" s="11">
        <f t="shared" si="134"/>
        <v>707.6362573824008</v>
      </c>
      <c r="G103" s="11">
        <f t="shared" si="136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33"/>
        <v>224819.94164424794</v>
      </c>
      <c r="F104" s="11">
        <f t="shared" si="134"/>
        <v>641.70767146890284</v>
      </c>
      <c r="G104" s="11">
        <f t="shared" si="136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33"/>
        <v>224878.10583102168</v>
      </c>
      <c r="F105" s="11">
        <f t="shared" si="134"/>
        <v>581.641867737344</v>
      </c>
      <c r="G105" s="11">
        <f t="shared" si="136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33"/>
        <v>224930.80082967514</v>
      </c>
      <c r="F106" s="11">
        <f t="shared" si="134"/>
        <v>526.94998653460061</v>
      </c>
      <c r="G106" s="11">
        <f t="shared" si="136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33"/>
        <v>224978.51884376057</v>
      </c>
      <c r="F107" s="11">
        <f t="shared" si="134"/>
        <v>477.18014085432515</v>
      </c>
      <c r="G107" s="11">
        <f t="shared" si="136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33"/>
        <v>225021.71035067103</v>
      </c>
      <c r="F108" s="11">
        <f t="shared" si="134"/>
        <v>431.91506910457974</v>
      </c>
      <c r="G108" s="11">
        <f t="shared" si="136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33"/>
        <v>225060.78733880052</v>
      </c>
      <c r="F109" s="11">
        <f t="shared" si="134"/>
        <v>390.76988129498204</v>
      </c>
      <c r="G109" s="11">
        <f t="shared" si="136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33"/>
        <v>225096.12632907118</v>
      </c>
      <c r="F110" s="11">
        <f t="shared" si="134"/>
        <v>353.38990270654904</v>
      </c>
      <c r="G110" s="11">
        <f t="shared" si="136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33"/>
        <v>225128.07119083172</v>
      </c>
      <c r="F111" s="11">
        <f t="shared" si="134"/>
        <v>319.44861760537606</v>
      </c>
      <c r="G111" s="11">
        <f t="shared" si="136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33"/>
        <v>225156.93576225889</v>
      </c>
      <c r="F112" s="11">
        <f t="shared" si="134"/>
        <v>288.64571427169722</v>
      </c>
      <c r="G112" s="11">
        <f t="shared" si="136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33"/>
        <v>225183.00628541177</v>
      </c>
      <c r="F113" s="11">
        <f t="shared" si="134"/>
        <v>260.70523152884562</v>
      </c>
      <c r="G113" s="11">
        <f t="shared" si="136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33"/>
        <v>225206.54366601535</v>
      </c>
      <c r="F114" s="11">
        <f t="shared" si="134"/>
        <v>235.3738060357864</v>
      </c>
      <c r="G114" s="11">
        <f t="shared" si="136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33"/>
        <v>225227.78556789926</v>
      </c>
      <c r="F115" s="11">
        <f t="shared" si="134"/>
        <v>212.4190188391367</v>
      </c>
      <c r="G115" s="11">
        <f t="shared" si="136"/>
        <v>21.241901883919912</v>
      </c>
      <c r="I115" s="11"/>
    </row>
    <row r="116" spans="1:9">
      <c r="B116" s="10">
        <v>114</v>
      </c>
      <c r="C116" s="10"/>
      <c r="E116" s="11">
        <f t="shared" si="133"/>
        <v>225246.94835180542</v>
      </c>
      <c r="F116" s="11">
        <f t="shared" si="134"/>
        <v>191.627839061548</v>
      </c>
      <c r="G116" s="11">
        <f t="shared" si="136"/>
        <v>19.162783906151294</v>
      </c>
      <c r="I116" s="11"/>
    </row>
    <row r="117" spans="1:9">
      <c r="B117" s="10">
        <v>115</v>
      </c>
      <c r="C117" s="10"/>
      <c r="E117" s="11">
        <f t="shared" si="133"/>
        <v>225264.22886801412</v>
      </c>
      <c r="F117" s="11">
        <f t="shared" si="134"/>
        <v>172.80516208702466</v>
      </c>
      <c r="G117" s="11">
        <f t="shared" si="136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71" activePane="bottomLeft" state="frozen"/>
      <selection pane="bottomLeft" activeCell="C83" sqref="C8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27427.360641066847</v>
      </c>
      <c r="G75" s="11">
        <f t="shared" ref="G75" si="114">(F75-F74)*10</f>
        <v>2020.6845905982118</v>
      </c>
      <c r="H75" s="11">
        <f t="shared" ref="H75" si="115">$M$10*B75^$M$8*EXP(-B75/$M$9)</f>
        <v>202.06845905982118</v>
      </c>
      <c r="I75" s="11">
        <f t="shared" ref="I75" si="116">C75-F75</f>
        <v>1282.6393589331528</v>
      </c>
      <c r="J75" s="11">
        <f t="shared" ref="J75" si="117">D75-H75</f>
        <v>271.93154094017882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27615.215244144198</v>
      </c>
      <c r="G76" s="11">
        <f t="shared" ref="G76" si="121">(F76-F75)*10</f>
        <v>1878.5460307735048</v>
      </c>
      <c r="H76" s="11">
        <f t="shared" ref="H76" si="122">$M$10*B76^$M$8*EXP(-B76/$M$9)</f>
        <v>187.85460307735039</v>
      </c>
      <c r="I76" s="11">
        <f t="shared" ref="I76" si="123">C76-F76</f>
        <v>1268.7847558558024</v>
      </c>
      <c r="J76" s="11">
        <f t="shared" ref="J76" si="124">D76-H76</f>
        <v>-13.85460307735039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27789.626546191383</v>
      </c>
      <c r="G77" s="11">
        <f t="shared" ref="G77" si="128">(F77-F76)*10</f>
        <v>1744.1130204718502</v>
      </c>
      <c r="H77" s="11">
        <f t="shared" ref="H77" si="129">$M$10*B77^$M$8*EXP(-B77/$M$9)</f>
        <v>174.41130204718633</v>
      </c>
      <c r="I77" s="11">
        <f t="shared" ref="I77" si="130">C77-F77</f>
        <v>1289.3734538086173</v>
      </c>
      <c r="J77" s="11">
        <f t="shared" ref="J77" si="131">D77-H77</f>
        <v>20.588697952813675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27951.349697630656</v>
      </c>
      <c r="G78" s="11">
        <f t="shared" ref="G78" si="135">(F78-F77)*10</f>
        <v>1617.2315143927335</v>
      </c>
      <c r="H78" s="11">
        <f t="shared" ref="H78" si="136">$M$10*B78^$M$8*EXP(-B78/$M$9)</f>
        <v>161.72315143927253</v>
      </c>
      <c r="I78" s="11">
        <f t="shared" ref="I78" si="137">C78-F78</f>
        <v>1363.650302369344</v>
      </c>
      <c r="J78" s="11">
        <f t="shared" ref="J78" si="138">D78-H78</f>
        <v>74.276848560727473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28101.121226702533</v>
      </c>
      <c r="G79" s="11">
        <f t="shared" ref="G79:G96" si="142">(F79-F78)*10</f>
        <v>1497.7152907187701</v>
      </c>
      <c r="H79" s="11">
        <f t="shared" ref="H79:H80" si="143">$M$10*B79^$M$8*EXP(-B79/$M$9)</f>
        <v>149.77152907187613</v>
      </c>
      <c r="I79" s="11">
        <f t="shared" ref="I79:I80" si="144">C79-F79</f>
        <v>1582.878773297467</v>
      </c>
      <c r="J79" s="11">
        <f t="shared" ref="J79:J80" si="145">D79-H79</f>
        <v>219.22847092812387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28239.656370458095</v>
      </c>
      <c r="G80" s="11">
        <f t="shared" si="142"/>
        <v>1385.3514375556188</v>
      </c>
      <c r="H80" s="11">
        <f t="shared" si="143"/>
        <v>138.53514375556026</v>
      </c>
      <c r="I80" s="11">
        <f t="shared" si="144"/>
        <v>1718.3436295419051</v>
      </c>
      <c r="J80" s="11">
        <f t="shared" si="145"/>
        <v>135.46485624443974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28367.646909492556</v>
      </c>
      <c r="G81" s="11">
        <f t="shared" ref="G81:G82" si="149">(F81-F80)*10</f>
        <v>1279.9053903446111</v>
      </c>
      <c r="H81" s="11">
        <f t="shared" ref="H81:H82" si="150">$M$10*B81^$M$8*EXP(-B81/$M$9)</f>
        <v>127.99053903446034</v>
      </c>
      <c r="I81" s="11">
        <f t="shared" ref="I81:I82" si="151">C81-F81</f>
        <v>1833.353090507444</v>
      </c>
      <c r="J81" s="11">
        <f t="shared" ref="J81:J82" si="152">D81-H81</f>
        <v>115.00946096553966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28485.759461734211</v>
      </c>
      <c r="G82" s="11">
        <f t="shared" si="149"/>
        <v>1181.1255224165507</v>
      </c>
      <c r="H82" s="11">
        <f t="shared" si="150"/>
        <v>118.11255224165615</v>
      </c>
      <c r="I82" s="11">
        <f t="shared" si="151"/>
        <v>1909.2405382657889</v>
      </c>
      <c r="J82" s="11">
        <f t="shared" si="152"/>
        <v>75.887447758343853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28594.634191426718</v>
      </c>
      <c r="G83" s="11">
        <f t="shared" ref="G83" si="156">(F83-F82)*10</f>
        <v>1088.7472969250666</v>
      </c>
      <c r="H83" s="11">
        <f t="shared" ref="H83" si="157">$M$10*B83^$M$8*EXP(-B83/$M$9)</f>
        <v>108.87472969250618</v>
      </c>
      <c r="I83" s="11">
        <f t="shared" ref="I83" si="158">C83-F83</f>
        <v>1965.3658085732823</v>
      </c>
      <c r="J83" s="11">
        <f t="shared" ref="J83" si="159">D83-H83</f>
        <v>56.125270307493821</v>
      </c>
    </row>
    <row r="84" spans="1:10">
      <c r="A84" s="2">
        <v>43962</v>
      </c>
      <c r="B84" s="10">
        <v>81</v>
      </c>
      <c r="F84" s="11">
        <f t="shared" ref="F83:F96" si="160">F83+H84</f>
        <v>28694.883890759036</v>
      </c>
      <c r="G84" s="11">
        <f t="shared" si="142"/>
        <v>1002.4969933231841</v>
      </c>
      <c r="H84" s="11">
        <f t="shared" ref="H83:H96" si="161">$M$10*B84^$M$8*EXP(-B84/$M$9)</f>
        <v>100.24969933231937</v>
      </c>
    </row>
    <row r="85" spans="1:10">
      <c r="A85" s="2">
        <v>43963</v>
      </c>
      <c r="B85" s="10">
        <v>82</v>
      </c>
      <c r="F85" s="11">
        <f t="shared" si="160"/>
        <v>28787.093393303217</v>
      </c>
      <c r="G85" s="11">
        <f t="shared" si="142"/>
        <v>922.09502544181305</v>
      </c>
      <c r="H85" s="11">
        <f t="shared" si="161"/>
        <v>92.209502544182257</v>
      </c>
    </row>
    <row r="86" spans="1:10">
      <c r="A86" s="2">
        <v>43964</v>
      </c>
      <c r="B86" s="10">
        <v>83</v>
      </c>
      <c r="F86" s="11">
        <f t="shared" si="160"/>
        <v>28871.819280423675</v>
      </c>
      <c r="G86" s="11">
        <f t="shared" si="142"/>
        <v>847.25887120457628</v>
      </c>
      <c r="H86" s="11">
        <f t="shared" si="161"/>
        <v>84.725887120456335</v>
      </c>
    </row>
    <row r="87" spans="1:10">
      <c r="A87" s="2">
        <v>43965</v>
      </c>
      <c r="B87" s="10">
        <v>84</v>
      </c>
      <c r="F87" s="11">
        <f t="shared" si="160"/>
        <v>28949.589844042126</v>
      </c>
      <c r="G87" s="11">
        <f t="shared" si="142"/>
        <v>777.70563618450979</v>
      </c>
      <c r="H87" s="11">
        <f t="shared" si="161"/>
        <v>77.770563618451149</v>
      </c>
    </row>
    <row r="88" spans="1:10">
      <c r="A88" s="2">
        <v>43966</v>
      </c>
      <c r="B88" s="10">
        <v>85</v>
      </c>
      <c r="F88" s="11">
        <f t="shared" si="160"/>
        <v>29020.905271509666</v>
      </c>
      <c r="G88" s="11">
        <f t="shared" si="142"/>
        <v>713.15427467539848</v>
      </c>
      <c r="H88" s="11">
        <f t="shared" si="161"/>
        <v>71.315427467539166</v>
      </c>
    </row>
    <row r="89" spans="1:10">
      <c r="A89" s="2">
        <v>43967</v>
      </c>
      <c r="B89" s="10">
        <v>86</v>
      </c>
      <c r="F89" s="11">
        <f t="shared" si="160"/>
        <v>29086.238020791076</v>
      </c>
      <c r="G89" s="11">
        <f t="shared" si="142"/>
        <v>653.32749281409633</v>
      </c>
      <c r="H89" s="11">
        <f t="shared" si="161"/>
        <v>65.332749281407828</v>
      </c>
    </row>
    <row r="90" spans="1:10">
      <c r="A90" s="2">
        <v>43968</v>
      </c>
      <c r="B90" s="10">
        <v>87</v>
      </c>
      <c r="F90" s="11">
        <f t="shared" si="160"/>
        <v>29146.033356655462</v>
      </c>
      <c r="G90" s="11">
        <f t="shared" si="142"/>
        <v>597.95335864386288</v>
      </c>
      <c r="H90" s="11">
        <f t="shared" si="161"/>
        <v>59.79533586438717</v>
      </c>
    </row>
    <row r="91" spans="1:10">
      <c r="A91" s="2">
        <v>43969</v>
      </c>
      <c r="B91" s="10">
        <v>88</v>
      </c>
      <c r="F91" s="11">
        <f t="shared" si="160"/>
        <v>29200.710021048744</v>
      </c>
      <c r="G91" s="11">
        <f t="shared" si="142"/>
        <v>546.76664393282408</v>
      </c>
      <c r="H91" s="11">
        <f t="shared" si="161"/>
        <v>54.676664393282486</v>
      </c>
    </row>
    <row r="92" spans="1:10">
      <c r="A92" s="2">
        <v>43970</v>
      </c>
      <c r="B92" s="10">
        <v>89</v>
      </c>
      <c r="F92" s="11">
        <f t="shared" si="160"/>
        <v>29250.661013262245</v>
      </c>
      <c r="G92" s="11">
        <f t="shared" si="142"/>
        <v>499.50992213500285</v>
      </c>
      <c r="H92" s="11">
        <f t="shared" si="161"/>
        <v>49.950992213499575</v>
      </c>
    </row>
    <row r="93" spans="1:10">
      <c r="A93" s="2">
        <v>43971</v>
      </c>
      <c r="B93" s="10">
        <v>90</v>
      </c>
      <c r="F93" s="11">
        <f t="shared" si="160"/>
        <v>29296.25445787959</v>
      </c>
      <c r="G93" s="11">
        <f t="shared" si="142"/>
        <v>455.93444617345085</v>
      </c>
      <c r="H93" s="11">
        <f t="shared" si="161"/>
        <v>45.59344461734463</v>
      </c>
    </row>
    <row r="94" spans="1:10">
      <c r="A94" s="2">
        <v>43972</v>
      </c>
      <c r="B94" s="10">
        <v>91</v>
      </c>
      <c r="F94" s="11">
        <f t="shared" si="160"/>
        <v>29337.834540758886</v>
      </c>
      <c r="G94" s="11">
        <f t="shared" si="142"/>
        <v>415.80082879296242</v>
      </c>
      <c r="H94" s="11">
        <f t="shared" si="161"/>
        <v>41.580082879294729</v>
      </c>
    </row>
    <row r="95" spans="1:10">
      <c r="A95" s="2">
        <v>43973</v>
      </c>
      <c r="B95" s="10">
        <v>92</v>
      </c>
      <c r="F95" s="11">
        <f t="shared" si="160"/>
        <v>29375.72249547203</v>
      </c>
      <c r="G95" s="11">
        <f t="shared" si="142"/>
        <v>378.87954713143699</v>
      </c>
      <c r="H95" s="11">
        <f t="shared" si="161"/>
        <v>37.887954713143806</v>
      </c>
    </row>
    <row r="96" spans="1:10">
      <c r="A96" s="2">
        <v>43974</v>
      </c>
      <c r="B96" s="10">
        <v>93</v>
      </c>
      <c r="F96" s="11">
        <f t="shared" si="160"/>
        <v>29410.217624665918</v>
      </c>
      <c r="G96" s="11">
        <f t="shared" si="142"/>
        <v>344.95129193888715</v>
      </c>
      <c r="H96" s="11">
        <f t="shared" si="161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9"/>
  <sheetViews>
    <sheetView workbookViewId="0">
      <pane ySplit="1" topLeftCell="A71" activePane="bottomLeft" state="frozen"/>
      <selection pane="bottomLeft" activeCell="B79" sqref="B79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32" activePane="bottomLeft" state="frozen"/>
      <selection pane="bottomLeft" activeCell="Y78" sqref="Y78:AL79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G80" s="30"/>
      <c r="H80" s="21">
        <f t="shared" ref="H79:H94" si="199">$O$3*EXP($O$4*B80)</f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99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99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99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99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99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99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99"/>
        <v>1.1063707821604016</v>
      </c>
      <c r="J87" s="31"/>
      <c r="K87" s="21">
        <f t="shared" ref="K87:K94" si="200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99"/>
        <v>1.0780836781543337</v>
      </c>
      <c r="J88" s="31"/>
      <c r="K88" s="21">
        <f t="shared" si="200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99"/>
        <v>1.0505198038881975</v>
      </c>
      <c r="J89" s="31"/>
      <c r="K89" s="21">
        <f t="shared" si="200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99"/>
        <v>1.0236606682058604</v>
      </c>
      <c r="J90" s="31"/>
      <c r="K90" s="21">
        <f t="shared" si="200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99"/>
        <v>0.99748825272330655</v>
      </c>
      <c r="J91" s="31"/>
      <c r="K91" s="21">
        <f t="shared" si="200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99"/>
        <v>0.97198499974104879</v>
      </c>
      <c r="J92" s="31"/>
      <c r="K92" s="21">
        <f t="shared" si="200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99"/>
        <v>0.94713380046559037</v>
      </c>
      <c r="J93" s="31"/>
      <c r="K93" s="21">
        <f t="shared" si="200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99"/>
        <v>0.92291798353203336</v>
      </c>
      <c r="J94" s="31"/>
      <c r="K94" s="21">
        <f t="shared" si="200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workbookViewId="0">
      <pane ySplit="1" topLeftCell="A65" activePane="bottomLeft" state="frozen"/>
      <selection pane="bottomLeft" activeCell="A79" sqref="A7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workbookViewId="0">
      <pane ySplit="1" topLeftCell="A68" activePane="bottomLeft" state="frozen"/>
      <selection pane="bottomLeft" activeCell="A79" sqref="A7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"/>
  <sheetViews>
    <sheetView workbookViewId="0">
      <pane ySplit="1" topLeftCell="A59" activePane="bottomLeft" state="frozen"/>
      <selection pane="bottomLeft" activeCell="A79" sqref="A7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79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3" spans="20:28">
      <c r="T83">
        <f>SUM(T4:T81)</f>
        <v>30</v>
      </c>
      <c r="U83">
        <f>SUM(U4:U81)</f>
        <v>19</v>
      </c>
      <c r="V83">
        <f t="shared" ref="V83:AB83" si="150">SUM(V4:V81)</f>
        <v>5</v>
      </c>
      <c r="W83">
        <f t="shared" si="150"/>
        <v>8</v>
      </c>
      <c r="X83">
        <f t="shared" si="150"/>
        <v>2</v>
      </c>
      <c r="Y83">
        <f t="shared" si="150"/>
        <v>4</v>
      </c>
      <c r="Z83">
        <f t="shared" si="150"/>
        <v>0</v>
      </c>
      <c r="AA83">
        <f t="shared" si="150"/>
        <v>3</v>
      </c>
      <c r="AB83">
        <f t="shared" si="150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3"/>
  <sheetViews>
    <sheetView workbookViewId="0">
      <pane ySplit="1" topLeftCell="A56" activePane="bottomLeft" state="frozen"/>
      <selection pane="bottomLeft" activeCell="A79" sqref="A7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79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3" spans="20:28">
      <c r="T83">
        <f>SUM(T4:T81)</f>
        <v>10</v>
      </c>
      <c r="U83">
        <f t="shared" ref="U83:AB83" si="147">SUM(U4:U81)</f>
        <v>9</v>
      </c>
      <c r="V83">
        <f t="shared" si="147"/>
        <v>8</v>
      </c>
      <c r="W83">
        <f t="shared" si="147"/>
        <v>13</v>
      </c>
      <c r="X83">
        <f t="shared" si="147"/>
        <v>8</v>
      </c>
      <c r="Y83">
        <f t="shared" si="147"/>
        <v>11</v>
      </c>
      <c r="Z83">
        <f t="shared" si="147"/>
        <v>6</v>
      </c>
      <c r="AA83">
        <f t="shared" si="147"/>
        <v>3</v>
      </c>
      <c r="AB83">
        <f t="shared" si="147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"/>
  <sheetViews>
    <sheetView workbookViewId="0">
      <pane ySplit="1" topLeftCell="A71" activePane="bottomLeft" state="frozen"/>
      <selection pane="bottomLeft" activeCell="A79" sqref="A7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"/>
  <sheetViews>
    <sheetView workbookViewId="0">
      <pane ySplit="1" topLeftCell="A71" activePane="bottomLeft" state="frozen"/>
      <selection pane="bottomLeft" activeCell="A79" sqref="A7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9"/>
  <sheetViews>
    <sheetView workbookViewId="0">
      <pane ySplit="1" topLeftCell="A74" activePane="bottomLeft" state="frozen"/>
      <selection pane="bottomLeft" activeCell="A79" sqref="A7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3"/>
  <sheetViews>
    <sheetView workbookViewId="0">
      <pane ySplit="1" topLeftCell="A59" activePane="bottomLeft" state="frozen"/>
      <selection pane="bottomLeft" activeCell="A80" sqref="A80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79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3" spans="20:28">
      <c r="T83">
        <f>SUM(T4:T81)</f>
        <v>14</v>
      </c>
      <c r="U83">
        <f t="shared" ref="U83:AB83" si="76">SUM(U4:U81)</f>
        <v>15</v>
      </c>
      <c r="V83">
        <f t="shared" si="76"/>
        <v>16</v>
      </c>
      <c r="W83">
        <f t="shared" si="76"/>
        <v>13</v>
      </c>
      <c r="X83">
        <f t="shared" si="76"/>
        <v>10</v>
      </c>
      <c r="Y83">
        <f t="shared" si="76"/>
        <v>2</v>
      </c>
      <c r="Z83">
        <f t="shared" si="76"/>
        <v>3</v>
      </c>
      <c r="AA83">
        <f t="shared" si="76"/>
        <v>1</v>
      </c>
      <c r="AB83">
        <f t="shared" si="76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2020-05-10T16:51:47Z</dcterms:modified>
</cp:coreProperties>
</file>