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7603B6A-953C-44F3-8623-30510A938456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" i="17" l="1"/>
  <c r="C79" i="17" s="1"/>
  <c r="C79" i="16"/>
  <c r="D79" i="16" s="1"/>
  <c r="J79" i="16" s="1"/>
  <c r="H79" i="16"/>
  <c r="F79" i="16" s="1"/>
  <c r="G79" i="16" s="1"/>
  <c r="C79" i="15"/>
  <c r="D79" i="15"/>
  <c r="E79" i="15"/>
  <c r="H79" i="15" s="1"/>
  <c r="F79" i="15"/>
  <c r="G79" i="15"/>
  <c r="I79" i="15"/>
  <c r="C79" i="9"/>
  <c r="D79" i="9" s="1"/>
  <c r="H79" i="9"/>
  <c r="J79" i="9" s="1"/>
  <c r="I79" i="9"/>
  <c r="K79" i="9" s="1"/>
  <c r="B79" i="7"/>
  <c r="C79" i="7" s="1"/>
  <c r="D79" i="7" s="1"/>
  <c r="E79" i="7" s="1"/>
  <c r="R79" i="13"/>
  <c r="T79" i="13" s="1"/>
  <c r="V79" i="13"/>
  <c r="W79" i="13"/>
  <c r="Z79" i="13"/>
  <c r="AA79" i="13"/>
  <c r="C79" i="13"/>
  <c r="D79" i="13" s="1"/>
  <c r="E79" i="13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 s="1"/>
  <c r="D79" i="5" s="1"/>
  <c r="E79" i="5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E79" i="17" l="1"/>
  <c r="D79" i="17"/>
  <c r="I79" i="16"/>
  <c r="E79" i="16"/>
  <c r="L79" i="9"/>
  <c r="E79" i="9"/>
  <c r="Y79" i="13"/>
  <c r="U79" i="13"/>
  <c r="AB79" i="13"/>
  <c r="X79" i="13"/>
  <c r="W79" i="5"/>
  <c r="V79" i="5"/>
  <c r="Y79" i="5"/>
  <c r="U79" i="5"/>
  <c r="AA79" i="5"/>
  <c r="Z79" i="5"/>
  <c r="AB79" i="5"/>
  <c r="X79" i="5"/>
  <c r="C77" i="18" l="1"/>
  <c r="D77" i="18"/>
  <c r="E77" i="18"/>
  <c r="F77" i="18"/>
  <c r="G77" i="18" s="1"/>
  <c r="I77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77" i="16"/>
  <c r="D77" i="16" s="1"/>
  <c r="J77" i="16" s="1"/>
  <c r="H77" i="16"/>
  <c r="F77" i="16" s="1"/>
  <c r="C78" i="16"/>
  <c r="E78" i="16" s="1"/>
  <c r="D78" i="16"/>
  <c r="H78" i="16"/>
  <c r="J78" i="16" s="1"/>
  <c r="C77" i="15"/>
  <c r="D77" i="15"/>
  <c r="I77" i="15" s="1"/>
  <c r="G77" i="15"/>
  <c r="E77" i="15" s="1"/>
  <c r="C78" i="15"/>
  <c r="D78" i="15"/>
  <c r="G78" i="15"/>
  <c r="I78" i="15"/>
  <c r="C77" i="9"/>
  <c r="D77" i="9" s="1"/>
  <c r="H77" i="9"/>
  <c r="J77" i="9" s="1"/>
  <c r="I77" i="9"/>
  <c r="K77" i="9" s="1"/>
  <c r="C78" i="9"/>
  <c r="D78" i="9" s="1"/>
  <c r="H78" i="9"/>
  <c r="J78" i="9" s="1"/>
  <c r="I78" i="9"/>
  <c r="K78" i="9" s="1"/>
  <c r="B77" i="7"/>
  <c r="C77" i="7" s="1"/>
  <c r="D77" i="7" s="1"/>
  <c r="E77" i="7" s="1"/>
  <c r="B78" i="7"/>
  <c r="C78" i="7" s="1"/>
  <c r="D78" i="7" s="1"/>
  <c r="E78" i="7" s="1"/>
  <c r="B78" i="4"/>
  <c r="C78" i="4" s="1"/>
  <c r="D78" i="4" s="1"/>
  <c r="E78" i="4" s="1"/>
  <c r="R77" i="13"/>
  <c r="T77" i="13" s="1"/>
  <c r="W77" i="13"/>
  <c r="AA77" i="13"/>
  <c r="R78" i="13"/>
  <c r="V78" i="13" s="1"/>
  <c r="U78" i="13"/>
  <c r="X78" i="13"/>
  <c r="Y78" i="13"/>
  <c r="AB78" i="13"/>
  <c r="C77" i="13"/>
  <c r="D77" i="13" s="1"/>
  <c r="E77" i="13" s="1"/>
  <c r="C78" i="13"/>
  <c r="D78" i="13" s="1"/>
  <c r="E78" i="13" s="1"/>
  <c r="B77" i="8"/>
  <c r="C77" i="8" s="1"/>
  <c r="D77" i="8" s="1"/>
  <c r="E77" i="8" s="1"/>
  <c r="B78" i="8"/>
  <c r="C78" i="8" s="1"/>
  <c r="D78" i="8" s="1"/>
  <c r="E78" i="8" s="1"/>
  <c r="B77" i="6"/>
  <c r="C77" i="6"/>
  <c r="D77" i="6" s="1"/>
  <c r="E77" i="6" s="1"/>
  <c r="B78" i="6"/>
  <c r="C78" i="6"/>
  <c r="D78" i="6" s="1"/>
  <c r="E78" i="6" s="1"/>
  <c r="R77" i="5"/>
  <c r="T77" i="5" s="1"/>
  <c r="V77" i="5"/>
  <c r="W77" i="5"/>
  <c r="Z77" i="5"/>
  <c r="AA77" i="5"/>
  <c r="R78" i="5"/>
  <c r="V78" i="5" s="1"/>
  <c r="T78" i="5"/>
  <c r="U78" i="5"/>
  <c r="W78" i="5"/>
  <c r="X78" i="5"/>
  <c r="Y78" i="5"/>
  <c r="AA78" i="5"/>
  <c r="AB78" i="5"/>
  <c r="B77" i="5"/>
  <c r="C77" i="5" s="1"/>
  <c r="B78" i="5"/>
  <c r="C78" i="5"/>
  <c r="B77" i="4"/>
  <c r="C77" i="4" s="1"/>
  <c r="D77" i="4" s="1"/>
  <c r="E77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J78" i="18" l="1"/>
  <c r="L78" i="18" s="1"/>
  <c r="E78" i="17"/>
  <c r="D77" i="17"/>
  <c r="D78" i="17"/>
  <c r="E77" i="17"/>
  <c r="G77" i="16"/>
  <c r="F78" i="16"/>
  <c r="G78" i="16" s="1"/>
  <c r="I78" i="16"/>
  <c r="I77" i="16"/>
  <c r="E77" i="16"/>
  <c r="F77" i="15"/>
  <c r="H77" i="15"/>
  <c r="E78" i="15"/>
  <c r="E78" i="9"/>
  <c r="L78" i="9"/>
  <c r="L77" i="9"/>
  <c r="E77" i="9"/>
  <c r="Y77" i="13"/>
  <c r="U77" i="13"/>
  <c r="T78" i="13"/>
  <c r="Z77" i="13"/>
  <c r="V77" i="13"/>
  <c r="AA78" i="13"/>
  <c r="W78" i="13"/>
  <c r="Z78" i="13"/>
  <c r="AB77" i="13"/>
  <c r="X77" i="13"/>
  <c r="Y77" i="5"/>
  <c r="U77" i="5"/>
  <c r="Z78" i="5"/>
  <c r="AB77" i="5"/>
  <c r="X77" i="5"/>
  <c r="D77" i="5"/>
  <c r="E77" i="5" s="1"/>
  <c r="D78" i="5"/>
  <c r="E78" i="5" s="1"/>
  <c r="F78" i="15" l="1"/>
  <c r="H78" i="15"/>
  <c r="C75" i="18" l="1"/>
  <c r="D75" i="18"/>
  <c r="E75" i="18"/>
  <c r="F75" i="18"/>
  <c r="G75" i="18" s="1"/>
  <c r="I75" i="18" s="1"/>
  <c r="H75" i="18"/>
  <c r="J75" i="18"/>
  <c r="C76" i="18"/>
  <c r="D76" i="18"/>
  <c r="E76" i="18"/>
  <c r="F76" i="18"/>
  <c r="G76" i="18" s="1"/>
  <c r="I76" i="18" s="1"/>
  <c r="H76" i="18"/>
  <c r="J76" i="18"/>
  <c r="B76" i="17"/>
  <c r="C76" i="17"/>
  <c r="D76" i="17" s="1"/>
  <c r="B75" i="17"/>
  <c r="C75" i="17" s="1"/>
  <c r="C75" i="16"/>
  <c r="D75" i="16" s="1"/>
  <c r="J75" i="16" s="1"/>
  <c r="H75" i="16"/>
  <c r="F75" i="16" s="1"/>
  <c r="C76" i="16"/>
  <c r="E76" i="16" s="1"/>
  <c r="D76" i="16"/>
  <c r="H76" i="16"/>
  <c r="J76" i="16" s="1"/>
  <c r="C75" i="15"/>
  <c r="D75" i="15"/>
  <c r="I75" i="15" s="1"/>
  <c r="G75" i="15"/>
  <c r="E75" i="15" s="1"/>
  <c r="C76" i="15"/>
  <c r="D76" i="15"/>
  <c r="G76" i="15"/>
  <c r="I76" i="15"/>
  <c r="C75" i="9"/>
  <c r="H75" i="9" s="1"/>
  <c r="J75" i="9" s="1"/>
  <c r="D75" i="9"/>
  <c r="E75" i="9" s="1"/>
  <c r="I75" i="9"/>
  <c r="K75" i="9" s="1"/>
  <c r="C76" i="9"/>
  <c r="H76" i="9" s="1"/>
  <c r="J76" i="9" s="1"/>
  <c r="D76" i="9"/>
  <c r="E76" i="9" s="1"/>
  <c r="I76" i="9"/>
  <c r="K76" i="9" s="1"/>
  <c r="B75" i="7"/>
  <c r="C75" i="7" s="1"/>
  <c r="D75" i="7" s="1"/>
  <c r="E75" i="7" s="1"/>
  <c r="B76" i="7"/>
  <c r="C76" i="7" s="1"/>
  <c r="D76" i="7" s="1"/>
  <c r="E76" i="7" s="1"/>
  <c r="R75" i="13"/>
  <c r="T75" i="13" s="1"/>
  <c r="T83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W83" i="13"/>
  <c r="AA83" i="13"/>
  <c r="C75" i="13"/>
  <c r="D75" i="13" s="1"/>
  <c r="E75" i="13" s="1"/>
  <c r="C76" i="13"/>
  <c r="D76" i="13" s="1"/>
  <c r="E76" i="13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5" i="5"/>
  <c r="AA85" i="5"/>
  <c r="B75" i="5"/>
  <c r="C75" i="5" s="1"/>
  <c r="D75" i="5" s="1"/>
  <c r="E75" i="5" s="1"/>
  <c r="B76" i="5"/>
  <c r="C76" i="5" s="1"/>
  <c r="D76" i="5" s="1"/>
  <c r="E76" i="5" s="1"/>
  <c r="B75" i="4"/>
  <c r="C75" i="4" s="1"/>
  <c r="D75" i="4" s="1"/>
  <c r="E75" i="4" s="1"/>
  <c r="B76" i="4"/>
  <c r="C76" i="4" s="1"/>
  <c r="D76" i="4" s="1"/>
  <c r="E76" i="4" s="1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E76" i="2" s="1"/>
  <c r="E76" i="17" l="1"/>
  <c r="E75" i="17"/>
  <c r="D75" i="17"/>
  <c r="G75" i="16"/>
  <c r="F76" i="16"/>
  <c r="G76" i="16" s="1"/>
  <c r="I76" i="16"/>
  <c r="I75" i="16"/>
  <c r="E75" i="16"/>
  <c r="F75" i="15"/>
  <c r="H75" i="15"/>
  <c r="E76" i="15"/>
  <c r="L76" i="9"/>
  <c r="L75" i="9"/>
  <c r="V83" i="13"/>
  <c r="Y75" i="13"/>
  <c r="Y83" i="13" s="1"/>
  <c r="U75" i="13"/>
  <c r="U83" i="13" s="1"/>
  <c r="Z76" i="13"/>
  <c r="Z83" i="13" s="1"/>
  <c r="AB75" i="13"/>
  <c r="AB83" i="13" s="1"/>
  <c r="X75" i="13"/>
  <c r="X83" i="13" s="1"/>
  <c r="V85" i="5"/>
  <c r="Y75" i="5"/>
  <c r="Y85" i="5" s="1"/>
  <c r="U75" i="5"/>
  <c r="U85" i="5" s="1"/>
  <c r="Z76" i="5"/>
  <c r="Z85" i="5" s="1"/>
  <c r="AB75" i="5"/>
  <c r="AB85" i="5" s="1"/>
  <c r="X75" i="5"/>
  <c r="X85" i="5" s="1"/>
  <c r="F76" i="15" l="1"/>
  <c r="H76" i="15"/>
  <c r="C74" i="18" l="1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G74" i="15"/>
  <c r="E74" i="15" s="1"/>
  <c r="F74" i="15" s="1"/>
  <c r="C74" i="9"/>
  <c r="D74" i="9" s="1"/>
  <c r="H74" i="9"/>
  <c r="J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D74" i="17" l="1"/>
  <c r="E74" i="17"/>
  <c r="I74" i="16"/>
  <c r="H74" i="15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G73" i="15"/>
  <c r="E73" i="15" s="1"/>
  <c r="F73" i="15" s="1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4" i="15" l="1"/>
  <c r="I74" i="15" s="1"/>
  <c r="D73" i="17"/>
  <c r="E73" i="17"/>
  <c r="I73" i="16"/>
  <c r="E73" i="16"/>
  <c r="H73" i="15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E72" i="15" s="1"/>
  <c r="F72" i="15" s="1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D73" i="15" s="1"/>
  <c r="I73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H72" i="15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E71" i="15" s="1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H71" i="15" s="1"/>
  <c r="D72" i="15"/>
  <c r="I72" i="15" s="1"/>
  <c r="D71" i="17"/>
  <c r="E71" i="17"/>
  <c r="G71" i="16"/>
  <c r="I71" i="16"/>
  <c r="E71" i="16"/>
  <c r="F71" i="15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E70" i="15"/>
  <c r="F70" i="15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H70" i="15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E69" i="15" s="1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F69" i="15"/>
  <c r="H69" i="15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E68" i="15"/>
  <c r="F68" i="15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H68" i="15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14" i="15" l="1"/>
  <c r="E15" i="15"/>
  <c r="H14" i="15"/>
  <c r="E16" i="15" l="1"/>
  <c r="F15" i="15"/>
  <c r="H15" i="15"/>
  <c r="E17" i="15" l="1"/>
  <c r="F16" i="15"/>
  <c r="H16" i="15"/>
  <c r="F17" i="15" l="1"/>
  <c r="E18" i="15"/>
  <c r="H17" i="15"/>
  <c r="F18" i="15" l="1"/>
  <c r="E19" i="15"/>
  <c r="H18" i="15"/>
  <c r="F80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80" i="15" l="1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<sst xmlns="http://schemas.openxmlformats.org/spreadsheetml/2006/main" count="253" uniqueCount="59">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</sst>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Casi_totali!$C$3:$C$82</c:f>
              <c:numCache>
                <c:formatCode>General</c:formatCode>
                <c:ptCount val="8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Ospedalizzati!$B$3:$B$83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Ospedalizzati!$C$3:$C$83</c:f>
              <c:numCache>
                <c:formatCode>General</c:formatCode>
                <c:ptCount val="81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Ospedalizzati!$C$3:$C$85</c:f>
              <c:numCache>
                <c:formatCode>General</c:formatCode>
                <c:ptCount val="8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'Nuovi positivi'!$C$3:$C$83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positivi'!$A$4:$A$85</c:f>
              <c:numCache>
                <c:formatCode>d/m;@</c:formatCode>
                <c:ptCount val="8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</c:numCache>
            </c:numRef>
          </c:xVal>
          <c:yVal>
            <c:numRef>
              <c:f>'Nuovi positivi'!$D$4:$D$85</c:f>
              <c:numCache>
                <c:formatCode>General</c:formatCode>
                <c:ptCount val="8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positivi'!$T$83:$AB$83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Quarantena!$C$3:$C$86</c:f>
              <c:numCache>
                <c:formatCode>General</c:formatCode>
                <c:ptCount val="8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Casi_totali!$C$3:$C$81</c:f>
              <c:numCache>
                <c:formatCode>General</c:formatCode>
                <c:ptCount val="7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Tamponi!$A$3:$A$79</c:f>
              <c:numCache>
                <c:formatCode>d/m;@</c:formatCode>
                <c:ptCount val="7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cat>
          <c:val>
            <c:numRef>
              <c:f>Tamponi!$D$3:$D$79</c:f>
              <c:numCache>
                <c:formatCode>General</c:formatCode>
                <c:ptCount val="7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</c:numCache>
            </c:numRef>
          </c:cat>
          <c:val>
            <c:numRef>
              <c:f>Tamponi!$J$12:$J$82</c:f>
              <c:numCache>
                <c:formatCode>0.0</c:formatCode>
                <c:ptCount val="7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</c:numCache>
            </c:numRef>
          </c:cat>
          <c:val>
            <c:numRef>
              <c:f>Tamponi!$K$12:$K$82</c:f>
              <c:numCache>
                <c:formatCode>0.0</c:formatCode>
                <c:ptCount val="7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Tamponi!$A$12:$A$83</c:f>
              <c:numCache>
                <c:formatCode>d/m;@</c:formatCode>
                <c:ptCount val="7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</c:numCache>
            </c:numRef>
          </c:cat>
          <c:val>
            <c:numRef>
              <c:f>Tamponi!$D$12:$D$83</c:f>
              <c:numCache>
                <c:formatCode>General</c:formatCode>
                <c:ptCount val="72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Tamponi!$A$12:$A$86</c:f>
              <c:numCache>
                <c:formatCode>d/m;@</c:formatCode>
                <c:ptCount val="7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</c:numCache>
            </c:numRef>
          </c:xVal>
          <c:yVal>
            <c:numRef>
              <c:f>Tamponi!$L$12:$L$86</c:f>
              <c:numCache>
                <c:formatCode>0.0</c:formatCode>
                <c:ptCount val="75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(2)'!$B$3:$B$78</c:f>
              <c:numCache>
                <c:formatCode>0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'Analisi-nuovi-pos (2)'!$C$3:$C$78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  <c:pt idx="66">
                  <c:v>-278.58794678519735</c:v>
                </c:pt>
                <c:pt idx="67">
                  <c:v>-196.19237984679239</c:v>
                </c:pt>
                <c:pt idx="68">
                  <c:v>-56.604077545469409</c:v>
                </c:pt>
                <c:pt idx="69">
                  <c:v>-52.10787610958505</c:v>
                </c:pt>
                <c:pt idx="70">
                  <c:v>-37.977250490779625</c:v>
                </c:pt>
                <c:pt idx="71">
                  <c:v>-10.473643932036794</c:v>
                </c:pt>
                <c:pt idx="72">
                  <c:v>33.153991682593187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  <c:pt idx="67">
                  <c:v>50.604433061595167</c:v>
                </c:pt>
                <c:pt idx="68">
                  <c:v>46.411697698677862</c:v>
                </c:pt>
                <c:pt idx="69">
                  <c:v>42.503798564114945</c:v>
                </c:pt>
                <c:pt idx="70">
                  <c:v>38.869374381194753</c:v>
                </c:pt>
                <c:pt idx="71">
                  <c:v>35.496393441257204</c:v>
                </c:pt>
                <c:pt idx="72">
                  <c:v>32.372364385370865</c:v>
                </c:pt>
                <c:pt idx="73">
                  <c:v>29.484521386107115</c:v>
                </c:pt>
                <c:pt idx="74">
                  <c:v>26.819985143215465</c:v>
                </c:pt>
                <c:pt idx="75">
                  <c:v>24.365901267804702</c:v>
                </c:pt>
                <c:pt idx="76">
                  <c:v>22.109557731357814</c:v>
                </c:pt>
                <c:pt idx="77">
                  <c:v>20.038483107896489</c:v>
                </c:pt>
                <c:pt idx="78">
                  <c:v>18.140527348440738</c:v>
                </c:pt>
                <c:pt idx="79">
                  <c:v>16.403926804321568</c:v>
                </c:pt>
                <c:pt idx="80">
                  <c:v>14.817355166817995</c:v>
                </c:pt>
                <c:pt idx="81">
                  <c:v>13.369961921087612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  <c:pt idx="66">
                  <c:v>48.907542067839934</c:v>
                </c:pt>
                <c:pt idx="67">
                  <c:v>82.395566938404841</c:v>
                </c:pt>
                <c:pt idx="68">
                  <c:v>139.58830230132213</c:v>
                </c:pt>
                <c:pt idx="69">
                  <c:v>4.4962014358850553</c:v>
                </c:pt>
                <c:pt idx="70">
                  <c:v>14.130625618805247</c:v>
                </c:pt>
                <c:pt idx="71">
                  <c:v>27.503606558742796</c:v>
                </c:pt>
                <c:pt idx="72">
                  <c:v>43.627635614629135</c:v>
                </c:pt>
                <c:pt idx="73">
                  <c:v>64.515478613892881</c:v>
                </c:pt>
                <c:pt idx="74">
                  <c:v>51.180014856784538</c:v>
                </c:pt>
                <c:pt idx="75">
                  <c:v>-9.365901267804702</c:v>
                </c:pt>
                <c:pt idx="76">
                  <c:v>27.890442268642186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  <c:pt idx="74">
                  <c:v>1321.6703988973406</c:v>
                </c:pt>
                <c:pt idx="75">
                  <c:v>1328.7522525232991</c:v>
                </c:pt>
                <c:pt idx="76">
                  <c:v>1335.3028006562301</c:v>
                </c:pt>
                <c:pt idx="77">
                  <c:v>1341.3547537114371</c:v>
                </c:pt>
                <c:pt idx="78">
                  <c:v>1346.9396323031642</c:v>
                </c:pt>
                <c:pt idx="79">
                  <c:v>1352.0877061996262</c:v>
                </c:pt>
                <c:pt idx="80">
                  <c:v>1356.8279508984508</c:v>
                </c:pt>
                <c:pt idx="81">
                  <c:v>1361.1880198914498</c:v>
                </c:pt>
                <c:pt idx="82">
                  <c:v>1365.1942307823635</c:v>
                </c:pt>
                <c:pt idx="83">
                  <c:v>1368.8715635262247</c:v>
                </c:pt>
                <c:pt idx="84">
                  <c:v>1372.243669170919</c:v>
                </c:pt>
                <c:pt idx="85">
                  <c:v>1375.3328875975421</c:v>
                </c:pt>
                <c:pt idx="86">
                  <c:v>1378.1602728738412</c:v>
                </c:pt>
                <c:pt idx="87">
                  <c:v>1380.7456249523598</c:v>
                </c:pt>
                <c:pt idx="88">
                  <c:v>1383.1075265602256</c:v>
                </c:pt>
                <c:pt idx="89">
                  <c:v>1385.26338423948</c:v>
                </c:pt>
                <c:pt idx="90">
                  <c:v>1387.2294726044126</c:v>
                </c:pt>
                <c:pt idx="91">
                  <c:v>1389.0209809847315</c:v>
                </c:pt>
                <c:pt idx="92">
                  <c:v>1390.6520617199922</c:v>
                </c:pt>
                <c:pt idx="93">
                  <c:v>1392.1358794611533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  <c:pt idx="74">
                  <c:v>76.469786582201777</c:v>
                </c:pt>
                <c:pt idx="75">
                  <c:v>70.818536259585017</c:v>
                </c:pt>
                <c:pt idx="76">
                  <c:v>65.505481329309987</c:v>
                </c:pt>
                <c:pt idx="77">
                  <c:v>60.519530552069227</c:v>
                </c:pt>
                <c:pt idx="78">
                  <c:v>55.848785917271471</c:v>
                </c:pt>
                <c:pt idx="79">
                  <c:v>51.480738964619377</c:v>
                </c:pt>
                <c:pt idx="80">
                  <c:v>47.402446988246538</c:v>
                </c:pt>
                <c:pt idx="81">
                  <c:v>43.60068992999004</c:v>
                </c:pt>
                <c:pt idx="82">
                  <c:v>40.062108909137351</c:v>
                </c:pt>
                <c:pt idx="83">
                  <c:v>36.773327438611432</c:v>
                </c:pt>
                <c:pt idx="84">
                  <c:v>33.721056446943294</c:v>
                </c:pt>
                <c:pt idx="85">
                  <c:v>30.892184266231197</c:v>
                </c:pt>
                <c:pt idx="86">
                  <c:v>28.273852762990828</c:v>
                </c:pt>
                <c:pt idx="87">
                  <c:v>25.853520785185538</c:v>
                </c:pt>
                <c:pt idx="88">
                  <c:v>23.619016078657751</c:v>
                </c:pt>
                <c:pt idx="89">
                  <c:v>21.558576792544955</c:v>
                </c:pt>
                <c:pt idx="90">
                  <c:v>19.660883649326024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'Analisi-dead (2)'!$D$3:$D$81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  <c:pt idx="72">
                  <c:v>2.117411899307891</c:v>
                </c:pt>
                <c:pt idx="73">
                  <c:v>2.7530700296300363</c:v>
                </c:pt>
                <c:pt idx="74">
                  <c:v>3.35302134177988</c:v>
                </c:pt>
                <c:pt idx="75">
                  <c:v>3.918146374041604</c:v>
                </c:pt>
                <c:pt idx="76">
                  <c:v>-1.5505481329308859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Terapia_inten!$B$3:$B$81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Guariti!$B$3:$B$84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Guariti!$C$3:$C$81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Deceduti!$A$3:$A$88</c:f>
              <c:numCache>
                <c:formatCode>d/m;@</c:formatCode>
                <c:ptCount val="8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Deceduti!$C$3:$C$88</c:f>
              <c:numCache>
                <c:formatCode>General</c:formatCode>
                <c:ptCount val="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xVal>
          <c:yVal>
            <c:numRef>
              <c:f>Deceduti!$C$3:$C$81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Deceduti!$T$85:$AB$85</c:f>
              <c:numCache>
                <c:formatCode>General</c:formatCode>
                <c:ptCount val="9"/>
                <c:pt idx="0">
                  <c:v>30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image" Target="../media/image1.png"/><Relationship Id="rId4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39.xml"/><Relationship Id="rId5" Type="http://schemas.openxmlformats.org/officeDocument/2006/relationships/image" Target="../media/image2.png"/><Relationship Id="rId4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3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167640</xdr:colOff>
      <xdr:row>48</xdr:row>
      <xdr:rowOff>167640</xdr:rowOff>
    </xdr:from>
    <xdr:to>
      <xdr:col>14</xdr:col>
      <xdr:colOff>400050</xdr:colOff>
      <xdr:row>64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pane ySplit="1" topLeftCell="A62" activePane="bottomLeft" state="frozen"/>
      <selection pane="bottomLeft" activeCell="C80" sqref="C8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</row>
    <row r="81" spans="1:2">
      <c r="A81" s="18">
        <v>43963</v>
      </c>
      <c r="B81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pane ySplit="1" topLeftCell="A68" activePane="bottomLeft" state="frozen"/>
      <selection pane="bottomLeft" activeCell="A79" sqref="A79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20" activePane="bottomLeft" state="frozen"/>
      <selection pane="bottomLeft" activeCell="C79" sqref="C79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8271.5879467851973</v>
      </c>
      <c r="F69" s="11">
        <f t="shared" ref="F69" si="38">(E69-E68)*10</f>
        <v>550.92457932159959</v>
      </c>
      <c r="G69" s="11">
        <f t="shared" ref="G69" si="39">$L$5*B69^$L$6*EXP(-B69/$L$7)</f>
        <v>55.092457932160066</v>
      </c>
      <c r="H69" s="11">
        <f t="shared" ref="H69" si="40">C69-E69</f>
        <v>-278.58794678519735</v>
      </c>
      <c r="I69" s="11">
        <f t="shared" ref="I69" si="41">D69-G69</f>
        <v>48.907542067839934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8322.1923798467924</v>
      </c>
      <c r="F70" s="11">
        <f t="shared" ref="F70" si="44">(E70-E69)*10</f>
        <v>506.04433061595046</v>
      </c>
      <c r="G70" s="11">
        <f t="shared" ref="G70" si="45">$L$5*B70^$L$6*EXP(-B70/$L$7)</f>
        <v>50.604433061595167</v>
      </c>
      <c r="H70" s="11">
        <f t="shared" ref="H70" si="46">C70-E70</f>
        <v>-196.19237984679239</v>
      </c>
      <c r="I70" s="11">
        <f t="shared" ref="I70" si="47">D70-G70</f>
        <v>82.395566938404841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8368.6040775454694</v>
      </c>
      <c r="F71" s="11">
        <f t="shared" ref="F71" si="50">(E71-E70)*10</f>
        <v>464.11697698677017</v>
      </c>
      <c r="G71" s="11">
        <f t="shared" ref="G71" si="51">$L$5*B71^$L$6*EXP(-B71/$L$7)</f>
        <v>46.411697698677862</v>
      </c>
      <c r="H71" s="11">
        <f t="shared" ref="H71" si="52">C71-E71</f>
        <v>-56.604077545469409</v>
      </c>
      <c r="I71" s="11">
        <f t="shared" ref="I71" si="53">D71-G71</f>
        <v>139.58830230132213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8411.107876109585</v>
      </c>
      <c r="F72" s="11">
        <f t="shared" ref="F72" si="56">(E72-E71)*10</f>
        <v>425.03798564115641</v>
      </c>
      <c r="G72" s="11">
        <f t="shared" ref="G72" si="57">$L$5*B72^$L$6*EXP(-B72/$L$7)</f>
        <v>42.503798564114945</v>
      </c>
      <c r="H72" s="11">
        <f t="shared" ref="H72" si="58">C72-E72</f>
        <v>-52.10787610958505</v>
      </c>
      <c r="I72" s="11">
        <f t="shared" ref="I72" si="59">D72-G72</f>
        <v>4.4962014358850553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8449.9772504907796</v>
      </c>
      <c r="F73" s="11">
        <f t="shared" ref="F73" si="62">(E73-E72)*10</f>
        <v>388.69374381194575</v>
      </c>
      <c r="G73" s="11">
        <f t="shared" ref="G73" si="63">$L$5*B73^$L$6*EXP(-B73/$L$7)</f>
        <v>38.869374381194753</v>
      </c>
      <c r="H73" s="11">
        <f t="shared" ref="H73" si="64">C73-E73</f>
        <v>-37.977250490779625</v>
      </c>
      <c r="I73" s="11">
        <f t="shared" ref="I73" si="65">D73-G73</f>
        <v>14.130625618805247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8485.4736439320368</v>
      </c>
      <c r="F74" s="11">
        <f t="shared" ref="F74" si="68">(E74-E73)*10</f>
        <v>354.96393441257169</v>
      </c>
      <c r="G74" s="11">
        <f t="shared" ref="G74" si="69">$L$5*B74^$L$6*EXP(-B74/$L$7)</f>
        <v>35.496393441257204</v>
      </c>
      <c r="H74" s="11">
        <f t="shared" ref="H74" si="70">C74-E74</f>
        <v>-10.473643932036794</v>
      </c>
      <c r="I74" s="11">
        <f t="shared" ref="I74" si="71">D74-G74</f>
        <v>27.503606558742796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8517.8460083174068</v>
      </c>
      <c r="F75" s="11">
        <f t="shared" ref="F75:F76" si="74">(E75-E74)*10</f>
        <v>323.7236438537002</v>
      </c>
      <c r="G75" s="11">
        <f t="shared" ref="G75:G76" si="75">$L$5*B75^$L$6*EXP(-B75/$L$7)</f>
        <v>32.372364385370865</v>
      </c>
      <c r="H75" s="11">
        <f t="shared" ref="H75:H76" si="76">C75-E75</f>
        <v>33.153991682593187</v>
      </c>
      <c r="I75" s="11">
        <f t="shared" ref="I75:I76" si="77">D75-G75</f>
        <v>43.627635614629135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8547.3305297035131</v>
      </c>
      <c r="F76" s="11">
        <f t="shared" si="74"/>
        <v>294.8452138610628</v>
      </c>
      <c r="G76" s="11">
        <f t="shared" si="75"/>
        <v>29.484521386107115</v>
      </c>
      <c r="H76" s="11">
        <f t="shared" si="76"/>
        <v>97.669470296486907</v>
      </c>
      <c r="I76" s="11">
        <f t="shared" si="77"/>
        <v>64.515478613892881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8574.1505148467277</v>
      </c>
      <c r="F77" s="11">
        <f t="shared" ref="F77:F78" si="80">(E77-E76)*10</f>
        <v>268.19985143214581</v>
      </c>
      <c r="G77" s="11">
        <f t="shared" ref="G77:G78" si="81">$L$5*B77^$L$6*EXP(-B77/$L$7)</f>
        <v>26.819985143215465</v>
      </c>
      <c r="H77" s="11">
        <f t="shared" ref="H77:H78" si="82">C77-E77</f>
        <v>148.84948515327233</v>
      </c>
      <c r="I77" s="11">
        <f t="shared" ref="I77:I78" si="83">D77-G77</f>
        <v>51.180014856784538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8598.5164161145331</v>
      </c>
      <c r="F78" s="11">
        <f t="shared" si="80"/>
        <v>243.65901267805384</v>
      </c>
      <c r="G78" s="11">
        <f t="shared" si="81"/>
        <v>24.365901267804702</v>
      </c>
      <c r="H78" s="11">
        <f t="shared" si="82"/>
        <v>139.48358388546694</v>
      </c>
      <c r="I78" s="11">
        <f t="shared" si="83"/>
        <v>-9.365901267804702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8620.6259738458903</v>
      </c>
      <c r="F79" s="11">
        <f t="shared" ref="F79" si="86">(E79-E78)*10</f>
        <v>221.09557731357199</v>
      </c>
      <c r="G79" s="11">
        <f t="shared" ref="G79" si="87">$L$5*B79^$L$6*EXP(-B79/$L$7)</f>
        <v>22.109557731357814</v>
      </c>
      <c r="H79" s="11">
        <f t="shared" ref="H79" si="88">C79-E79</f>
        <v>167.37402615410974</v>
      </c>
      <c r="I79" s="11">
        <f t="shared" ref="I79" si="89">D79-G79</f>
        <v>27.890442268642186</v>
      </c>
    </row>
    <row r="80" spans="1:9">
      <c r="A80" s="2">
        <v>43962</v>
      </c>
      <c r="B80" s="10">
        <v>78</v>
      </c>
      <c r="E80" s="11">
        <f t="shared" ref="E79:E96" si="90">E79+G80</f>
        <v>8640.6644569537875</v>
      </c>
      <c r="F80" s="11">
        <f t="shared" ref="F79:F96" si="91">(E80-E79)*10</f>
        <v>200.38483107897264</v>
      </c>
      <c r="G80" s="11">
        <f t="shared" ref="G79:G96" si="92">$L$5*B80^$L$6*EXP(-B80/$L$7)</f>
        <v>20.038483107896489</v>
      </c>
      <c r="I80" s="11"/>
    </row>
    <row r="81" spans="1:9">
      <c r="A81" s="2">
        <v>43963</v>
      </c>
      <c r="B81" s="10">
        <v>79</v>
      </c>
      <c r="E81" s="11">
        <f t="shared" si="90"/>
        <v>8658.8049843022291</v>
      </c>
      <c r="F81" s="11">
        <f t="shared" si="91"/>
        <v>181.40527348441537</v>
      </c>
      <c r="G81" s="11">
        <f t="shared" si="92"/>
        <v>18.140527348440738</v>
      </c>
      <c r="I81" s="11"/>
    </row>
    <row r="82" spans="1:9">
      <c r="A82" s="2">
        <v>43964</v>
      </c>
      <c r="B82" s="10">
        <v>80</v>
      </c>
      <c r="E82" s="11">
        <f t="shared" si="90"/>
        <v>8675.2089111065507</v>
      </c>
      <c r="F82" s="11">
        <f t="shared" si="91"/>
        <v>164.039268043216</v>
      </c>
      <c r="G82" s="11">
        <f t="shared" si="92"/>
        <v>16.403926804321568</v>
      </c>
      <c r="I82" s="11"/>
    </row>
    <row r="83" spans="1:9">
      <c r="A83" s="2">
        <v>43965</v>
      </c>
      <c r="B83" s="10">
        <v>81</v>
      </c>
      <c r="E83" s="11">
        <f t="shared" si="90"/>
        <v>8690.0262662733694</v>
      </c>
      <c r="F83" s="11">
        <f t="shared" si="91"/>
        <v>148.17355166818743</v>
      </c>
      <c r="G83" s="11">
        <f t="shared" si="92"/>
        <v>14.817355166817995</v>
      </c>
      <c r="I83" s="11"/>
    </row>
    <row r="84" spans="1:9">
      <c r="A84" s="2">
        <v>43966</v>
      </c>
      <c r="B84" s="10">
        <v>82</v>
      </c>
      <c r="E84" s="11">
        <f t="shared" si="90"/>
        <v>8703.3962281944569</v>
      </c>
      <c r="F84" s="11">
        <f t="shared" si="91"/>
        <v>133.69961921087452</v>
      </c>
      <c r="G84" s="11">
        <f t="shared" si="92"/>
        <v>13.369961921087612</v>
      </c>
      <c r="I84" s="11"/>
    </row>
    <row r="85" spans="1:9">
      <c r="A85" s="2">
        <v>43967</v>
      </c>
      <c r="B85" s="10">
        <v>83</v>
      </c>
      <c r="E85" s="11">
        <f t="shared" si="90"/>
        <v>8715.4476280221988</v>
      </c>
      <c r="F85" s="11">
        <f t="shared" si="91"/>
        <v>120.51399827741989</v>
      </c>
      <c r="G85" s="11">
        <f t="shared" si="92"/>
        <v>12.051399827742021</v>
      </c>
      <c r="I85" s="11"/>
    </row>
    <row r="86" spans="1:9">
      <c r="A86" s="2">
        <v>43968</v>
      </c>
      <c r="B86" s="10">
        <v>84</v>
      </c>
      <c r="E86" s="11">
        <f t="shared" si="90"/>
        <v>8726.2994708724236</v>
      </c>
      <c r="F86" s="11">
        <f t="shared" si="91"/>
        <v>108.51842850224784</v>
      </c>
      <c r="G86" s="11">
        <f t="shared" si="92"/>
        <v>10.851842850225511</v>
      </c>
      <c r="I86" s="11"/>
    </row>
    <row r="87" spans="1:9">
      <c r="A87" s="2">
        <v>43969</v>
      </c>
      <c r="B87" s="10">
        <v>85</v>
      </c>
      <c r="E87" s="11">
        <f t="shared" si="90"/>
        <v>8736.0614667166628</v>
      </c>
      <c r="F87" s="11">
        <f t="shared" si="91"/>
        <v>97.61995844239209</v>
      </c>
      <c r="G87" s="11">
        <f t="shared" si="92"/>
        <v>9.7619958442397188</v>
      </c>
      <c r="I87" s="11"/>
    </row>
    <row r="88" spans="1:9">
      <c r="A88" s="2">
        <v>43970</v>
      </c>
      <c r="B88" s="10">
        <v>86</v>
      </c>
      <c r="E88" s="11">
        <f t="shared" si="90"/>
        <v>8744.8345639366926</v>
      </c>
      <c r="F88" s="11">
        <f t="shared" si="91"/>
        <v>87.730972200297401</v>
      </c>
      <c r="G88" s="11">
        <f t="shared" si="92"/>
        <v>8.7730972200301682</v>
      </c>
      <c r="I88" s="11"/>
    </row>
    <row r="89" spans="1:9">
      <c r="A89" s="2">
        <v>43971</v>
      </c>
      <c r="B89" s="10">
        <v>87</v>
      </c>
      <c r="E89" s="11">
        <f t="shared" si="90"/>
        <v>8752.7114796187398</v>
      </c>
      <c r="F89" s="11">
        <f t="shared" si="91"/>
        <v>78.769156820471835</v>
      </c>
      <c r="G89" s="11">
        <f t="shared" si="92"/>
        <v>7.8769156820471764</v>
      </c>
      <c r="I89" s="11"/>
    </row>
    <row r="90" spans="1:9">
      <c r="A90" s="2">
        <v>43972</v>
      </c>
      <c r="B90" s="10">
        <v>88</v>
      </c>
      <c r="E90" s="11">
        <f t="shared" si="90"/>
        <v>8759.7772216641824</v>
      </c>
      <c r="F90" s="11">
        <f t="shared" si="91"/>
        <v>70.657420454426756</v>
      </c>
      <c r="G90" s="11">
        <f t="shared" si="92"/>
        <v>7.0657420454425912</v>
      </c>
      <c r="I90" s="11"/>
    </row>
    <row r="91" spans="1:9">
      <c r="A91" s="2">
        <v>43973</v>
      </c>
      <c r="B91" s="10">
        <v>89</v>
      </c>
      <c r="E91" s="11">
        <f t="shared" si="90"/>
        <v>8766.1095986909113</v>
      </c>
      <c r="F91" s="11">
        <f t="shared" si="91"/>
        <v>63.323770267288637</v>
      </c>
      <c r="G91" s="11">
        <f t="shared" si="92"/>
        <v>6.3323770267289419</v>
      </c>
      <c r="I91" s="11"/>
    </row>
    <row r="92" spans="1:9">
      <c r="A92" s="2">
        <v>43974</v>
      </c>
      <c r="B92" s="10">
        <v>90</v>
      </c>
      <c r="E92" s="11">
        <f t="shared" si="90"/>
        <v>8771.7797144989054</v>
      </c>
      <c r="F92" s="11">
        <f t="shared" si="91"/>
        <v>56.701158079940797</v>
      </c>
      <c r="G92" s="11">
        <f t="shared" si="92"/>
        <v>5.6701158079948932</v>
      </c>
      <c r="I92" s="11"/>
    </row>
    <row r="93" spans="1:9">
      <c r="A93" s="2">
        <v>43975</v>
      </c>
      <c r="B93" s="10">
        <v>91</v>
      </c>
      <c r="E93" s="11">
        <f t="shared" si="90"/>
        <v>8776.8524445801777</v>
      </c>
      <c r="F93" s="11">
        <f t="shared" si="91"/>
        <v>50.727300812723115</v>
      </c>
      <c r="G93" s="11">
        <f t="shared" si="92"/>
        <v>5.0727300812725105</v>
      </c>
      <c r="I93" s="11"/>
    </row>
    <row r="94" spans="1:9">
      <c r="A94" s="2">
        <v>43976</v>
      </c>
      <c r="B94" s="10">
        <v>92</v>
      </c>
      <c r="E94" s="11">
        <f t="shared" si="90"/>
        <v>8781.3868927728199</v>
      </c>
      <c r="F94" s="11">
        <f t="shared" si="91"/>
        <v>45.344481926422304</v>
      </c>
      <c r="G94" s="11">
        <f t="shared" si="92"/>
        <v>4.5344481926423947</v>
      </c>
      <c r="I94" s="11"/>
    </row>
    <row r="95" spans="1:9">
      <c r="A95" s="2">
        <v>43977</v>
      </c>
      <c r="B95" s="10">
        <v>93</v>
      </c>
      <c r="E95" s="11">
        <f t="shared" si="90"/>
        <v>8785.4368266976689</v>
      </c>
      <c r="F95" s="11">
        <f t="shared" si="91"/>
        <v>40.499339248490287</v>
      </c>
      <c r="G95" s="11">
        <f t="shared" si="92"/>
        <v>4.0499339248496273</v>
      </c>
      <c r="I95" s="11"/>
    </row>
    <row r="96" spans="1:9">
      <c r="A96" s="2">
        <v>43978</v>
      </c>
      <c r="B96" s="10">
        <v>94</v>
      </c>
      <c r="E96" s="11">
        <f t="shared" si="90"/>
        <v>8789.051091080466</v>
      </c>
      <c r="F96" s="11">
        <f t="shared" si="91"/>
        <v>36.14264382797046</v>
      </c>
      <c r="G96" s="11">
        <f t="shared" si="92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93">E96+G97</f>
        <v>8792.2739984587879</v>
      </c>
      <c r="F97" s="11">
        <f t="shared" ref="F97:F103" si="94">(E97-E96)*10</f>
        <v>32.229073783219064</v>
      </c>
      <c r="G97" s="11">
        <f t="shared" ref="G97:G103" si="95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93"/>
        <v>8795.145697107886</v>
      </c>
      <c r="F98" s="11">
        <f t="shared" si="94"/>
        <v>28.716986490981071</v>
      </c>
      <c r="G98" s="11">
        <f t="shared" si="95"/>
        <v>2.8716986490979375</v>
      </c>
    </row>
    <row r="99" spans="1:7">
      <c r="A99" s="2">
        <v>43981</v>
      </c>
      <c r="B99" s="10">
        <v>97</v>
      </c>
      <c r="E99" s="11">
        <f t="shared" si="93"/>
        <v>8797.7025162989466</v>
      </c>
      <c r="F99" s="11">
        <f t="shared" si="94"/>
        <v>25.568191910606402</v>
      </c>
      <c r="G99" s="11">
        <f t="shared" si="95"/>
        <v>2.5568191910610363</v>
      </c>
    </row>
    <row r="100" spans="1:7">
      <c r="A100" s="2">
        <v>43982</v>
      </c>
      <c r="B100" s="10">
        <v>98</v>
      </c>
      <c r="E100" s="11">
        <f t="shared" si="93"/>
        <v>8799.977289233284</v>
      </c>
      <c r="F100" s="11">
        <f t="shared" si="94"/>
        <v>22.747729343373067</v>
      </c>
      <c r="G100" s="11">
        <f t="shared" si="95"/>
        <v>2.274772934338174</v>
      </c>
    </row>
    <row r="101" spans="1:7">
      <c r="A101" s="2">
        <v>43983</v>
      </c>
      <c r="B101" s="10">
        <v>99</v>
      </c>
      <c r="E101" s="11">
        <f t="shared" si="93"/>
        <v>8801.9996541820274</v>
      </c>
      <c r="F101" s="11">
        <f t="shared" si="94"/>
        <v>20.223649487434159</v>
      </c>
      <c r="G101" s="11">
        <f t="shared" si="95"/>
        <v>2.0223649487429163</v>
      </c>
    </row>
    <row r="102" spans="1:7">
      <c r="A102" s="2">
        <v>43984</v>
      </c>
      <c r="B102" s="10">
        <v>100</v>
      </c>
      <c r="E102" s="11">
        <f t="shared" si="93"/>
        <v>8803.7963345083408</v>
      </c>
      <c r="F102" s="11">
        <f t="shared" si="94"/>
        <v>17.966803263134352</v>
      </c>
      <c r="G102" s="11">
        <f t="shared" si="95"/>
        <v>1.7966803263141189</v>
      </c>
    </row>
    <row r="103" spans="1:7">
      <c r="A103" s="2">
        <v>43985</v>
      </c>
      <c r="B103" s="10">
        <v>101</v>
      </c>
      <c r="E103" s="11">
        <f t="shared" si="93"/>
        <v>8805.39139836297</v>
      </c>
      <c r="F103" s="11">
        <f t="shared" si="94"/>
        <v>15.950638546291884</v>
      </c>
      <c r="G103" s="11">
        <f t="shared" si="95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62" activePane="bottomLeft" state="frozen"/>
      <selection pane="bottomLeft" activeCell="C79" sqref="C7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1305.7764902687504</v>
      </c>
      <c r="G75" s="11">
        <f t="shared" ref="G75:G76" si="93">(F75-F74)*10</f>
        <v>88.825881006921463</v>
      </c>
      <c r="H75" s="11">
        <f t="shared" ref="H75:H76" si="94">$M$4*B75^$M$5*EXP(-B75/$M$6)</f>
        <v>8.882588100692109</v>
      </c>
      <c r="I75" s="11">
        <f t="shared" ref="I75:I76" si="95">C75-F75</f>
        <v>-62.776490268750422</v>
      </c>
      <c r="J75" s="11">
        <f t="shared" ref="J75:J76" si="96">D75-H75</f>
        <v>2.117411899307891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1314.0234202391205</v>
      </c>
      <c r="G76" s="11">
        <f t="shared" si="93"/>
        <v>82.469299703700472</v>
      </c>
      <c r="H76" s="11">
        <f t="shared" si="94"/>
        <v>8.2469299703699637</v>
      </c>
      <c r="I76" s="11">
        <f t="shared" si="95"/>
        <v>-60.023420239120469</v>
      </c>
      <c r="J76" s="11">
        <f t="shared" si="96"/>
        <v>2.7530700296300363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1321.6703988973406</v>
      </c>
      <c r="G77" s="11">
        <f t="shared" ref="G77:G78" si="100">(F77-F76)*10</f>
        <v>76.469786582201777</v>
      </c>
      <c r="H77" s="11">
        <f t="shared" ref="H77:H78" si="101">$M$4*B77^$M$5*EXP(-B77/$M$6)</f>
        <v>7.64697865822012</v>
      </c>
      <c r="I77" s="11">
        <f t="shared" ref="I77:I78" si="102">C77-F77</f>
        <v>-56.670398897340647</v>
      </c>
      <c r="J77" s="11">
        <f t="shared" ref="J77:J78" si="103">D77-H77</f>
        <v>3.35302134177988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1328.7522525232991</v>
      </c>
      <c r="G78" s="11">
        <f t="shared" si="100"/>
        <v>70.818536259585017</v>
      </c>
      <c r="H78" s="11">
        <f t="shared" si="101"/>
        <v>7.081853625958396</v>
      </c>
      <c r="I78" s="11">
        <f t="shared" si="102"/>
        <v>-52.752252523299148</v>
      </c>
      <c r="J78" s="11">
        <f t="shared" si="103"/>
        <v>3.918146374041604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1335.3028006562301</v>
      </c>
      <c r="G79" s="11">
        <f t="shared" ref="G79" si="107">(F79-F78)*10</f>
        <v>65.505481329309987</v>
      </c>
      <c r="H79" s="11">
        <f t="shared" ref="H79" si="108">$M$4*B79^$M$5*EXP(-B79/$M$6)</f>
        <v>6.5505481329308859</v>
      </c>
      <c r="I79" s="11">
        <f t="shared" ref="I79" si="109">C79-F79</f>
        <v>-54.302800656230147</v>
      </c>
      <c r="J79" s="11">
        <f t="shared" ref="J79" si="110">D79-H79</f>
        <v>-1.5505481329308859</v>
      </c>
    </row>
    <row r="80" spans="1:11">
      <c r="A80" s="2">
        <v>43962</v>
      </c>
      <c r="B80" s="10">
        <v>78</v>
      </c>
      <c r="C80" s="3"/>
      <c r="F80" s="11">
        <f t="shared" ref="F79:F84" si="111">F79+H80</f>
        <v>1341.3547537114371</v>
      </c>
      <c r="G80" s="11">
        <f t="shared" ref="G79:G84" si="112">(F80-F79)*10</f>
        <v>60.519530552069227</v>
      </c>
      <c r="H80" s="11">
        <f t="shared" ref="H79:H99" si="113">$M$4*B80^$M$5*EXP(-B80/$M$6)</f>
        <v>6.0519530552069858</v>
      </c>
    </row>
    <row r="81" spans="1:8">
      <c r="A81" s="2">
        <v>43963</v>
      </c>
      <c r="B81" s="10">
        <v>79</v>
      </c>
      <c r="C81" s="3"/>
      <c r="F81" s="11">
        <f t="shared" si="111"/>
        <v>1346.9396323031642</v>
      </c>
      <c r="G81" s="11">
        <f t="shared" si="112"/>
        <v>55.848785917271471</v>
      </c>
      <c r="H81" s="11">
        <f t="shared" si="113"/>
        <v>5.5848785917272279</v>
      </c>
    </row>
    <row r="82" spans="1:8">
      <c r="A82" s="2">
        <v>43964</v>
      </c>
      <c r="B82" s="10">
        <v>80</v>
      </c>
      <c r="C82" s="3"/>
      <c r="F82" s="11">
        <f t="shared" si="111"/>
        <v>1352.0877061996262</v>
      </c>
      <c r="G82" s="11">
        <f t="shared" si="112"/>
        <v>51.480738964619377</v>
      </c>
      <c r="H82" s="11">
        <f t="shared" si="113"/>
        <v>5.1480738964619341</v>
      </c>
    </row>
    <row r="83" spans="1:8">
      <c r="A83" s="2">
        <v>43965</v>
      </c>
      <c r="B83" s="10">
        <v>81</v>
      </c>
      <c r="C83" s="3"/>
      <c r="F83" s="11">
        <f t="shared" si="111"/>
        <v>1356.8279508984508</v>
      </c>
      <c r="G83" s="11">
        <f t="shared" si="112"/>
        <v>47.402446988246538</v>
      </c>
      <c r="H83" s="11">
        <f t="shared" si="113"/>
        <v>4.7402446988246645</v>
      </c>
    </row>
    <row r="84" spans="1:8">
      <c r="A84" s="2">
        <v>43966</v>
      </c>
      <c r="B84" s="10">
        <v>82</v>
      </c>
      <c r="C84" s="3"/>
      <c r="F84" s="11">
        <f t="shared" si="111"/>
        <v>1361.1880198914498</v>
      </c>
      <c r="G84" s="11">
        <f t="shared" si="112"/>
        <v>43.60068992999004</v>
      </c>
      <c r="H84" s="11">
        <f t="shared" si="113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114">F84+H85</f>
        <v>1365.1942307823635</v>
      </c>
      <c r="G85" s="11">
        <f t="shared" ref="G85:G99" si="115">(F85-F84)*10</f>
        <v>40.062108909137351</v>
      </c>
      <c r="H85" s="11">
        <f t="shared" si="113"/>
        <v>4.0062108909136835</v>
      </c>
    </row>
    <row r="86" spans="1:8">
      <c r="A86" s="2">
        <v>43968</v>
      </c>
      <c r="B86" s="10">
        <v>84</v>
      </c>
      <c r="C86" s="3"/>
      <c r="F86" s="11">
        <f t="shared" si="114"/>
        <v>1368.8715635262247</v>
      </c>
      <c r="G86" s="11">
        <f t="shared" si="115"/>
        <v>36.773327438611432</v>
      </c>
      <c r="H86" s="11">
        <f t="shared" si="113"/>
        <v>3.6773327438611112</v>
      </c>
    </row>
    <row r="87" spans="1:8">
      <c r="A87" s="2">
        <v>43969</v>
      </c>
      <c r="B87" s="10">
        <v>85</v>
      </c>
      <c r="C87" s="3"/>
      <c r="F87" s="11">
        <f t="shared" si="114"/>
        <v>1372.243669170919</v>
      </c>
      <c r="G87" s="11">
        <f t="shared" si="115"/>
        <v>33.721056446943294</v>
      </c>
      <c r="H87" s="11">
        <f t="shared" si="113"/>
        <v>3.3721056446942685</v>
      </c>
    </row>
    <row r="88" spans="1:8">
      <c r="A88" s="2">
        <v>43970</v>
      </c>
      <c r="B88" s="10">
        <v>86</v>
      </c>
      <c r="C88" s="3"/>
      <c r="F88" s="11">
        <f t="shared" si="114"/>
        <v>1375.3328875975421</v>
      </c>
      <c r="G88" s="11">
        <f t="shared" si="115"/>
        <v>30.892184266231197</v>
      </c>
      <c r="H88" s="11">
        <f t="shared" si="113"/>
        <v>3.0892184266231792</v>
      </c>
    </row>
    <row r="89" spans="1:8">
      <c r="A89" s="2">
        <v>43971</v>
      </c>
      <c r="B89" s="10">
        <v>87</v>
      </c>
      <c r="C89" s="3"/>
      <c r="F89" s="11">
        <f t="shared" si="114"/>
        <v>1378.1602728738412</v>
      </c>
      <c r="G89" s="11">
        <f t="shared" si="115"/>
        <v>28.273852762990828</v>
      </c>
      <c r="H89" s="11">
        <f t="shared" si="113"/>
        <v>2.8273852762990015</v>
      </c>
    </row>
    <row r="90" spans="1:8">
      <c r="A90" s="2">
        <v>43972</v>
      </c>
      <c r="B90" s="10">
        <v>88</v>
      </c>
      <c r="C90" s="3"/>
      <c r="F90" s="11">
        <f t="shared" si="114"/>
        <v>1380.7456249523598</v>
      </c>
      <c r="G90" s="11">
        <f t="shared" si="115"/>
        <v>25.853520785185538</v>
      </c>
      <c r="H90" s="11">
        <f t="shared" si="113"/>
        <v>2.5853520785185604</v>
      </c>
    </row>
    <row r="91" spans="1:8">
      <c r="A91" s="2">
        <v>43973</v>
      </c>
      <c r="B91" s="10">
        <v>89</v>
      </c>
      <c r="C91" s="3"/>
      <c r="F91" s="11">
        <f t="shared" si="114"/>
        <v>1383.1075265602256</v>
      </c>
      <c r="G91" s="11">
        <f t="shared" si="115"/>
        <v>23.619016078657751</v>
      </c>
      <c r="H91" s="11">
        <f t="shared" si="113"/>
        <v>2.3619016078658532</v>
      </c>
    </row>
    <row r="92" spans="1:8">
      <c r="A92" s="2">
        <v>43974</v>
      </c>
      <c r="B92" s="10">
        <v>90</v>
      </c>
      <c r="C92" s="3"/>
      <c r="F92" s="11">
        <f t="shared" si="114"/>
        <v>1385.26338423948</v>
      </c>
      <c r="G92" s="11">
        <f t="shared" si="115"/>
        <v>21.558576792544955</v>
      </c>
      <c r="H92" s="11">
        <f t="shared" si="113"/>
        <v>2.155857679254384</v>
      </c>
    </row>
    <row r="93" spans="1:8">
      <c r="A93" s="2">
        <v>43975</v>
      </c>
      <c r="B93" s="10">
        <v>91</v>
      </c>
      <c r="C93" s="3"/>
      <c r="F93" s="11">
        <f t="shared" si="114"/>
        <v>1387.2294726044126</v>
      </c>
      <c r="G93" s="11">
        <f t="shared" si="115"/>
        <v>19.660883649326024</v>
      </c>
      <c r="H93" s="11">
        <f t="shared" si="113"/>
        <v>1.9660883649326248</v>
      </c>
    </row>
    <row r="94" spans="1:8">
      <c r="A94" s="2">
        <v>43976</v>
      </c>
      <c r="B94" s="10">
        <v>92</v>
      </c>
      <c r="C94" s="3"/>
      <c r="F94" s="11">
        <f t="shared" si="114"/>
        <v>1389.0209809847315</v>
      </c>
      <c r="G94" s="11">
        <f t="shared" si="115"/>
        <v>17.915083803188736</v>
      </c>
      <c r="H94" s="11">
        <f t="shared" si="113"/>
        <v>1.7915083803187877</v>
      </c>
    </row>
    <row r="95" spans="1:8">
      <c r="A95" s="2">
        <v>43977</v>
      </c>
      <c r="B95" s="10">
        <v>93</v>
      </c>
      <c r="C95" s="3"/>
      <c r="F95" s="11">
        <f t="shared" si="114"/>
        <v>1390.6520617199922</v>
      </c>
      <c r="G95" s="11">
        <f t="shared" si="115"/>
        <v>16.310807352606389</v>
      </c>
      <c r="H95" s="11">
        <f t="shared" si="113"/>
        <v>1.6310807352605661</v>
      </c>
    </row>
    <row r="96" spans="1:8">
      <c r="A96" s="2">
        <v>43978</v>
      </c>
      <c r="B96" s="10">
        <v>94</v>
      </c>
      <c r="C96" s="3"/>
      <c r="F96" s="11">
        <f t="shared" si="114"/>
        <v>1392.1358794611533</v>
      </c>
      <c r="G96" s="11">
        <f t="shared" si="115"/>
        <v>14.838177411611468</v>
      </c>
      <c r="H96" s="11">
        <f t="shared" si="113"/>
        <v>1.4838177411612163</v>
      </c>
    </row>
    <row r="97" spans="1:8">
      <c r="A97" s="2">
        <v>43979</v>
      </c>
      <c r="B97" s="10">
        <v>95</v>
      </c>
      <c r="C97" s="3"/>
      <c r="F97" s="11">
        <f t="shared" si="114"/>
        <v>1393.4846609191898</v>
      </c>
      <c r="G97" s="11">
        <f t="shared" si="115"/>
        <v>13.487814580364557</v>
      </c>
      <c r="H97" s="11">
        <f t="shared" si="113"/>
        <v>1.3487814580365034</v>
      </c>
    </row>
    <row r="98" spans="1:8">
      <c r="A98" s="2">
        <v>43980</v>
      </c>
      <c r="B98" s="10">
        <v>96</v>
      </c>
      <c r="C98" s="3"/>
      <c r="F98" s="11">
        <f t="shared" si="114"/>
        <v>1394.7097445782938</v>
      </c>
      <c r="G98" s="11">
        <f t="shared" si="115"/>
        <v>12.250836591040297</v>
      </c>
      <c r="H98" s="11">
        <f t="shared" si="113"/>
        <v>1.2250836591040259</v>
      </c>
    </row>
    <row r="99" spans="1:8">
      <c r="A99" s="2">
        <v>43981</v>
      </c>
      <c r="B99" s="10">
        <v>97</v>
      </c>
      <c r="C99" s="3"/>
      <c r="F99" s="11">
        <f t="shared" si="114"/>
        <v>1395.8216299623632</v>
      </c>
      <c r="G99" s="11">
        <f t="shared" si="115"/>
        <v>11.118853840694101</v>
      </c>
      <c r="H99" s="11">
        <f t="shared" si="113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116">F99+H100</f>
        <v>1396.8300261083173</v>
      </c>
      <c r="G100" s="11">
        <f t="shared" ref="G100:G101" si="117">(F100-F99)*10</f>
        <v>10.08396145954066</v>
      </c>
      <c r="H100" s="11">
        <f t="shared" ref="H100:H101" si="118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116"/>
        <v>1397.743898958498</v>
      </c>
      <c r="G101" s="11">
        <f t="shared" si="117"/>
        <v>9.1387285018072362</v>
      </c>
      <c r="H101" s="11">
        <f t="shared" si="118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79"/>
  <sheetViews>
    <sheetView workbookViewId="0">
      <pane ySplit="1" topLeftCell="A65" activePane="bottomLeft" state="frozen"/>
      <selection pane="bottomLeft" activeCell="A79" sqref="A79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53" activePane="bottomLeft" state="frozen"/>
      <selection pane="bottomLeft" activeCell="C78" sqref="C78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H79" s="22">
        <f t="shared" ref="H79:H94" si="72">$N$3*EXP($N$4*B79)</f>
        <v>1.0636736716583015</v>
      </c>
      <c r="I79" s="21"/>
      <c r="J79" s="31"/>
      <c r="K79" s="22">
        <f t="shared" si="54"/>
        <v>0.39091256782915074</v>
      </c>
      <c r="L79" s="22">
        <f t="shared" si="55"/>
        <v>-0.39091256782915074</v>
      </c>
    </row>
    <row r="80" spans="1:12">
      <c r="A80" s="2">
        <v>43962</v>
      </c>
      <c r="B80" s="3">
        <v>78</v>
      </c>
      <c r="H80" s="22">
        <f t="shared" si="72"/>
        <v>1.0301749521854122</v>
      </c>
      <c r="I80" s="21"/>
      <c r="J80" s="31"/>
      <c r="K80" s="22">
        <f t="shared" si="54"/>
        <v>0.37371143046157901</v>
      </c>
      <c r="L80" s="22">
        <f t="shared" si="55"/>
        <v>-0.37371143046157901</v>
      </c>
    </row>
    <row r="81" spans="1:12">
      <c r="A81" s="2">
        <v>43963</v>
      </c>
      <c r="B81" s="3">
        <v>79</v>
      </c>
      <c r="H81" s="22">
        <f t="shared" si="72"/>
        <v>0.99773122188469432</v>
      </c>
      <c r="I81" s="21"/>
      <c r="J81" s="31"/>
      <c r="K81" s="22">
        <f t="shared" si="54"/>
        <v>0.35726718645351518</v>
      </c>
      <c r="L81" s="22">
        <f t="shared" si="55"/>
        <v>-0.35726718645351518</v>
      </c>
    </row>
    <row r="82" spans="1:12">
      <c r="A82" s="2">
        <v>43964</v>
      </c>
      <c r="B82" s="3">
        <v>80</v>
      </c>
      <c r="H82" s="22">
        <f t="shared" si="72"/>
        <v>0.9663092555412468</v>
      </c>
      <c r="I82" s="21"/>
      <c r="J82" s="31"/>
      <c r="K82" s="22">
        <f t="shared" si="54"/>
        <v>0.34154653059115714</v>
      </c>
      <c r="L82" s="22">
        <f t="shared" si="55"/>
        <v>-0.34154653059115714</v>
      </c>
    </row>
    <row r="83" spans="1:12">
      <c r="A83" s="2">
        <v>43965</v>
      </c>
      <c r="B83" s="3">
        <v>81</v>
      </c>
      <c r="H83" s="22">
        <f t="shared" si="72"/>
        <v>0.93587687431574673</v>
      </c>
      <c r="I83" s="21"/>
      <c r="J83" s="31"/>
      <c r="K83" s="22">
        <f t="shared" si="54"/>
        <v>0.32651762317397792</v>
      </c>
      <c r="L83" s="22">
        <f t="shared" si="55"/>
        <v>-0.32651762317397792</v>
      </c>
    </row>
    <row r="84" spans="1:12">
      <c r="A84" s="2">
        <v>43966</v>
      </c>
      <c r="B84" s="3">
        <v>82</v>
      </c>
      <c r="H84" s="22">
        <f t="shared" si="72"/>
        <v>0.90640291279050667</v>
      </c>
      <c r="I84" s="21"/>
      <c r="J84" s="31"/>
      <c r="K84" s="22">
        <f t="shared" si="54"/>
        <v>0.31215002552845195</v>
      </c>
      <c r="L84" s="22">
        <f t="shared" si="55"/>
        <v>-0.31215002552845195</v>
      </c>
    </row>
    <row r="85" spans="1:12">
      <c r="A85" s="2">
        <v>43967</v>
      </c>
      <c r="B85" s="3">
        <v>83</v>
      </c>
      <c r="H85" s="22">
        <f t="shared" si="72"/>
        <v>0.87785718705336269</v>
      </c>
      <c r="I85" s="21"/>
      <c r="J85" s="31"/>
      <c r="K85" s="22">
        <f t="shared" si="54"/>
        <v>0.2984146383593379</v>
      </c>
      <c r="L85" s="22">
        <f t="shared" si="55"/>
        <v>-0.2984146383593379</v>
      </c>
    </row>
    <row r="86" spans="1:12">
      <c r="A86" s="2">
        <v>43968</v>
      </c>
      <c r="B86" s="3">
        <v>84</v>
      </c>
      <c r="H86" s="22">
        <f t="shared" si="72"/>
        <v>0.85021046378671095</v>
      </c>
      <c r="I86" s="21"/>
      <c r="J86" s="31"/>
      <c r="K86" s="22">
        <f t="shared" si="54"/>
        <v>0.28528364281366225</v>
      </c>
      <c r="L86" s="22">
        <f t="shared" si="55"/>
        <v>-0.28528364281366225</v>
      </c>
    </row>
    <row r="87" spans="1:12">
      <c r="A87" s="2">
        <v>43969</v>
      </c>
      <c r="B87" s="3">
        <v>85</v>
      </c>
      <c r="H87" s="22">
        <f t="shared" si="72"/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72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72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72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72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72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72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72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73">$N$3*EXP($N$4*B95)</f>
        <v>0.63745515106701833</v>
      </c>
      <c r="I95" s="21"/>
      <c r="J95" s="31"/>
      <c r="K95" s="22">
        <f t="shared" ref="K95:K108" si="74">$O$3*EXP($O$4*B95)</f>
        <v>0.19027757427394462</v>
      </c>
      <c r="L95" s="22">
        <f t="shared" ref="L95:L108" si="75">J95-K95</f>
        <v>-0.19027757427394462</v>
      </c>
    </row>
    <row r="96" spans="1:12">
      <c r="A96" s="2">
        <v>43978</v>
      </c>
      <c r="B96" s="3">
        <v>94</v>
      </c>
      <c r="H96" s="22">
        <f t="shared" si="73"/>
        <v>0.61737950958869647</v>
      </c>
      <c r="I96" s="21"/>
      <c r="J96" s="31"/>
      <c r="K96" s="22">
        <f t="shared" si="74"/>
        <v>0.18190488185520171</v>
      </c>
      <c r="L96" s="22">
        <f t="shared" si="75"/>
        <v>-0.18190488185520171</v>
      </c>
    </row>
    <row r="97" spans="1:12">
      <c r="A97" s="2">
        <v>43979</v>
      </c>
      <c r="B97" s="3">
        <v>95</v>
      </c>
      <c r="H97" s="22">
        <f t="shared" si="73"/>
        <v>0.59793611867747964</v>
      </c>
      <c r="I97" s="21"/>
      <c r="J97" s="31"/>
      <c r="K97" s="22">
        <f t="shared" si="74"/>
        <v>0.17390060898672038</v>
      </c>
      <c r="L97" s="22">
        <f t="shared" si="75"/>
        <v>-0.17390060898672038</v>
      </c>
    </row>
    <row r="98" spans="1:12">
      <c r="A98" s="2">
        <v>43980</v>
      </c>
      <c r="B98" s="3">
        <v>96</v>
      </c>
      <c r="H98" s="22">
        <f t="shared" si="73"/>
        <v>0.57910506660202721</v>
      </c>
      <c r="I98" s="21"/>
      <c r="J98" s="31"/>
      <c r="K98" s="22">
        <f t="shared" si="74"/>
        <v>0.16624854428054708</v>
      </c>
      <c r="L98" s="22">
        <f t="shared" si="75"/>
        <v>-0.16624854428054708</v>
      </c>
    </row>
    <row r="99" spans="1:12">
      <c r="A99" s="2">
        <v>43981</v>
      </c>
      <c r="B99" s="3">
        <v>97</v>
      </c>
      <c r="H99" s="22">
        <f t="shared" si="73"/>
        <v>0.56086706871947534</v>
      </c>
      <c r="I99" s="21"/>
      <c r="J99" s="31"/>
      <c r="K99" s="22">
        <f t="shared" si="74"/>
        <v>0.15893318969062165</v>
      </c>
      <c r="L99" s="22">
        <f t="shared" si="75"/>
        <v>-0.15893318969062165</v>
      </c>
    </row>
    <row r="100" spans="1:12">
      <c r="A100" s="2">
        <v>43982</v>
      </c>
      <c r="B100" s="3">
        <v>98</v>
      </c>
      <c r="H100" s="22">
        <f t="shared" si="73"/>
        <v>0.5432034477262776</v>
      </c>
      <c r="I100" s="21"/>
      <c r="J100" s="31"/>
      <c r="K100" s="22">
        <f t="shared" si="74"/>
        <v>0.15193972912393669</v>
      </c>
      <c r="L100" s="22">
        <f t="shared" si="75"/>
        <v>-0.15193972912393669</v>
      </c>
    </row>
    <row r="101" spans="1:12">
      <c r="A101" s="2">
        <v>43983</v>
      </c>
      <c r="B101" s="3">
        <v>99</v>
      </c>
      <c r="H101" s="22">
        <f t="shared" si="73"/>
        <v>0.52609611453101313</v>
      </c>
      <c r="I101" s="21"/>
      <c r="J101" s="31"/>
      <c r="K101" s="22">
        <f t="shared" si="74"/>
        <v>0.14525399843288681</v>
      </c>
      <c r="L101" s="22">
        <f t="shared" si="75"/>
        <v>-0.14525399843288681</v>
      </c>
    </row>
    <row r="102" spans="1:12">
      <c r="A102" s="2">
        <v>43984</v>
      </c>
      <c r="B102" s="3">
        <v>100</v>
      </c>
      <c r="H102" s="22">
        <f t="shared" si="73"/>
        <v>0.50952754972957759</v>
      </c>
      <c r="I102" s="21"/>
      <c r="J102" s="31"/>
      <c r="K102" s="22">
        <f t="shared" si="74"/>
        <v>0.13886245672802883</v>
      </c>
      <c r="L102" s="22">
        <f t="shared" si="75"/>
        <v>-0.13886245672802883</v>
      </c>
    </row>
    <row r="103" spans="1:12">
      <c r="A103" s="2">
        <v>43985</v>
      </c>
      <c r="B103" s="3">
        <v>101</v>
      </c>
      <c r="H103" s="22">
        <f t="shared" si="73"/>
        <v>0.49348078566378156</v>
      </c>
      <c r="I103" s="21"/>
      <c r="J103" s="31"/>
      <c r="K103" s="22">
        <f t="shared" si="74"/>
        <v>0.13275215895315337</v>
      </c>
      <c r="L103" s="22">
        <f t="shared" si="75"/>
        <v>-0.13275215895315337</v>
      </c>
    </row>
    <row r="104" spans="1:12">
      <c r="A104" s="2">
        <v>43986</v>
      </c>
      <c r="B104" s="3">
        <v>102</v>
      </c>
      <c r="H104" s="22">
        <f t="shared" si="73"/>
        <v>0.47793938904498612</v>
      </c>
      <c r="I104" s="21"/>
      <c r="J104" s="31"/>
      <c r="K104" s="22">
        <f t="shared" si="74"/>
        <v>0.12691072966712202</v>
      </c>
      <c r="L104" s="22">
        <f t="shared" si="75"/>
        <v>-0.12691072966712202</v>
      </c>
    </row>
    <row r="105" spans="1:12">
      <c r="A105" s="2">
        <v>43987</v>
      </c>
      <c r="B105" s="3">
        <v>103</v>
      </c>
      <c r="H105" s="22">
        <f t="shared" si="73"/>
        <v>0.46288744412497945</v>
      </c>
      <c r="I105" s="21"/>
      <c r="J105" s="31"/>
      <c r="K105" s="22">
        <f t="shared" si="74"/>
        <v>0.12132633797936998</v>
      </c>
      <c r="L105" s="22">
        <f t="shared" si="75"/>
        <v>-0.12132633797936998</v>
      </c>
    </row>
    <row r="106" spans="1:12">
      <c r="A106" s="2">
        <v>43988</v>
      </c>
      <c r="B106" s="3">
        <v>104</v>
      </c>
      <c r="H106" s="22">
        <f t="shared" si="73"/>
        <v>0.44830953639685933</v>
      </c>
      <c r="I106" s="21"/>
      <c r="J106" s="31"/>
      <c r="K106" s="22">
        <f t="shared" si="74"/>
        <v>0.1159876735883093</v>
      </c>
      <c r="L106" s="22">
        <f t="shared" si="75"/>
        <v>-0.1159876735883093</v>
      </c>
    </row>
    <row r="107" spans="1:12">
      <c r="A107" s="2">
        <v>43989</v>
      </c>
      <c r="B107" s="3">
        <v>105</v>
      </c>
      <c r="H107" s="22">
        <f t="shared" si="73"/>
        <v>0.43419073680923204</v>
      </c>
      <c r="I107" s="21"/>
      <c r="J107" s="31"/>
      <c r="K107" s="22">
        <f t="shared" si="74"/>
        <v>0.11088392387410323</v>
      </c>
      <c r="L107" s="22">
        <f t="shared" si="75"/>
        <v>-0.11088392387410323</v>
      </c>
    </row>
    <row r="108" spans="1:12">
      <c r="A108" s="2">
        <v>43990</v>
      </c>
      <c r="B108" s="3">
        <v>106</v>
      </c>
      <c r="H108" s="22">
        <f t="shared" si="73"/>
        <v>0.4205165864775578</v>
      </c>
      <c r="I108" s="21"/>
      <c r="J108" s="31"/>
      <c r="K108" s="22">
        <f t="shared" si="74"/>
        <v>0.10600475199941586</v>
      </c>
      <c r="L108" s="22">
        <f t="shared" si="75"/>
        <v>-0.10600475199941586</v>
      </c>
    </row>
    <row r="109" spans="1:12">
      <c r="A109" s="2">
        <v>43991</v>
      </c>
      <c r="B109" s="3">
        <v>107</v>
      </c>
      <c r="H109" s="22">
        <f t="shared" ref="H109:H124" si="76">$N$3*EXP($N$4*B109)</f>
        <v>0.40727308187699079</v>
      </c>
      <c r="I109" s="21"/>
      <c r="J109" s="31"/>
      <c r="K109" s="22">
        <f t="shared" ref="K109:K124" si="77">$O$3*EXP($O$4*B109)</f>
        <v>0.10134027597378382</v>
      </c>
      <c r="L109" s="22">
        <f t="shared" ref="L109:L124" si="78">J109-K109</f>
        <v>-0.10134027597378382</v>
      </c>
    </row>
    <row r="110" spans="1:12">
      <c r="A110" s="2">
        <v>43992</v>
      </c>
      <c r="B110" s="3">
        <v>108</v>
      </c>
      <c r="H110" s="22">
        <f t="shared" si="76"/>
        <v>0.39444666050154553</v>
      </c>
      <c r="I110" s="21"/>
      <c r="J110" s="31"/>
      <c r="K110" s="22">
        <f t="shared" si="77"/>
        <v>9.6881048639208739E-2</v>
      </c>
      <c r="L110" s="22">
        <f t="shared" si="78"/>
        <v>-9.6881048639208739E-2</v>
      </c>
    </row>
    <row r="111" spans="1:12">
      <c r="A111" s="2">
        <v>43993</v>
      </c>
      <c r="B111" s="3">
        <v>109</v>
      </c>
      <c r="H111" s="22">
        <f t="shared" si="76"/>
        <v>0.38202418697490548</v>
      </c>
      <c r="I111" s="21"/>
      <c r="J111" s="31"/>
      <c r="K111" s="22">
        <f t="shared" si="77"/>
        <v>9.261803853643355E-2</v>
      </c>
      <c r="L111" s="22">
        <f t="shared" si="78"/>
        <v>-9.261803853643355E-2</v>
      </c>
    </row>
    <row r="112" spans="1:12">
      <c r="A112" s="2">
        <v>43994</v>
      </c>
      <c r="B112" s="3">
        <v>110</v>
      </c>
      <c r="H112" s="22">
        <f t="shared" si="76"/>
        <v>0.36999293959864998</v>
      </c>
      <c r="I112" s="21"/>
      <c r="J112" s="31"/>
      <c r="K112" s="22">
        <f t="shared" si="77"/>
        <v>8.8542611613151481E-2</v>
      </c>
      <c r="L112" s="22">
        <f t="shared" si="78"/>
        <v>-8.8542611613151481E-2</v>
      </c>
    </row>
    <row r="113" spans="1:12">
      <c r="A113" s="2">
        <v>43995</v>
      </c>
      <c r="B113" s="3">
        <v>111</v>
      </c>
      <c r="H113" s="22">
        <f t="shared" si="76"/>
        <v>0.35834059732412349</v>
      </c>
      <c r="I113" s="21"/>
      <c r="J113" s="31"/>
      <c r="K113" s="22">
        <f t="shared" si="77"/>
        <v>8.4646513737099013E-2</v>
      </c>
      <c r="L113" s="22">
        <f t="shared" si="78"/>
        <v>-8.4646513737099013E-2</v>
      </c>
    </row>
    <row r="114" spans="1:12">
      <c r="A114" s="2">
        <v>43996</v>
      </c>
      <c r="B114" s="3">
        <v>112</v>
      </c>
      <c r="H114" s="22">
        <f t="shared" si="76"/>
        <v>0.3470552271346049</v>
      </c>
      <c r="I114" s="21"/>
      <c r="J114" s="31"/>
      <c r="K114" s="22">
        <f t="shared" si="77"/>
        <v>8.0921853978617564E-2</v>
      </c>
      <c r="L114" s="22">
        <f t="shared" si="78"/>
        <v>-8.0921853978617564E-2</v>
      </c>
    </row>
    <row r="115" spans="1:12">
      <c r="A115" s="2">
        <v>43997</v>
      </c>
      <c r="B115" s="3">
        <v>113</v>
      </c>
      <c r="H115" s="22">
        <f t="shared" si="76"/>
        <v>0.3361252718248558</v>
      </c>
      <c r="I115" s="21"/>
      <c r="J115" s="31"/>
      <c r="K115" s="22">
        <f t="shared" si="77"/>
        <v>7.7361088628824209E-2</v>
      </c>
      <c r="L115" s="22">
        <f t="shared" si="78"/>
        <v>-7.7361088628824209E-2</v>
      </c>
    </row>
    <row r="116" spans="1:12">
      <c r="A116" s="2">
        <v>43998</v>
      </c>
      <c r="B116" s="3">
        <v>114</v>
      </c>
      <c r="H116" s="22">
        <f t="shared" si="76"/>
        <v>0.32553953816553227</v>
      </c>
      <c r="I116" s="21"/>
      <c r="J116" s="31"/>
      <c r="K116" s="22">
        <f t="shared" si="77"/>
        <v>7.3957005921023208E-2</v>
      </c>
      <c r="L116" s="22">
        <f t="shared" si="78"/>
        <v>-7.3957005921023208E-2</v>
      </c>
    </row>
    <row r="117" spans="1:12">
      <c r="A117" s="2">
        <v>43999</v>
      </c>
      <c r="B117" s="3">
        <v>115</v>
      </c>
      <c r="H117" s="22">
        <f t="shared" si="76"/>
        <v>0.31528718544034018</v>
      </c>
      <c r="I117" s="21"/>
      <c r="J117" s="31"/>
      <c r="K117" s="22">
        <f t="shared" si="77"/>
        <v>7.0702711424413853E-2</v>
      </c>
      <c r="L117" s="22">
        <f t="shared" si="78"/>
        <v>-7.0702711424413853E-2</v>
      </c>
    </row>
    <row r="118" spans="1:12">
      <c r="A118" s="2">
        <v>44000</v>
      </c>
      <c r="B118" s="3">
        <v>116</v>
      </c>
      <c r="H118" s="22">
        <f t="shared" si="76"/>
        <v>0.30535771434419395</v>
      </c>
      <c r="I118" s="21"/>
      <c r="J118" s="31"/>
      <c r="K118" s="22">
        <f t="shared" si="77"/>
        <v>6.7591614080511994E-2</v>
      </c>
      <c r="L118" s="22">
        <f t="shared" si="78"/>
        <v>-6.7591614080511994E-2</v>
      </c>
    </row>
    <row r="119" spans="1:12">
      <c r="A119" s="2">
        <v>44001</v>
      </c>
      <c r="B119" s="3">
        <v>117</v>
      </c>
      <c r="H119" s="22">
        <f t="shared" si="76"/>
        <v>0.29574095623101121</v>
      </c>
      <c r="I119" s="21"/>
      <c r="J119" s="31"/>
      <c r="K119" s="22">
        <f t="shared" si="77"/>
        <v>6.4617412854004172E-2</v>
      </c>
      <c r="L119" s="22">
        <f t="shared" si="78"/>
        <v>-6.4617412854004172E-2</v>
      </c>
    </row>
    <row r="120" spans="1:12">
      <c r="A120" s="2">
        <v>44002</v>
      </c>
      <c r="B120" s="3">
        <v>118</v>
      </c>
      <c r="H120" s="22">
        <f t="shared" si="76"/>
        <v>0.2864270627001303</v>
      </c>
      <c r="I120" s="21"/>
      <c r="J120" s="31"/>
      <c r="K120" s="22">
        <f t="shared" si="77"/>
        <v>6.1774083970997776E-2</v>
      </c>
      <c r="L120" s="22">
        <f t="shared" si="78"/>
        <v>-6.1774083970997776E-2</v>
      </c>
    </row>
    <row r="121" spans="1:12">
      <c r="A121" s="2">
        <v>44003</v>
      </c>
      <c r="B121" s="3">
        <v>119</v>
      </c>
      <c r="H121" s="22">
        <f t="shared" si="76"/>
        <v>0.27740649551068719</v>
      </c>
      <c r="I121" s="21"/>
      <c r="J121" s="31"/>
      <c r="K121" s="22">
        <f t="shared" si="77"/>
        <v>5.9055868718820327E-2</v>
      </c>
      <c r="L121" s="22">
        <f t="shared" si="78"/>
        <v>-5.9055868718820327E-2</v>
      </c>
    </row>
    <row r="122" spans="1:12">
      <c r="A122" s="2">
        <v>44004</v>
      </c>
      <c r="B122" s="3">
        <v>120</v>
      </c>
      <c r="H122" s="22">
        <f t="shared" si="76"/>
        <v>0.26867001681362401</v>
      </c>
      <c r="I122" s="21"/>
      <c r="J122" s="31"/>
      <c r="K122" s="22">
        <f t="shared" si="77"/>
        <v>5.6457261782658377E-2</v>
      </c>
      <c r="L122" s="22">
        <f t="shared" si="78"/>
        <v>-5.6457261782658377E-2</v>
      </c>
    </row>
    <row r="123" spans="1:12">
      <c r="A123" s="2">
        <v>44005</v>
      </c>
      <c r="B123" s="3">
        <v>121</v>
      </c>
      <c r="H123" s="22">
        <f t="shared" si="76"/>
        <v>0.26020867969132355</v>
      </c>
      <c r="I123" s="21"/>
      <c r="J123" s="31"/>
      <c r="K123" s="22">
        <f t="shared" si="77"/>
        <v>5.3973000095413518E-2</v>
      </c>
      <c r="L123" s="22">
        <f t="shared" si="78"/>
        <v>-5.3973000095413518E-2</v>
      </c>
    </row>
    <row r="124" spans="1:12">
      <c r="A124" s="2">
        <v>44006</v>
      </c>
      <c r="B124" s="3">
        <v>122</v>
      </c>
      <c r="H124" s="22">
        <f t="shared" si="76"/>
        <v>0.25201381899518449</v>
      </c>
      <c r="I124" s="21"/>
      <c r="J124" s="31"/>
      <c r="K124" s="22">
        <f t="shared" si="77"/>
        <v>5.1598052178192952E-2</v>
      </c>
      <c r="L124" s="22">
        <f t="shared" si="78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"/>
  <sheetViews>
    <sheetView workbookViewId="0">
      <pane ySplit="1" topLeftCell="A71" activePane="bottomLeft" state="frozen"/>
      <selection pane="bottomLeft" activeCell="A79" sqref="A7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9"/>
  <sheetViews>
    <sheetView workbookViewId="0">
      <pane ySplit="1" topLeftCell="A62" activePane="bottomLeft" state="frozen"/>
      <selection pane="bottomLeft" activeCell="A79" sqref="A7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9"/>
  <sheetViews>
    <sheetView workbookViewId="0">
      <pane ySplit="1" topLeftCell="A62" activePane="bottomLeft" state="frozen"/>
      <selection pane="bottomLeft" activeCell="A79" sqref="A7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  <row r="69" spans="1:5">
      <c r="A69" s="2">
        <v>43951</v>
      </c>
      <c r="B69" s="3">
        <f>Dati!J69</f>
        <v>3275</v>
      </c>
      <c r="C69">
        <f t="shared" ref="C69" si="22">B69-B68</f>
        <v>114</v>
      </c>
      <c r="D69">
        <f t="shared" ref="D69" si="23">C69-C68</f>
        <v>13</v>
      </c>
      <c r="E69">
        <f t="shared" ref="E69" si="24">D69-D68</f>
        <v>38</v>
      </c>
    </row>
    <row r="70" spans="1:5">
      <c r="A70" s="2">
        <v>43952</v>
      </c>
      <c r="B70" s="3">
        <f>Dati!J70</f>
        <v>3424</v>
      </c>
      <c r="C70">
        <f t="shared" ref="C70" si="25">B70-B69</f>
        <v>149</v>
      </c>
      <c r="D70">
        <f t="shared" ref="D70" si="26">C70-C69</f>
        <v>35</v>
      </c>
      <c r="E70">
        <f t="shared" ref="E70" si="27">D70-D69</f>
        <v>22</v>
      </c>
    </row>
    <row r="71" spans="1:5">
      <c r="A71" s="2">
        <v>43953</v>
      </c>
      <c r="B71" s="3">
        <f>Dati!J71</f>
        <v>3519</v>
      </c>
      <c r="C71">
        <f t="shared" ref="C71" si="28">B71-B70</f>
        <v>95</v>
      </c>
      <c r="D71">
        <f t="shared" ref="D71" si="29">C71-C70</f>
        <v>-54</v>
      </c>
      <c r="E71">
        <f t="shared" ref="E71" si="30">D71-D70</f>
        <v>-89</v>
      </c>
    </row>
    <row r="72" spans="1:5">
      <c r="A72" s="2">
        <v>43954</v>
      </c>
      <c r="B72" s="3">
        <f>Dati!J72</f>
        <v>3599</v>
      </c>
      <c r="C72">
        <f t="shared" ref="C72" si="31">B72-B71</f>
        <v>80</v>
      </c>
      <c r="D72">
        <f t="shared" ref="D72" si="32">C72-C71</f>
        <v>-15</v>
      </c>
      <c r="E72">
        <f t="shared" ref="E72" si="33">D72-D71</f>
        <v>39</v>
      </c>
    </row>
    <row r="73" spans="1:5">
      <c r="A73" s="2">
        <v>43955</v>
      </c>
      <c r="B73" s="3">
        <f>Dati!J73</f>
        <v>3683</v>
      </c>
      <c r="C73">
        <f t="shared" ref="C73" si="34">B73-B72</f>
        <v>84</v>
      </c>
      <c r="D73">
        <f t="shared" ref="D73" si="35">C73-C72</f>
        <v>4</v>
      </c>
      <c r="E73">
        <f t="shared" ref="E73" si="36">D73-D72</f>
        <v>19</v>
      </c>
    </row>
    <row r="74" spans="1:5">
      <c r="A74" s="2">
        <v>43956</v>
      </c>
      <c r="B74" s="3">
        <f>Dati!J74</f>
        <v>3816</v>
      </c>
      <c r="C74">
        <f t="shared" ref="C74" si="37">B74-B73</f>
        <v>133</v>
      </c>
      <c r="D74">
        <f t="shared" ref="D74" si="38">C74-C73</f>
        <v>49</v>
      </c>
      <c r="E74">
        <f t="shared" ref="E74" si="39">D74-D73</f>
        <v>45</v>
      </c>
    </row>
    <row r="75" spans="1:5">
      <c r="A75" s="2">
        <v>43957</v>
      </c>
      <c r="B75" s="3">
        <f>Dati!J75</f>
        <v>4002</v>
      </c>
      <c r="C75">
        <f t="shared" ref="C75:C76" si="40">B75-B74</f>
        <v>186</v>
      </c>
      <c r="D75">
        <f t="shared" ref="D75:D76" si="41">C75-C74</f>
        <v>53</v>
      </c>
      <c r="E75">
        <f t="shared" ref="E75:E76" si="42">D75-D74</f>
        <v>4</v>
      </c>
    </row>
    <row r="76" spans="1:5">
      <c r="A76" s="2">
        <v>43958</v>
      </c>
      <c r="B76" s="3">
        <f>Dati!J76</f>
        <v>4143</v>
      </c>
      <c r="C76">
        <f t="shared" si="40"/>
        <v>141</v>
      </c>
      <c r="D76">
        <f t="shared" si="41"/>
        <v>-45</v>
      </c>
      <c r="E76">
        <f t="shared" si="42"/>
        <v>-98</v>
      </c>
    </row>
    <row r="77" spans="1:5">
      <c r="A77" s="2">
        <v>43959</v>
      </c>
      <c r="B77" s="3">
        <f>Dati!J77</f>
        <v>4282</v>
      </c>
      <c r="C77">
        <f t="shared" ref="C77" si="43">B77-B76</f>
        <v>139</v>
      </c>
      <c r="D77">
        <f t="shared" ref="D77" si="44">C77-C76</f>
        <v>-2</v>
      </c>
      <c r="E77">
        <f t="shared" ref="E77" si="45">D77-D76</f>
        <v>43</v>
      </c>
    </row>
    <row r="78" spans="1:5">
      <c r="A78" s="2">
        <v>43960</v>
      </c>
      <c r="B78" s="3">
        <f>Dati!J78</f>
        <v>4480</v>
      </c>
      <c r="C78">
        <f t="shared" ref="C78" si="46">B78-B77</f>
        <v>198</v>
      </c>
      <c r="D78">
        <f t="shared" ref="D78" si="47">C78-C77</f>
        <v>59</v>
      </c>
      <c r="E78">
        <f t="shared" ref="E78" si="48">D78-D77</f>
        <v>61</v>
      </c>
    </row>
    <row r="79" spans="1:5">
      <c r="A79" s="2">
        <v>43961</v>
      </c>
      <c r="B79" s="3">
        <f>Dati!J79</f>
        <v>4607</v>
      </c>
      <c r="C79">
        <f t="shared" ref="C79" si="49">B79-B78</f>
        <v>127</v>
      </c>
      <c r="D79">
        <f t="shared" ref="D79" si="50">C79-C78</f>
        <v>-71</v>
      </c>
      <c r="E79">
        <f t="shared" ref="E79" si="51">D79-D78</f>
        <v>-130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5"/>
  <sheetViews>
    <sheetView workbookViewId="0">
      <pane ySplit="1" topLeftCell="A65" activePane="bottomLeft" state="frozen"/>
      <selection pane="bottomLeft" activeCell="A79" sqref="A7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79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5" spans="20:28">
      <c r="T85">
        <f>SUM(T4:T83)</f>
        <v>30</v>
      </c>
      <c r="U85">
        <f t="shared" ref="U85:AB85" si="60">SUM(U4:U83)</f>
        <v>18</v>
      </c>
      <c r="V85">
        <f t="shared" si="60"/>
        <v>13</v>
      </c>
      <c r="W85">
        <f t="shared" si="60"/>
        <v>1</v>
      </c>
      <c r="X85">
        <f t="shared" si="60"/>
        <v>2</v>
      </c>
      <c r="Y85">
        <f t="shared" si="60"/>
        <v>2</v>
      </c>
      <c r="Z85">
        <f t="shared" si="60"/>
        <v>0</v>
      </c>
      <c r="AA85">
        <f t="shared" si="60"/>
        <v>0</v>
      </c>
      <c r="AB85">
        <f t="shared" si="60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9"/>
  <sheetViews>
    <sheetView workbookViewId="0">
      <pane ySplit="1" topLeftCell="A71" activePane="bottomLeft" state="frozen"/>
      <selection pane="bottomLeft" activeCell="A79" sqref="A7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9"/>
  <sheetViews>
    <sheetView workbookViewId="0">
      <pane ySplit="1" topLeftCell="A62" activePane="bottomLeft" state="frozen"/>
      <selection pane="bottomLeft" activeCell="A79" sqref="A7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83"/>
  <sheetViews>
    <sheetView workbookViewId="0">
      <pane ySplit="1" topLeftCell="A65" activePane="bottomLeft" state="frozen"/>
      <selection pane="bottomLeft" activeCell="A79" sqref="A79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79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3" spans="20:28">
      <c r="T83">
        <f>SUM(T4:T81)</f>
        <v>40</v>
      </c>
      <c r="U83">
        <f t="shared" ref="U83:AB83" si="40">SUM(U4:U81)</f>
        <v>16</v>
      </c>
      <c r="V83">
        <f t="shared" si="40"/>
        <v>2</v>
      </c>
      <c r="W83">
        <f t="shared" si="40"/>
        <v>2</v>
      </c>
      <c r="X83">
        <f t="shared" si="40"/>
        <v>3</v>
      </c>
      <c r="Y83">
        <f t="shared" si="40"/>
        <v>1</v>
      </c>
      <c r="Z83">
        <f t="shared" si="40"/>
        <v>3</v>
      </c>
      <c r="AA83">
        <f t="shared" si="40"/>
        <v>2</v>
      </c>
      <c r="AB83">
        <f t="shared" si="40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9"/>
  <sheetViews>
    <sheetView workbookViewId="0">
      <pane ySplit="1" topLeftCell="A62" activePane="bottomLeft" state="frozen"/>
      <selection pane="bottomLeft" activeCell="A79" sqref="A7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2020-05-10T16:56:12Z</dcterms:modified>
</cp:coreProperties>
</file>