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93F6AB8F-098A-40B6-856B-2B988994BC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6" i="18" l="1"/>
  <c r="D86" i="18"/>
  <c r="E86" i="18"/>
  <c r="F86" i="18"/>
  <c r="G86" i="18" s="1"/>
  <c r="I86" i="18" s="1"/>
  <c r="H86" i="18"/>
  <c r="J86" i="18"/>
  <c r="L86" i="18" s="1"/>
  <c r="K86" i="18"/>
  <c r="C87" i="18"/>
  <c r="D87" i="18"/>
  <c r="E87" i="18"/>
  <c r="G87" i="18" s="1"/>
  <c r="I87" i="18" s="1"/>
  <c r="F87" i="18"/>
  <c r="H87" i="18"/>
  <c r="K87" i="18"/>
  <c r="B86" i="17"/>
  <c r="C86" i="17"/>
  <c r="D86" i="17"/>
  <c r="E86" i="17"/>
  <c r="B87" i="17"/>
  <c r="C87" i="17"/>
  <c r="D87" i="17"/>
  <c r="E87" i="17"/>
  <c r="C90" i="15"/>
  <c r="D90" i="15" s="1"/>
  <c r="J90" i="15" s="1"/>
  <c r="F90" i="15"/>
  <c r="G90" i="15" s="1"/>
  <c r="H90" i="15"/>
  <c r="C91" i="15"/>
  <c r="E91" i="15" s="1"/>
  <c r="D91" i="15"/>
  <c r="H91" i="15"/>
  <c r="F91" i="15" s="1"/>
  <c r="G91" i="15" s="1"/>
  <c r="J91" i="15"/>
  <c r="C86" i="16"/>
  <c r="D86" i="16"/>
  <c r="G86" i="16"/>
  <c r="E86" i="16" s="1"/>
  <c r="C87" i="16"/>
  <c r="D87" i="16"/>
  <c r="G87" i="16"/>
  <c r="C86" i="9"/>
  <c r="D86" i="9" s="1"/>
  <c r="G86" i="9"/>
  <c r="I86" i="9" s="1"/>
  <c r="H86" i="9"/>
  <c r="J86" i="9" s="1"/>
  <c r="C87" i="9"/>
  <c r="D87" i="9" s="1"/>
  <c r="G87" i="9"/>
  <c r="I87" i="9" s="1"/>
  <c r="H87" i="9"/>
  <c r="J87" i="9" s="1"/>
  <c r="R86" i="13"/>
  <c r="T86" i="13" s="1"/>
  <c r="V86" i="13"/>
  <c r="W86" i="13"/>
  <c r="Z86" i="13"/>
  <c r="AA86" i="13"/>
  <c r="R87" i="13"/>
  <c r="V87" i="13" s="1"/>
  <c r="T87" i="13"/>
  <c r="U87" i="13"/>
  <c r="W87" i="13"/>
  <c r="X87" i="13"/>
  <c r="Y87" i="13"/>
  <c r="AA87" i="13"/>
  <c r="AB87" i="13"/>
  <c r="B86" i="13"/>
  <c r="C86" i="13" s="1"/>
  <c r="D86" i="13" s="1"/>
  <c r="B87" i="13"/>
  <c r="C87" i="13" s="1"/>
  <c r="D87" i="13" s="1"/>
  <c r="B86" i="7"/>
  <c r="C86" i="7" s="1"/>
  <c r="D86" i="7" s="1"/>
  <c r="E86" i="7" s="1"/>
  <c r="B87" i="7"/>
  <c r="C87" i="7" s="1"/>
  <c r="D87" i="7" s="1"/>
  <c r="E87" i="7" s="1"/>
  <c r="B86" i="8"/>
  <c r="C86" i="8"/>
  <c r="D86" i="8" s="1"/>
  <c r="B87" i="8"/>
  <c r="C87" i="8"/>
  <c r="D87" i="8"/>
  <c r="B86" i="6"/>
  <c r="C86" i="6" s="1"/>
  <c r="D86" i="6" s="1"/>
  <c r="E86" i="6" s="1"/>
  <c r="B87" i="6"/>
  <c r="C87" i="6" s="1"/>
  <c r="D87" i="6" s="1"/>
  <c r="E87" i="6" s="1"/>
  <c r="R87" i="5"/>
  <c r="X87" i="5" s="1"/>
  <c r="R86" i="5"/>
  <c r="T86" i="5" s="1"/>
  <c r="V86" i="5"/>
  <c r="W86" i="5"/>
  <c r="Z86" i="5"/>
  <c r="AA86" i="5"/>
  <c r="B86" i="5"/>
  <c r="C86" i="5" s="1"/>
  <c r="D86" i="5" s="1"/>
  <c r="E86" i="5" s="1"/>
  <c r="B87" i="5"/>
  <c r="C87" i="5" s="1"/>
  <c r="D87" i="5" s="1"/>
  <c r="E87" i="5" s="1"/>
  <c r="R86" i="4"/>
  <c r="T86" i="4" s="1"/>
  <c r="V86" i="4"/>
  <c r="W86" i="4"/>
  <c r="Z86" i="4"/>
  <c r="AA86" i="4"/>
  <c r="R87" i="4"/>
  <c r="V87" i="4" s="1"/>
  <c r="T87" i="4"/>
  <c r="U87" i="4"/>
  <c r="X87" i="4"/>
  <c r="Y87" i="4"/>
  <c r="AB87" i="4"/>
  <c r="B86" i="4"/>
  <c r="C86" i="4" s="1"/>
  <c r="D86" i="4" s="1"/>
  <c r="E86" i="4" s="1"/>
  <c r="B87" i="4"/>
  <c r="C87" i="4" s="1"/>
  <c r="D87" i="4" s="1"/>
  <c r="E87" i="4" s="1"/>
  <c r="B86" i="3"/>
  <c r="C86" i="3" s="1"/>
  <c r="D86" i="3" s="1"/>
  <c r="E86" i="3" s="1"/>
  <c r="B87" i="3"/>
  <c r="C87" i="3" s="1"/>
  <c r="B86" i="2"/>
  <c r="C86" i="2" s="1"/>
  <c r="D86" i="2" s="1"/>
  <c r="E86" i="2" s="1"/>
  <c r="B87" i="2"/>
  <c r="C87" i="2" s="1"/>
  <c r="D87" i="2" s="1"/>
  <c r="E87" i="2" s="1"/>
  <c r="J87" i="18" l="1"/>
  <c r="L87" i="18" s="1"/>
  <c r="I91" i="15"/>
  <c r="I90" i="15"/>
  <c r="E90" i="15"/>
  <c r="H86" i="16"/>
  <c r="I86" i="16" s="1"/>
  <c r="E87" i="16"/>
  <c r="F86" i="16"/>
  <c r="K87" i="9"/>
  <c r="E87" i="9"/>
  <c r="K86" i="9"/>
  <c r="E86" i="9"/>
  <c r="Y86" i="13"/>
  <c r="U86" i="13"/>
  <c r="Z87" i="13"/>
  <c r="AB86" i="13"/>
  <c r="X86" i="13"/>
  <c r="E87" i="8"/>
  <c r="E86" i="8"/>
  <c r="AB87" i="5"/>
  <c r="T87" i="5"/>
  <c r="U87" i="5"/>
  <c r="Y87" i="5"/>
  <c r="V87" i="5"/>
  <c r="Y86" i="5"/>
  <c r="U86" i="5"/>
  <c r="AA87" i="5"/>
  <c r="W87" i="5"/>
  <c r="Z87" i="5"/>
  <c r="AB86" i="5"/>
  <c r="X86" i="5"/>
  <c r="AA87" i="4"/>
  <c r="W87" i="4"/>
  <c r="Y86" i="4"/>
  <c r="U86" i="4"/>
  <c r="Z87" i="4"/>
  <c r="AB86" i="4"/>
  <c r="X86" i="4"/>
  <c r="D87" i="3"/>
  <c r="E87" i="3" s="1"/>
  <c r="H87" i="16" l="1"/>
  <c r="I87" i="16" s="1"/>
  <c r="F87" i="16"/>
  <c r="C85" i="18" l="1"/>
  <c r="D85" i="18"/>
  <c r="E85" i="18"/>
  <c r="F85" i="18"/>
  <c r="H85" i="18"/>
  <c r="K85" i="18"/>
  <c r="B85" i="17"/>
  <c r="C89" i="15"/>
  <c r="F89" i="15"/>
  <c r="G89" i="15" s="1"/>
  <c r="H89" i="15"/>
  <c r="G85" i="16"/>
  <c r="E85" i="16" s="1"/>
  <c r="F85" i="16" s="1"/>
  <c r="C85" i="9"/>
  <c r="G85" i="9"/>
  <c r="I85" i="9" s="1"/>
  <c r="B85" i="7"/>
  <c r="B85" i="8"/>
  <c r="B85" i="13" s="1"/>
  <c r="B85" i="6"/>
  <c r="B85" i="5"/>
  <c r="B85" i="4"/>
  <c r="B85" i="3"/>
  <c r="B85" i="2"/>
  <c r="C85" i="16" l="1"/>
  <c r="G85" i="18"/>
  <c r="I85" i="18" s="1"/>
  <c r="H85" i="9"/>
  <c r="J85" i="9" s="1"/>
  <c r="I89" i="15"/>
  <c r="H85" i="16"/>
  <c r="C83" i="18" l="1"/>
  <c r="D83" i="18"/>
  <c r="E83" i="18"/>
  <c r="F83" i="18"/>
  <c r="G83" i="18" s="1"/>
  <c r="I83" i="18" s="1"/>
  <c r="H83" i="18"/>
  <c r="K83" i="18"/>
  <c r="C84" i="18"/>
  <c r="D84" i="18"/>
  <c r="E84" i="18"/>
  <c r="G84" i="18" s="1"/>
  <c r="I84" i="18" s="1"/>
  <c r="F84" i="18"/>
  <c r="H84" i="18"/>
  <c r="K84" i="18"/>
  <c r="B83" i="17"/>
  <c r="B84" i="17"/>
  <c r="C85" i="17" s="1"/>
  <c r="C84" i="17"/>
  <c r="C87" i="15"/>
  <c r="F87" i="15"/>
  <c r="G87" i="15" s="1"/>
  <c r="H87" i="15"/>
  <c r="C88" i="15"/>
  <c r="D88" i="15"/>
  <c r="J88" i="15" s="1"/>
  <c r="H88" i="15"/>
  <c r="F88" i="15" s="1"/>
  <c r="G83" i="16"/>
  <c r="E83" i="16" s="1"/>
  <c r="G84" i="16"/>
  <c r="C83" i="9"/>
  <c r="C84" i="9"/>
  <c r="B83" i="7"/>
  <c r="B84" i="7"/>
  <c r="C85" i="7" s="1"/>
  <c r="C84" i="7"/>
  <c r="B83" i="8"/>
  <c r="H83" i="9" s="1"/>
  <c r="J83" i="9" s="1"/>
  <c r="B84" i="8"/>
  <c r="B83" i="6"/>
  <c r="B84" i="6"/>
  <c r="B83" i="5"/>
  <c r="B84" i="5"/>
  <c r="B83" i="4"/>
  <c r="B84" i="4"/>
  <c r="B83" i="3"/>
  <c r="B84" i="3"/>
  <c r="B83" i="2"/>
  <c r="B84" i="2"/>
  <c r="C84" i="2" l="1"/>
  <c r="C85" i="2"/>
  <c r="D85" i="2" s="1"/>
  <c r="C84" i="6"/>
  <c r="C85" i="6"/>
  <c r="D85" i="7"/>
  <c r="E89" i="15"/>
  <c r="D89" i="15"/>
  <c r="J89" i="15" s="1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E85" i="9" s="1"/>
  <c r="C84" i="3"/>
  <c r="C85" i="3"/>
  <c r="D85" i="3" s="1"/>
  <c r="C83" i="3"/>
  <c r="B84" i="13"/>
  <c r="H84" i="9"/>
  <c r="J84" i="9" s="1"/>
  <c r="E88" i="15"/>
  <c r="J84" i="18"/>
  <c r="L84" i="18" s="1"/>
  <c r="G88" i="15"/>
  <c r="I88" i="15"/>
  <c r="I87" i="15"/>
  <c r="E84" i="16"/>
  <c r="F83" i="16"/>
  <c r="G84" i="9"/>
  <c r="I84" i="9" s="1"/>
  <c r="C82" i="18"/>
  <c r="D82" i="18"/>
  <c r="E82" i="18"/>
  <c r="G82" i="18" s="1"/>
  <c r="I82" i="18" s="1"/>
  <c r="F82" i="18"/>
  <c r="H82" i="18"/>
  <c r="K82" i="18"/>
  <c r="B82" i="17"/>
  <c r="C86" i="15"/>
  <c r="E87" i="15" s="1"/>
  <c r="H86" i="15"/>
  <c r="F86" i="15" s="1"/>
  <c r="G82" i="16"/>
  <c r="E82" i="16" s="1"/>
  <c r="C82" i="9"/>
  <c r="B82" i="7"/>
  <c r="C83" i="7" s="1"/>
  <c r="B82" i="8"/>
  <c r="B82" i="6"/>
  <c r="C83" i="6" s="1"/>
  <c r="B82" i="5"/>
  <c r="B82" i="4"/>
  <c r="C83" i="4" s="1"/>
  <c r="B82" i="3"/>
  <c r="B82" i="2"/>
  <c r="D84" i="7" l="1"/>
  <c r="R83" i="4"/>
  <c r="D85" i="5"/>
  <c r="E85" i="5" s="1"/>
  <c r="R85" i="5"/>
  <c r="D84" i="6"/>
  <c r="H82" i="9"/>
  <c r="J82" i="9" s="1"/>
  <c r="J83" i="18"/>
  <c r="L83" i="18" s="1"/>
  <c r="C84" i="13"/>
  <c r="C85" i="13"/>
  <c r="C84" i="16"/>
  <c r="E85" i="3"/>
  <c r="D85" i="4"/>
  <c r="R85" i="4"/>
  <c r="C83" i="16"/>
  <c r="D84" i="5"/>
  <c r="R84" i="5"/>
  <c r="E85" i="7"/>
  <c r="C83" i="2"/>
  <c r="D83" i="9"/>
  <c r="C83" i="5"/>
  <c r="B82" i="13"/>
  <c r="G82" i="9"/>
  <c r="I82" i="9" s="1"/>
  <c r="C83" i="8"/>
  <c r="D84" i="3"/>
  <c r="D84" i="4"/>
  <c r="R84" i="4"/>
  <c r="D85" i="8"/>
  <c r="D87" i="15"/>
  <c r="J87" i="15" s="1"/>
  <c r="D85" i="6"/>
  <c r="E85" i="6" s="1"/>
  <c r="C83" i="17"/>
  <c r="H84" i="16"/>
  <c r="F84" i="16"/>
  <c r="G86" i="15"/>
  <c r="I86" i="15"/>
  <c r="F82" i="16"/>
  <c r="T83" i="4" l="1"/>
  <c r="W83" i="4"/>
  <c r="Z83" i="4"/>
  <c r="Y83" i="4"/>
  <c r="X83" i="4"/>
  <c r="AA83" i="4"/>
  <c r="AB83" i="4"/>
  <c r="V83" i="4"/>
  <c r="U83" i="4"/>
  <c r="H83" i="16"/>
  <c r="V84" i="4"/>
  <c r="U84" i="4"/>
  <c r="AA84" i="4"/>
  <c r="Z84" i="4"/>
  <c r="Y84" i="4"/>
  <c r="AB84" i="4"/>
  <c r="X84" i="4"/>
  <c r="W84" i="4"/>
  <c r="T84" i="4"/>
  <c r="C82" i="16"/>
  <c r="D83" i="16" s="1"/>
  <c r="C83" i="13"/>
  <c r="D85" i="16"/>
  <c r="D84" i="16"/>
  <c r="I84" i="16"/>
  <c r="I85" i="16"/>
  <c r="R83" i="5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R85" i="13"/>
  <c r="K85" i="9"/>
  <c r="E84" i="9"/>
  <c r="D84" i="8"/>
  <c r="D84" i="2"/>
  <c r="E85" i="4"/>
  <c r="D84" i="13"/>
  <c r="R84" i="13"/>
  <c r="K84" i="9"/>
  <c r="T85" i="5"/>
  <c r="X85" i="5"/>
  <c r="AB85" i="5"/>
  <c r="U85" i="5"/>
  <c r="Y85" i="5"/>
  <c r="V85" i="5"/>
  <c r="Z85" i="5"/>
  <c r="W85" i="5"/>
  <c r="AA85" i="5"/>
  <c r="C81" i="18"/>
  <c r="J82" i="18" s="1"/>
  <c r="L82" i="18" s="1"/>
  <c r="D81" i="18"/>
  <c r="E81" i="18"/>
  <c r="F81" i="18"/>
  <c r="H81" i="18"/>
  <c r="K81" i="18"/>
  <c r="B81" i="17"/>
  <c r="C85" i="15"/>
  <c r="H85" i="15"/>
  <c r="F85" i="15" s="1"/>
  <c r="G81" i="16"/>
  <c r="E81" i="16" s="1"/>
  <c r="F81" i="16" s="1"/>
  <c r="C81" i="9"/>
  <c r="G81" i="9"/>
  <c r="I81" i="9" s="1"/>
  <c r="B81" i="7"/>
  <c r="B81" i="8"/>
  <c r="B81" i="6"/>
  <c r="B81" i="5"/>
  <c r="B81" i="4"/>
  <c r="B81" i="3"/>
  <c r="B81" i="2"/>
  <c r="C82" i="5" l="1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E85" i="2"/>
  <c r="C82" i="8"/>
  <c r="D86" i="15"/>
  <c r="J86" i="15" s="1"/>
  <c r="E86" i="15"/>
  <c r="T83" i="5"/>
  <c r="W83" i="5"/>
  <c r="AA83" i="5"/>
  <c r="X83" i="5"/>
  <c r="U83" i="5"/>
  <c r="Z83" i="5"/>
  <c r="Y83" i="5"/>
  <c r="AB83" i="5"/>
  <c r="V83" i="5"/>
  <c r="H82" i="16"/>
  <c r="C82" i="2"/>
  <c r="C82" i="7"/>
  <c r="C82" i="17"/>
  <c r="E85" i="17" s="1"/>
  <c r="C82" i="3"/>
  <c r="B81" i="13"/>
  <c r="T85" i="13"/>
  <c r="W85" i="13"/>
  <c r="AA85" i="13"/>
  <c r="Z85" i="13"/>
  <c r="AB85" i="13"/>
  <c r="V85" i="13"/>
  <c r="X85" i="13"/>
  <c r="Y85" i="13"/>
  <c r="U85" i="13"/>
  <c r="I83" i="16"/>
  <c r="C82" i="4"/>
  <c r="C82" i="6"/>
  <c r="H81" i="9"/>
  <c r="J81" i="9" s="1"/>
  <c r="R83" i="13"/>
  <c r="K83" i="9"/>
  <c r="E85" i="8"/>
  <c r="G85" i="15"/>
  <c r="I85" i="15"/>
  <c r="D83" i="6" l="1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1" i="16"/>
  <c r="C82" i="13"/>
  <c r="R82" i="5"/>
  <c r="D83" i="5"/>
  <c r="C80" i="18"/>
  <c r="J81" i="18" s="1"/>
  <c r="L81" i="18" s="1"/>
  <c r="D80" i="18"/>
  <c r="E80" i="18"/>
  <c r="F80" i="18"/>
  <c r="H80" i="18"/>
  <c r="K80" i="18"/>
  <c r="B80" i="17"/>
  <c r="J20" i="12"/>
  <c r="C84" i="15"/>
  <c r="G80" i="16"/>
  <c r="E80" i="16" s="1"/>
  <c r="C80" i="9"/>
  <c r="D81" i="9" s="1"/>
  <c r="E82" i="9" s="1"/>
  <c r="B80" i="7"/>
  <c r="B80" i="8"/>
  <c r="B80" i="13" s="1"/>
  <c r="B80" i="6"/>
  <c r="B80" i="5"/>
  <c r="B80" i="4"/>
  <c r="B80" i="3"/>
  <c r="B80" i="2"/>
  <c r="C81" i="6" l="1"/>
  <c r="C81" i="2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J85" i="15" s="1"/>
  <c r="E84" i="8"/>
  <c r="E84" i="4"/>
  <c r="E84" i="3"/>
  <c r="C81" i="4"/>
  <c r="R82" i="13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E84" i="17" s="1"/>
  <c r="G80" i="18"/>
  <c r="I80" i="18" s="1"/>
  <c r="E84" i="5"/>
  <c r="H81" i="16"/>
  <c r="I82" i="16" s="1"/>
  <c r="D82" i="16"/>
  <c r="E84" i="2"/>
  <c r="E84" i="7"/>
  <c r="E84" i="6"/>
  <c r="C81" i="13"/>
  <c r="D82" i="13" s="1"/>
  <c r="C80" i="16"/>
  <c r="F80" i="16"/>
  <c r="H80" i="16"/>
  <c r="R81" i="4" l="1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R81" i="5"/>
  <c r="D82" i="5"/>
  <c r="D82" i="6"/>
  <c r="D81" i="16"/>
  <c r="R81" i="13"/>
  <c r="K81" i="9"/>
  <c r="I81" i="16"/>
  <c r="C79" i="18"/>
  <c r="J80" i="18" s="1"/>
  <c r="L80" i="18" s="1"/>
  <c r="D79" i="18"/>
  <c r="E79" i="18"/>
  <c r="F79" i="18"/>
  <c r="H79" i="18"/>
  <c r="K79" i="18"/>
  <c r="B79" i="17"/>
  <c r="C83" i="15"/>
  <c r="G79" i="16"/>
  <c r="E79" i="16" s="1"/>
  <c r="C79" i="9"/>
  <c r="G79" i="9" s="1"/>
  <c r="I79" i="9" s="1"/>
  <c r="H79" i="9"/>
  <c r="J79" i="9" s="1"/>
  <c r="B79" i="7"/>
  <c r="B79" i="8"/>
  <c r="B79" i="13" s="1"/>
  <c r="B79" i="6"/>
  <c r="B79" i="5"/>
  <c r="C80" i="5" s="1"/>
  <c r="B79" i="4"/>
  <c r="B79" i="3"/>
  <c r="B79" i="2"/>
  <c r="C80" i="6" l="1"/>
  <c r="R80" i="5"/>
  <c r="C80" i="7"/>
  <c r="G79" i="18"/>
  <c r="I79" i="18" s="1"/>
  <c r="C80" i="4"/>
  <c r="E83" i="4"/>
  <c r="E83" i="5"/>
  <c r="E83" i="2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E83" i="17" s="1"/>
  <c r="T81" i="5"/>
  <c r="U81" i="5"/>
  <c r="Y81" i="5"/>
  <c r="AB81" i="5"/>
  <c r="Z81" i="5"/>
  <c r="X81" i="5"/>
  <c r="AA81" i="5"/>
  <c r="V81" i="5"/>
  <c r="W81" i="5"/>
  <c r="E83" i="8"/>
  <c r="E83" i="3"/>
  <c r="C80" i="3"/>
  <c r="D80" i="9"/>
  <c r="Y79" i="18"/>
  <c r="E83" i="6"/>
  <c r="D81" i="5"/>
  <c r="E83" i="7"/>
  <c r="C80" i="13"/>
  <c r="W81" i="13"/>
  <c r="U81" i="13"/>
  <c r="T81" i="13"/>
  <c r="Z81" i="13"/>
  <c r="AA81" i="13"/>
  <c r="AB81" i="13"/>
  <c r="Y81" i="13"/>
  <c r="V81" i="13"/>
  <c r="X81" i="13"/>
  <c r="C79" i="16"/>
  <c r="F79" i="16"/>
  <c r="C77" i="18"/>
  <c r="D77" i="18"/>
  <c r="E77" i="18"/>
  <c r="F77" i="18"/>
  <c r="H77" i="18"/>
  <c r="K77" i="18"/>
  <c r="C78" i="18"/>
  <c r="J79" i="18" s="1"/>
  <c r="L79" i="18" s="1"/>
  <c r="D78" i="18"/>
  <c r="AA78" i="18" s="1"/>
  <c r="E78" i="18"/>
  <c r="F78" i="18"/>
  <c r="H78" i="18"/>
  <c r="K78" i="18"/>
  <c r="B77" i="17"/>
  <c r="B78" i="17"/>
  <c r="C79" i="17" s="1"/>
  <c r="C81" i="15"/>
  <c r="C82" i="15"/>
  <c r="E82" i="15" s="1"/>
  <c r="G77" i="16"/>
  <c r="E77" i="16" s="1"/>
  <c r="G78" i="16"/>
  <c r="C77" i="9"/>
  <c r="G77" i="9" s="1"/>
  <c r="I77" i="9" s="1"/>
  <c r="C78" i="9"/>
  <c r="D79" i="9" s="1"/>
  <c r="B77" i="7"/>
  <c r="B78" i="7"/>
  <c r="B77" i="8"/>
  <c r="B78" i="8"/>
  <c r="C78" i="8" s="1"/>
  <c r="B77" i="6"/>
  <c r="B78" i="6"/>
  <c r="B77" i="5"/>
  <c r="B78" i="5"/>
  <c r="C78" i="5" s="1"/>
  <c r="R78" i="5" s="1"/>
  <c r="B77" i="4"/>
  <c r="B78" i="4"/>
  <c r="B77" i="3"/>
  <c r="B78" i="3"/>
  <c r="C78" i="3" s="1"/>
  <c r="B77" i="2"/>
  <c r="B78" i="2"/>
  <c r="V78" i="5" l="1"/>
  <c r="U78" i="5"/>
  <c r="Y78" i="5"/>
  <c r="D85" i="17"/>
  <c r="E82" i="17"/>
  <c r="C78" i="2"/>
  <c r="C78" i="4"/>
  <c r="C78" i="6"/>
  <c r="C78" i="7"/>
  <c r="H78" i="9"/>
  <c r="J78" i="9" s="1"/>
  <c r="D82" i="15"/>
  <c r="G78" i="18"/>
  <c r="I78" i="18" s="1"/>
  <c r="Y78" i="18"/>
  <c r="E80" i="9"/>
  <c r="E81" i="9"/>
  <c r="C79" i="8"/>
  <c r="D79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Y77" i="18"/>
  <c r="D81" i="3"/>
  <c r="D81" i="2"/>
  <c r="D83" i="15"/>
  <c r="E82" i="5"/>
  <c r="D81" i="7"/>
  <c r="D81" i="6"/>
  <c r="B77" i="13"/>
  <c r="H77" i="9"/>
  <c r="J77" i="9" s="1"/>
  <c r="C78" i="17"/>
  <c r="AA79" i="18"/>
  <c r="AF79" i="18" s="1"/>
  <c r="G77" i="18"/>
  <c r="I77" i="18" s="1"/>
  <c r="AF78" i="18"/>
  <c r="Z78" i="18"/>
  <c r="C79" i="3"/>
  <c r="D79" i="3" s="1"/>
  <c r="Z79" i="18"/>
  <c r="D80" i="8"/>
  <c r="E80" i="8" s="1"/>
  <c r="D81" i="8"/>
  <c r="C79" i="2"/>
  <c r="D79" i="2" s="1"/>
  <c r="D80" i="4"/>
  <c r="R80" i="4"/>
  <c r="D81" i="4"/>
  <c r="C79" i="7"/>
  <c r="D79" i="7" s="1"/>
  <c r="C79" i="6"/>
  <c r="D79" i="6" s="1"/>
  <c r="D80" i="16"/>
  <c r="C78" i="13"/>
  <c r="C78" i="16"/>
  <c r="H79" i="16"/>
  <c r="R80" i="13"/>
  <c r="K80" i="9"/>
  <c r="D81" i="13"/>
  <c r="C77" i="16"/>
  <c r="C79" i="13"/>
  <c r="D80" i="13" s="1"/>
  <c r="E78" i="16"/>
  <c r="F77" i="16"/>
  <c r="K78" i="9"/>
  <c r="AB78" i="5"/>
  <c r="X78" i="5"/>
  <c r="T78" i="5"/>
  <c r="AA78" i="5"/>
  <c r="W78" i="5"/>
  <c r="Z78" i="5"/>
  <c r="D80" i="6" l="1"/>
  <c r="E80" i="6" s="1"/>
  <c r="D80" i="3"/>
  <c r="E80" i="3" s="1"/>
  <c r="D79" i="4"/>
  <c r="R79" i="4"/>
  <c r="E81" i="4"/>
  <c r="E82" i="4"/>
  <c r="E81" i="8"/>
  <c r="E82" i="8"/>
  <c r="E81" i="7"/>
  <c r="E82" i="7"/>
  <c r="E82" i="2"/>
  <c r="D79" i="5"/>
  <c r="R79" i="5"/>
  <c r="D80" i="5"/>
  <c r="R78" i="4"/>
  <c r="T80" i="4"/>
  <c r="W80" i="4"/>
  <c r="AA80" i="4"/>
  <c r="V80" i="4"/>
  <c r="Z80" i="4"/>
  <c r="Y80" i="4"/>
  <c r="AB80" i="4"/>
  <c r="U80" i="4"/>
  <c r="X80" i="4"/>
  <c r="D80" i="7"/>
  <c r="E80" i="7" s="1"/>
  <c r="D80" i="2"/>
  <c r="E80" i="2" s="1"/>
  <c r="E80" i="4"/>
  <c r="D84" i="17"/>
  <c r="E81" i="17"/>
  <c r="E81" i="6"/>
  <c r="E82" i="6"/>
  <c r="E81" i="3"/>
  <c r="E82" i="3"/>
  <c r="D78" i="16"/>
  <c r="T80" i="13"/>
  <c r="AA80" i="13"/>
  <c r="W80" i="13"/>
  <c r="V80" i="13"/>
  <c r="Y80" i="13"/>
  <c r="AB80" i="13"/>
  <c r="Z80" i="13"/>
  <c r="U80" i="13"/>
  <c r="X80" i="13"/>
  <c r="AG78" i="18"/>
  <c r="R78" i="13"/>
  <c r="I80" i="16"/>
  <c r="D79" i="13"/>
  <c r="AG79" i="18"/>
  <c r="R79" i="13"/>
  <c r="K79" i="9"/>
  <c r="H77" i="16"/>
  <c r="D79" i="16"/>
  <c r="H78" i="16"/>
  <c r="I78" i="16" s="1"/>
  <c r="F78" i="16"/>
  <c r="E80" i="5" l="1"/>
  <c r="E81" i="5"/>
  <c r="E81" i="2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I79" i="16"/>
  <c r="V78" i="13"/>
  <c r="Y78" i="13"/>
  <c r="U78" i="13"/>
  <c r="X78" i="13"/>
  <c r="AA78" i="13"/>
  <c r="W78" i="13"/>
  <c r="Z78" i="13"/>
  <c r="T78" i="13"/>
  <c r="AB78" i="13"/>
  <c r="C75" i="18" l="1"/>
  <c r="D75" i="18"/>
  <c r="E75" i="18"/>
  <c r="F75" i="18"/>
  <c r="H75" i="18"/>
  <c r="K75" i="18"/>
  <c r="C76" i="18"/>
  <c r="D76" i="18"/>
  <c r="E76" i="18"/>
  <c r="F76" i="18"/>
  <c r="H76" i="18"/>
  <c r="K76" i="18"/>
  <c r="B75" i="17"/>
  <c r="B76" i="17"/>
  <c r="C77" i="17" s="1"/>
  <c r="C79" i="15"/>
  <c r="C80" i="15"/>
  <c r="D80" i="15"/>
  <c r="G75" i="16"/>
  <c r="E75" i="16" s="1"/>
  <c r="G76" i="16"/>
  <c r="C75" i="9"/>
  <c r="G75" i="9" s="1"/>
  <c r="I75" i="9" s="1"/>
  <c r="C76" i="9"/>
  <c r="B75" i="7"/>
  <c r="B76" i="7"/>
  <c r="B75" i="8"/>
  <c r="B76" i="8"/>
  <c r="H76" i="9" s="1"/>
  <c r="J76" i="9" s="1"/>
  <c r="B75" i="6"/>
  <c r="B76" i="6"/>
  <c r="C77" i="6" s="1"/>
  <c r="B75" i="5"/>
  <c r="B76" i="5"/>
  <c r="C77" i="5" s="1"/>
  <c r="C76" i="5"/>
  <c r="B75" i="4"/>
  <c r="B76" i="4"/>
  <c r="C77" i="4" s="1"/>
  <c r="B75" i="3"/>
  <c r="B76" i="3"/>
  <c r="B75" i="2"/>
  <c r="B76" i="2"/>
  <c r="C76" i="2" l="1"/>
  <c r="C77" i="2"/>
  <c r="D77" i="5"/>
  <c r="R77" i="5"/>
  <c r="D78" i="5"/>
  <c r="R76" i="5"/>
  <c r="C76" i="6"/>
  <c r="C76" i="7"/>
  <c r="Y76" i="18"/>
  <c r="C77" i="7"/>
  <c r="C76" i="17"/>
  <c r="J77" i="18"/>
  <c r="L77" i="18" s="1"/>
  <c r="G75" i="18"/>
  <c r="I75" i="18" s="1"/>
  <c r="D77" i="6"/>
  <c r="D78" i="6"/>
  <c r="Y75" i="18"/>
  <c r="G76" i="9"/>
  <c r="I76" i="9" s="1"/>
  <c r="D83" i="17"/>
  <c r="E80" i="17"/>
  <c r="AA77" i="18"/>
  <c r="C76" i="3"/>
  <c r="C77" i="3"/>
  <c r="C76" i="4"/>
  <c r="C76" i="8"/>
  <c r="C77" i="8"/>
  <c r="B76" i="13"/>
  <c r="D76" i="9"/>
  <c r="D77" i="9"/>
  <c r="E80" i="15"/>
  <c r="D81" i="15"/>
  <c r="E81" i="15"/>
  <c r="G76" i="18"/>
  <c r="I76" i="18" s="1"/>
  <c r="Z76" i="18"/>
  <c r="AF77" i="18"/>
  <c r="Z77" i="18"/>
  <c r="D77" i="4"/>
  <c r="R77" i="4"/>
  <c r="D78" i="4"/>
  <c r="B75" i="13"/>
  <c r="C75" i="16" s="1"/>
  <c r="H75" i="16" s="1"/>
  <c r="H75" i="9"/>
  <c r="J75" i="9" s="1"/>
  <c r="AA76" i="18"/>
  <c r="AF76" i="18" s="1"/>
  <c r="C76" i="13"/>
  <c r="C77" i="13"/>
  <c r="C76" i="16"/>
  <c r="J76" i="18"/>
  <c r="L76" i="18" s="1"/>
  <c r="E76" i="16"/>
  <c r="F75" i="16"/>
  <c r="K76" i="9"/>
  <c r="Z76" i="5"/>
  <c r="T77" i="4" l="1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E78" i="4"/>
  <c r="E79" i="4"/>
  <c r="D77" i="8"/>
  <c r="D78" i="8"/>
  <c r="E78" i="6"/>
  <c r="E79" i="6"/>
  <c r="E78" i="5"/>
  <c r="E79" i="5"/>
  <c r="D77" i="13"/>
  <c r="AG77" i="18"/>
  <c r="R77" i="13"/>
  <c r="K77" i="9"/>
  <c r="D78" i="13"/>
  <c r="D77" i="16"/>
  <c r="D76" i="16"/>
  <c r="AG76" i="18"/>
  <c r="R76" i="13"/>
  <c r="H76" i="16"/>
  <c r="F76" i="16"/>
  <c r="E78" i="8" l="1"/>
  <c r="E79" i="8"/>
  <c r="E78" i="2"/>
  <c r="E79" i="2"/>
  <c r="E78" i="3"/>
  <c r="E79" i="3"/>
  <c r="E78" i="7"/>
  <c r="E79" i="7"/>
  <c r="V76" i="4"/>
  <c r="X76" i="4"/>
  <c r="T76" i="4"/>
  <c r="Y76" i="4"/>
  <c r="AA76" i="4"/>
  <c r="U76" i="4"/>
  <c r="W76" i="4"/>
  <c r="AB76" i="4"/>
  <c r="Z76" i="4"/>
  <c r="V76" i="13"/>
  <c r="T76" i="13"/>
  <c r="Y76" i="13"/>
  <c r="X76" i="13"/>
  <c r="U76" i="13"/>
  <c r="AA76" i="13"/>
  <c r="W76" i="13"/>
  <c r="AB76" i="13"/>
  <c r="Z76" i="13"/>
  <c r="I76" i="16"/>
  <c r="I77" i="16"/>
  <c r="T77" i="13"/>
  <c r="W77" i="13"/>
  <c r="AA77" i="13"/>
  <c r="X77" i="13"/>
  <c r="Y77" i="13"/>
  <c r="V77" i="13"/>
  <c r="AB77" i="13"/>
  <c r="U77" i="13"/>
  <c r="Z77" i="13"/>
  <c r="C74" i="18"/>
  <c r="D74" i="18"/>
  <c r="E74" i="18"/>
  <c r="F74" i="18"/>
  <c r="H74" i="18"/>
  <c r="K74" i="18"/>
  <c r="B74" i="17"/>
  <c r="C75" i="17" s="1"/>
  <c r="C78" i="15"/>
  <c r="G74" i="16"/>
  <c r="E74" i="16" s="1"/>
  <c r="F74" i="16" s="1"/>
  <c r="C74" i="9"/>
  <c r="B74" i="7"/>
  <c r="B74" i="8"/>
  <c r="B74" i="13" s="1"/>
  <c r="B74" i="6"/>
  <c r="B74" i="5"/>
  <c r="C75" i="5" s="1"/>
  <c r="B74" i="4"/>
  <c r="B74" i="3"/>
  <c r="B74" i="2"/>
  <c r="D75" i="9" l="1"/>
  <c r="R75" i="5"/>
  <c r="D76" i="5"/>
  <c r="J75" i="18"/>
  <c r="L75" i="18" s="1"/>
  <c r="C75" i="6"/>
  <c r="D79" i="15"/>
  <c r="E79" i="15"/>
  <c r="D81" i="17"/>
  <c r="E78" i="17"/>
  <c r="AA75" i="18"/>
  <c r="AF75" i="18" s="1"/>
  <c r="C75" i="2"/>
  <c r="H74" i="9"/>
  <c r="J74" i="9" s="1"/>
  <c r="C75" i="3"/>
  <c r="C75" i="8"/>
  <c r="G74" i="9"/>
  <c r="I74" i="9" s="1"/>
  <c r="G74" i="18"/>
  <c r="I74" i="18" s="1"/>
  <c r="Z75" i="18"/>
  <c r="C75" i="4"/>
  <c r="Y74" i="18"/>
  <c r="C75" i="7"/>
  <c r="C74" i="16"/>
  <c r="D75" i="16" s="1"/>
  <c r="C75" i="13"/>
  <c r="H74" i="16" l="1"/>
  <c r="I75" i="16" s="1"/>
  <c r="R75" i="4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E77" i="5"/>
  <c r="AG75" i="18"/>
  <c r="R75" i="13"/>
  <c r="K75" i="9"/>
  <c r="D76" i="13"/>
  <c r="C73" i="18"/>
  <c r="J74" i="18" s="1"/>
  <c r="L74" i="18" s="1"/>
  <c r="D73" i="18"/>
  <c r="E73" i="18"/>
  <c r="F73" i="18"/>
  <c r="H73" i="18"/>
  <c r="K73" i="18"/>
  <c r="B73" i="17"/>
  <c r="C77" i="15"/>
  <c r="G73" i="16"/>
  <c r="E73" i="16" s="1"/>
  <c r="F73" i="16" s="1"/>
  <c r="C73" i="9"/>
  <c r="H73" i="9"/>
  <c r="J73" i="9" s="1"/>
  <c r="B73" i="7"/>
  <c r="C74" i="7" s="1"/>
  <c r="D75" i="7" s="1"/>
  <c r="B73" i="8"/>
  <c r="B73" i="6"/>
  <c r="B73" i="5"/>
  <c r="B73" i="4"/>
  <c r="B73" i="3"/>
  <c r="B73" i="2"/>
  <c r="C74" i="5" l="1"/>
  <c r="C74" i="3"/>
  <c r="C74" i="8"/>
  <c r="D74" i="9"/>
  <c r="Z74" i="18"/>
  <c r="Y73" i="18"/>
  <c r="E77" i="4"/>
  <c r="C74" i="4"/>
  <c r="E76" i="7"/>
  <c r="E77" i="7"/>
  <c r="T75" i="4"/>
  <c r="V75" i="4"/>
  <c r="W75" i="4"/>
  <c r="Z75" i="4"/>
  <c r="AA75" i="4"/>
  <c r="AB75" i="4"/>
  <c r="X75" i="4"/>
  <c r="Y75" i="4"/>
  <c r="U75" i="4"/>
  <c r="E77" i="8"/>
  <c r="D78" i="15"/>
  <c r="E78" i="15"/>
  <c r="C74" i="2"/>
  <c r="C74" i="6"/>
  <c r="B73" i="13"/>
  <c r="G73" i="9"/>
  <c r="I73" i="9" s="1"/>
  <c r="C74" i="17"/>
  <c r="G73" i="18"/>
  <c r="I73" i="18" s="1"/>
  <c r="AA74" i="18"/>
  <c r="AF74" i="18" s="1"/>
  <c r="E77" i="6"/>
  <c r="E77" i="3"/>
  <c r="E77" i="2"/>
  <c r="T75" i="13"/>
  <c r="W75" i="13"/>
  <c r="V75" i="13"/>
  <c r="Z75" i="13"/>
  <c r="AA75" i="13"/>
  <c r="U75" i="13"/>
  <c r="Y75" i="13"/>
  <c r="AB75" i="13"/>
  <c r="X75" i="13"/>
  <c r="C74" i="13"/>
  <c r="C73" i="16"/>
  <c r="H73" i="16" s="1"/>
  <c r="D75" i="8" l="1"/>
  <c r="R74" i="5"/>
  <c r="D75" i="5"/>
  <c r="D80" i="17"/>
  <c r="E77" i="17"/>
  <c r="D75" i="6"/>
  <c r="E75" i="9"/>
  <c r="D75" i="3"/>
  <c r="D75" i="2"/>
  <c r="R74" i="4"/>
  <c r="D75" i="4"/>
  <c r="AG74" i="18"/>
  <c r="D75" i="13"/>
  <c r="D74" i="16"/>
  <c r="R74" i="13"/>
  <c r="K74" i="9"/>
  <c r="I74" i="16"/>
  <c r="C72" i="18"/>
  <c r="D72" i="18"/>
  <c r="E72" i="18"/>
  <c r="F72" i="18"/>
  <c r="H72" i="18"/>
  <c r="K72" i="18"/>
  <c r="B72" i="17"/>
  <c r="C76" i="15"/>
  <c r="G72" i="16"/>
  <c r="E72" i="16" s="1"/>
  <c r="F72" i="16" s="1"/>
  <c r="C72" i="9"/>
  <c r="G72" i="9" s="1"/>
  <c r="I72" i="9" s="1"/>
  <c r="B72" i="7"/>
  <c r="Y72" i="18" s="1"/>
  <c r="B72" i="8"/>
  <c r="B72" i="6"/>
  <c r="B72" i="5"/>
  <c r="B72" i="4"/>
  <c r="B72" i="3"/>
  <c r="B72" i="2"/>
  <c r="C73" i="3" l="1"/>
  <c r="C73" i="8"/>
  <c r="D77" i="15"/>
  <c r="E77" i="15"/>
  <c r="J73" i="18"/>
  <c r="L73" i="18" s="1"/>
  <c r="C73" i="7"/>
  <c r="D73" i="9"/>
  <c r="C73" i="17"/>
  <c r="AA73" i="18"/>
  <c r="E76" i="2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AF73" i="18"/>
  <c r="Z73" i="18"/>
  <c r="E76" i="4"/>
  <c r="E76" i="8"/>
  <c r="C73" i="2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E76" i="3"/>
  <c r="E76" i="6"/>
  <c r="E76" i="5"/>
  <c r="T74" i="13"/>
  <c r="U74" i="13"/>
  <c r="Y74" i="13"/>
  <c r="Z74" i="13"/>
  <c r="X74" i="13"/>
  <c r="W74" i="13"/>
  <c r="V74" i="13"/>
  <c r="AA74" i="13"/>
  <c r="AB74" i="13"/>
  <c r="C73" i="13"/>
  <c r="C72" i="16"/>
  <c r="H72" i="16" s="1"/>
  <c r="C71" i="18"/>
  <c r="J72" i="18" s="1"/>
  <c r="L72" i="18" s="1"/>
  <c r="D71" i="18"/>
  <c r="E71" i="18"/>
  <c r="F71" i="18"/>
  <c r="AA72" i="18" s="1"/>
  <c r="H71" i="18"/>
  <c r="K71" i="18"/>
  <c r="B71" i="17"/>
  <c r="C75" i="15"/>
  <c r="E76" i="15" s="1"/>
  <c r="G71" i="16"/>
  <c r="E71" i="16" s="1"/>
  <c r="C71" i="9"/>
  <c r="D72" i="9" s="1"/>
  <c r="G71" i="9"/>
  <c r="I71" i="9" s="1"/>
  <c r="B71" i="7"/>
  <c r="Y71" i="18" s="1"/>
  <c r="B71" i="8"/>
  <c r="B71" i="6"/>
  <c r="B71" i="5"/>
  <c r="C72" i="5" s="1"/>
  <c r="B71" i="4"/>
  <c r="B71" i="3"/>
  <c r="B71" i="2"/>
  <c r="R72" i="5" l="1"/>
  <c r="B71" i="13"/>
  <c r="H71" i="9"/>
  <c r="J71" i="9" s="1"/>
  <c r="C72" i="6"/>
  <c r="C72" i="2"/>
  <c r="C72" i="8"/>
  <c r="D73" i="5"/>
  <c r="R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Z72" i="18"/>
  <c r="D73" i="6"/>
  <c r="D74" i="6"/>
  <c r="D73" i="2"/>
  <c r="D74" i="2"/>
  <c r="C72" i="4"/>
  <c r="D73" i="4" s="1"/>
  <c r="E73" i="9"/>
  <c r="E74" i="9"/>
  <c r="D73" i="8"/>
  <c r="D74" i="8"/>
  <c r="AF72" i="18"/>
  <c r="D73" i="16"/>
  <c r="C71" i="16"/>
  <c r="I73" i="16"/>
  <c r="R73" i="13"/>
  <c r="AG73" i="18"/>
  <c r="K73" i="9"/>
  <c r="D74" i="13"/>
  <c r="C72" i="13"/>
  <c r="D73" i="13" s="1"/>
  <c r="F71" i="16"/>
  <c r="T73" i="4" l="1"/>
  <c r="AA73" i="4"/>
  <c r="Y73" i="4"/>
  <c r="W73" i="4"/>
  <c r="U73" i="4"/>
  <c r="Z73" i="4"/>
  <c r="AB73" i="4"/>
  <c r="V73" i="4"/>
  <c r="X73" i="4"/>
  <c r="E74" i="6"/>
  <c r="E75" i="6"/>
  <c r="E75" i="7"/>
  <c r="E74" i="5"/>
  <c r="E75" i="5"/>
  <c r="E74" i="8"/>
  <c r="E75" i="8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E74" i="2"/>
  <c r="E75" i="2"/>
  <c r="E74" i="4"/>
  <c r="E75" i="4"/>
  <c r="E74" i="3"/>
  <c r="E75" i="3"/>
  <c r="AG72" i="18"/>
  <c r="R72" i="13"/>
  <c r="K72" i="9"/>
  <c r="T73" i="13"/>
  <c r="Y73" i="13"/>
  <c r="AB73" i="13"/>
  <c r="X73" i="13"/>
  <c r="W73" i="13"/>
  <c r="U73" i="13"/>
  <c r="AA73" i="13"/>
  <c r="Z73" i="13"/>
  <c r="V73" i="13"/>
  <c r="H71" i="16"/>
  <c r="D72" i="16"/>
  <c r="C70" i="18"/>
  <c r="D70" i="18"/>
  <c r="E70" i="18"/>
  <c r="F70" i="18"/>
  <c r="H70" i="18"/>
  <c r="K70" i="18"/>
  <c r="B70" i="17"/>
  <c r="C74" i="15"/>
  <c r="G70" i="16"/>
  <c r="E70" i="16" s="1"/>
  <c r="C70" i="9"/>
  <c r="B70" i="13"/>
  <c r="C70" i="16" s="1"/>
  <c r="B70" i="7"/>
  <c r="B70" i="8"/>
  <c r="B70" i="6"/>
  <c r="B70" i="5"/>
  <c r="B70" i="4"/>
  <c r="B70" i="3"/>
  <c r="C71" i="3" s="1"/>
  <c r="D72" i="3" s="1"/>
  <c r="B70" i="2"/>
  <c r="E73" i="3" l="1"/>
  <c r="C71" i="2"/>
  <c r="C71" i="8"/>
  <c r="D71" i="9"/>
  <c r="Z71" i="18"/>
  <c r="C71" i="5"/>
  <c r="Y70" i="18"/>
  <c r="C71" i="7"/>
  <c r="J71" i="18"/>
  <c r="L71" i="18" s="1"/>
  <c r="C71" i="4"/>
  <c r="C71" i="6"/>
  <c r="H70" i="9"/>
  <c r="J70" i="9" s="1"/>
  <c r="D75" i="15"/>
  <c r="E75" i="15"/>
  <c r="AA71" i="18"/>
  <c r="AF71" i="18" s="1"/>
  <c r="C71" i="17"/>
  <c r="T72" i="4"/>
  <c r="AB72" i="4"/>
  <c r="V72" i="4"/>
  <c r="X72" i="4"/>
  <c r="Y72" i="4"/>
  <c r="AA72" i="4"/>
  <c r="W72" i="4"/>
  <c r="U72" i="4"/>
  <c r="Z72" i="4"/>
  <c r="E74" i="7"/>
  <c r="D71" i="16"/>
  <c r="T72" i="13"/>
  <c r="AA72" i="13"/>
  <c r="W72" i="13"/>
  <c r="X72" i="13"/>
  <c r="V72" i="13"/>
  <c r="Z72" i="13"/>
  <c r="Y72" i="13"/>
  <c r="AB72" i="13"/>
  <c r="U72" i="13"/>
  <c r="I72" i="16"/>
  <c r="C71" i="13"/>
  <c r="G70" i="9"/>
  <c r="I70" i="9" s="1"/>
  <c r="G70" i="18"/>
  <c r="I70" i="18" s="1"/>
  <c r="H70" i="16"/>
  <c r="F70" i="16"/>
  <c r="E72" i="9" l="1"/>
  <c r="D72" i="2"/>
  <c r="R71" i="4"/>
  <c r="D72" i="4"/>
  <c r="D77" i="17"/>
  <c r="E74" i="17"/>
  <c r="R71" i="5"/>
  <c r="D72" i="5"/>
  <c r="D72" i="8"/>
  <c r="D72" i="6"/>
  <c r="D72" i="7"/>
  <c r="I71" i="16"/>
  <c r="AG71" i="18"/>
  <c r="R71" i="13"/>
  <c r="K71" i="9"/>
  <c r="D72" i="13"/>
  <c r="C69" i="18"/>
  <c r="D69" i="18"/>
  <c r="E69" i="18"/>
  <c r="F69" i="18"/>
  <c r="H69" i="18"/>
  <c r="K69" i="18"/>
  <c r="B69" i="17"/>
  <c r="C73" i="15"/>
  <c r="G69" i="16"/>
  <c r="E69" i="16" s="1"/>
  <c r="C69" i="9"/>
  <c r="G69" i="9"/>
  <c r="I69" i="9" s="1"/>
  <c r="B69" i="7"/>
  <c r="B69" i="8"/>
  <c r="B69" i="6"/>
  <c r="B69" i="5"/>
  <c r="B69" i="4"/>
  <c r="B69" i="3"/>
  <c r="B69" i="2"/>
  <c r="C70" i="8" l="1"/>
  <c r="C70" i="2"/>
  <c r="C70" i="5"/>
  <c r="Y69" i="18"/>
  <c r="C70" i="7"/>
  <c r="D70" i="9"/>
  <c r="E74" i="15"/>
  <c r="D74" i="15"/>
  <c r="J70" i="18"/>
  <c r="L70" i="18" s="1"/>
  <c r="E73" i="6"/>
  <c r="E73" i="5"/>
  <c r="E73" i="2"/>
  <c r="C70" i="3"/>
  <c r="B69" i="13"/>
  <c r="C69" i="16" s="1"/>
  <c r="C70" i="17"/>
  <c r="AA70" i="18"/>
  <c r="AF70" i="18" s="1"/>
  <c r="T71" i="5"/>
  <c r="V71" i="5"/>
  <c r="X71" i="5"/>
  <c r="AA71" i="5"/>
  <c r="W71" i="5"/>
  <c r="U71" i="5"/>
  <c r="Z71" i="5"/>
  <c r="AB71" i="5"/>
  <c r="Y71" i="5"/>
  <c r="E73" i="4"/>
  <c r="C70" i="4"/>
  <c r="C70" i="6"/>
  <c r="H69" i="9"/>
  <c r="J69" i="9" s="1"/>
  <c r="G69" i="18"/>
  <c r="I69" i="18" s="1"/>
  <c r="Z70" i="18"/>
  <c r="E73" i="7"/>
  <c r="E73" i="8"/>
  <c r="T71" i="4"/>
  <c r="AA71" i="4"/>
  <c r="W71" i="4"/>
  <c r="Z71" i="4"/>
  <c r="X71" i="4"/>
  <c r="U71" i="4"/>
  <c r="Y71" i="4"/>
  <c r="AB71" i="4"/>
  <c r="V71" i="4"/>
  <c r="D70" i="16"/>
  <c r="C70" i="13"/>
  <c r="T71" i="13"/>
  <c r="AA71" i="13"/>
  <c r="W71" i="13"/>
  <c r="AB71" i="13"/>
  <c r="Z71" i="13"/>
  <c r="X71" i="13"/>
  <c r="U71" i="13"/>
  <c r="Y71" i="13"/>
  <c r="V71" i="13"/>
  <c r="F69" i="16"/>
  <c r="H69" i="16"/>
  <c r="D71" i="6" l="1"/>
  <c r="E71" i="9"/>
  <c r="D71" i="3"/>
  <c r="R70" i="5"/>
  <c r="D71" i="5"/>
  <c r="R70" i="4"/>
  <c r="D71" i="4"/>
  <c r="D76" i="17"/>
  <c r="E73" i="17"/>
  <c r="D71" i="7"/>
  <c r="D71" i="8"/>
  <c r="D71" i="2"/>
  <c r="AG70" i="18"/>
  <c r="R70" i="13"/>
  <c r="K70" i="9"/>
  <c r="D71" i="13"/>
  <c r="I70" i="16"/>
  <c r="C68" i="18"/>
  <c r="D68" i="18"/>
  <c r="E68" i="18"/>
  <c r="F68" i="18"/>
  <c r="H68" i="18"/>
  <c r="K68" i="18"/>
  <c r="B68" i="17"/>
  <c r="C72" i="15"/>
  <c r="G68" i="16"/>
  <c r="E68" i="16" s="1"/>
  <c r="F68" i="16" s="1"/>
  <c r="C68" i="9"/>
  <c r="G68" i="9"/>
  <c r="I68" i="9" s="1"/>
  <c r="B68" i="7"/>
  <c r="B68" i="8"/>
  <c r="B68" i="13" s="1"/>
  <c r="B68" i="6"/>
  <c r="B68" i="5"/>
  <c r="C69" i="5" s="1"/>
  <c r="B68" i="4"/>
  <c r="C69" i="4" s="1"/>
  <c r="B68" i="3"/>
  <c r="B68" i="2"/>
  <c r="R69" i="5" l="1"/>
  <c r="C69" i="7"/>
  <c r="D69" i="9"/>
  <c r="D73" i="15"/>
  <c r="E73" i="15"/>
  <c r="J69" i="18"/>
  <c r="L69" i="18" s="1"/>
  <c r="E72" i="2"/>
  <c r="E72" i="7"/>
  <c r="E72" i="4"/>
  <c r="T70" i="5"/>
  <c r="Z70" i="5"/>
  <c r="AB70" i="5"/>
  <c r="V70" i="5"/>
  <c r="X70" i="5"/>
  <c r="Y70" i="5"/>
  <c r="AA70" i="5"/>
  <c r="W70" i="5"/>
  <c r="U70" i="5"/>
  <c r="C69" i="17"/>
  <c r="AA69" i="18"/>
  <c r="T70" i="4"/>
  <c r="Z70" i="4"/>
  <c r="AB70" i="4"/>
  <c r="X70" i="4"/>
  <c r="W70" i="4"/>
  <c r="V70" i="4"/>
  <c r="Y70" i="4"/>
  <c r="AA70" i="4"/>
  <c r="U70" i="4"/>
  <c r="D70" i="5"/>
  <c r="E71" i="5" s="1"/>
  <c r="R69" i="4"/>
  <c r="C69" i="2"/>
  <c r="C69" i="6"/>
  <c r="H68" i="9"/>
  <c r="J68" i="9" s="1"/>
  <c r="G68" i="18"/>
  <c r="I68" i="18" s="1"/>
  <c r="AF69" i="18"/>
  <c r="Z69" i="18"/>
  <c r="Y68" i="18"/>
  <c r="E72" i="8"/>
  <c r="D70" i="4"/>
  <c r="E71" i="4" s="1"/>
  <c r="E72" i="3"/>
  <c r="E72" i="6"/>
  <c r="C69" i="3"/>
  <c r="C69" i="8"/>
  <c r="E72" i="5"/>
  <c r="C69" i="13"/>
  <c r="T70" i="13"/>
  <c r="AA70" i="13"/>
  <c r="Y70" i="13"/>
  <c r="W70" i="13"/>
  <c r="AB70" i="13"/>
  <c r="Z70" i="13"/>
  <c r="X70" i="13"/>
  <c r="U70" i="13"/>
  <c r="V70" i="13"/>
  <c r="C68" i="16"/>
  <c r="D75" i="17" l="1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AG69" i="18"/>
  <c r="R69" i="13"/>
  <c r="K69" i="9"/>
  <c r="D70" i="13"/>
  <c r="D69" i="16"/>
  <c r="H68" i="16"/>
  <c r="C67" i="18"/>
  <c r="J68" i="18" s="1"/>
  <c r="L68" i="18" s="1"/>
  <c r="D67" i="18"/>
  <c r="E67" i="18"/>
  <c r="F67" i="18"/>
  <c r="H67" i="18"/>
  <c r="K67" i="18"/>
  <c r="B67" i="17"/>
  <c r="C71" i="15"/>
  <c r="K10" i="12"/>
  <c r="L4" i="16"/>
  <c r="G67" i="16"/>
  <c r="C67" i="9"/>
  <c r="B67" i="7"/>
  <c r="B67" i="8"/>
  <c r="B67" i="6"/>
  <c r="B67" i="5"/>
  <c r="B67" i="4"/>
  <c r="C68" i="4" s="1"/>
  <c r="B67" i="3"/>
  <c r="B67" i="2"/>
  <c r="C68" i="5" l="1"/>
  <c r="D68" i="9"/>
  <c r="C68" i="6"/>
  <c r="G67" i="18"/>
  <c r="I67" i="18" s="1"/>
  <c r="Z68" i="18"/>
  <c r="C68" i="2"/>
  <c r="C68" i="8"/>
  <c r="G67" i="9"/>
  <c r="I67" i="9" s="1"/>
  <c r="E71" i="7"/>
  <c r="C68" i="7"/>
  <c r="D72" i="15"/>
  <c r="E72" i="15"/>
  <c r="E71" i="6"/>
  <c r="C68" i="3"/>
  <c r="B67" i="13"/>
  <c r="C68" i="17"/>
  <c r="AA68" i="18"/>
  <c r="AF68" i="18" s="1"/>
  <c r="E71" i="8"/>
  <c r="E71" i="3"/>
  <c r="R68" i="4"/>
  <c r="D69" i="4"/>
  <c r="H67" i="9"/>
  <c r="J67" i="9" s="1"/>
  <c r="Y67" i="18"/>
  <c r="E71" i="2"/>
  <c r="T69" i="13"/>
  <c r="W69" i="13"/>
  <c r="AA69" i="13"/>
  <c r="AB69" i="13"/>
  <c r="V69" i="13"/>
  <c r="Z69" i="13"/>
  <c r="Y69" i="13"/>
  <c r="U69" i="13"/>
  <c r="X69" i="13"/>
  <c r="C68" i="13"/>
  <c r="I69" i="16"/>
  <c r="C67" i="16"/>
  <c r="T68" i="4" l="1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R68" i="5"/>
  <c r="D69" i="5"/>
  <c r="E70" i="4"/>
  <c r="D69" i="8"/>
  <c r="AG68" i="18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E70" i="8" l="1"/>
  <c r="E70" i="5"/>
  <c r="T68" i="5"/>
  <c r="Z68" i="5"/>
  <c r="V68" i="5"/>
  <c r="X68" i="5"/>
  <c r="AA68" i="5"/>
  <c r="Y68" i="5"/>
  <c r="W68" i="5"/>
  <c r="U68" i="5"/>
  <c r="AB68" i="5"/>
  <c r="E70" i="3"/>
  <c r="E70" i="2"/>
  <c r="E70" i="6"/>
  <c r="E70" i="7"/>
  <c r="T68" i="13"/>
  <c r="W68" i="13"/>
  <c r="U68" i="13"/>
  <c r="Z68" i="13"/>
  <c r="AB68" i="13"/>
  <c r="V68" i="13"/>
  <c r="X68" i="13"/>
  <c r="AA68" i="13"/>
  <c r="Y68" i="13"/>
  <c r="C66" i="18"/>
  <c r="D66" i="18"/>
  <c r="E66" i="18"/>
  <c r="F66" i="18"/>
  <c r="H66" i="18"/>
  <c r="K66" i="18"/>
  <c r="B66" i="17"/>
  <c r="C70" i="15"/>
  <c r="G66" i="16"/>
  <c r="C66" i="9"/>
  <c r="H66" i="9"/>
  <c r="J66" i="9" s="1"/>
  <c r="B66" i="7"/>
  <c r="B66" i="8"/>
  <c r="B66" i="6"/>
  <c r="B66" i="5"/>
  <c r="B66" i="4"/>
  <c r="B66" i="3"/>
  <c r="B66" i="2"/>
  <c r="C67" i="7" l="1"/>
  <c r="B66" i="13"/>
  <c r="C67" i="13" s="1"/>
  <c r="C67" i="5"/>
  <c r="C67" i="3"/>
  <c r="C67" i="8"/>
  <c r="G66" i="9"/>
  <c r="I66" i="9" s="1"/>
  <c r="D67" i="9"/>
  <c r="C67" i="17"/>
  <c r="G66" i="18"/>
  <c r="I66" i="18" s="1"/>
  <c r="AA67" i="18"/>
  <c r="AF67" i="18" s="1"/>
  <c r="Y66" i="18"/>
  <c r="C67" i="4"/>
  <c r="Z67" i="18"/>
  <c r="C67" i="2"/>
  <c r="C67" i="6"/>
  <c r="E71" i="15"/>
  <c r="D71" i="15"/>
  <c r="J67" i="18"/>
  <c r="L67" i="18" s="1"/>
  <c r="AG67" i="18"/>
  <c r="R67" i="13"/>
  <c r="K67" i="9"/>
  <c r="D68" i="13"/>
  <c r="C66" i="16"/>
  <c r="D67" i="16" s="1"/>
  <c r="D68" i="2" l="1"/>
  <c r="R67" i="4"/>
  <c r="D68" i="4"/>
  <c r="E68" i="9"/>
  <c r="D68" i="3"/>
  <c r="D68" i="7"/>
  <c r="D68" i="6"/>
  <c r="D73" i="17"/>
  <c r="E70" i="17"/>
  <c r="D68" i="8"/>
  <c r="R67" i="5"/>
  <c r="D68" i="5"/>
  <c r="T67" i="13"/>
  <c r="V67" i="13"/>
  <c r="AA67" i="13"/>
  <c r="Z67" i="13"/>
  <c r="W67" i="13"/>
  <c r="Y67" i="13"/>
  <c r="U67" i="13"/>
  <c r="X67" i="13"/>
  <c r="AB67" i="13"/>
  <c r="C65" i="18"/>
  <c r="D65" i="18"/>
  <c r="E65" i="18"/>
  <c r="F65" i="18"/>
  <c r="H65" i="18"/>
  <c r="K65" i="18"/>
  <c r="B65" i="17"/>
  <c r="C69" i="15"/>
  <c r="G65" i="16"/>
  <c r="C65" i="9"/>
  <c r="G65" i="9" s="1"/>
  <c r="I65" i="9" s="1"/>
  <c r="B65" i="7"/>
  <c r="B65" i="8"/>
  <c r="B65" i="6"/>
  <c r="B65" i="5"/>
  <c r="B65" i="4"/>
  <c r="B65" i="3"/>
  <c r="B65" i="2"/>
  <c r="C66" i="2" l="1"/>
  <c r="C66" i="6"/>
  <c r="E70" i="15"/>
  <c r="D70" i="15"/>
  <c r="J66" i="18"/>
  <c r="L66" i="18" s="1"/>
  <c r="E69" i="5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6" i="18"/>
  <c r="AF66" i="18" s="1"/>
  <c r="AA67" i="5"/>
  <c r="T67" i="5"/>
  <c r="Y67" i="5"/>
  <c r="W67" i="5"/>
  <c r="V67" i="5"/>
  <c r="X67" i="5"/>
  <c r="AB67" i="5"/>
  <c r="Z67" i="5"/>
  <c r="U67" i="5"/>
  <c r="E69" i="7"/>
  <c r="C66" i="3"/>
  <c r="C66" i="4"/>
  <c r="C66" i="7"/>
  <c r="Z66" i="18"/>
  <c r="Y65" i="18"/>
  <c r="E69" i="2"/>
  <c r="C66" i="8"/>
  <c r="H65" i="9"/>
  <c r="J65" i="9" s="1"/>
  <c r="E69" i="8"/>
  <c r="E69" i="6"/>
  <c r="E69" i="3"/>
  <c r="E69" i="4"/>
  <c r="C66" i="5"/>
  <c r="B65" i="13"/>
  <c r="R66" i="4" l="1"/>
  <c r="D67" i="4"/>
  <c r="D67" i="2"/>
  <c r="E67" i="9"/>
  <c r="D67" i="7"/>
  <c r="D67" i="3"/>
  <c r="D67" i="6"/>
  <c r="R66" i="5"/>
  <c r="D67" i="5"/>
  <c r="D67" i="8"/>
  <c r="D72" i="17"/>
  <c r="E69" i="17"/>
  <c r="C66" i="13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88" i="18"/>
  <c r="K89" i="18"/>
  <c r="K90" i="18"/>
  <c r="K91" i="18"/>
  <c r="K92" i="18"/>
  <c r="K93" i="18"/>
  <c r="K94" i="18"/>
  <c r="K22" i="18"/>
  <c r="C64" i="18"/>
  <c r="J65" i="18" s="1"/>
  <c r="L65" i="18" s="1"/>
  <c r="D64" i="18"/>
  <c r="E64" i="18"/>
  <c r="F64" i="18"/>
  <c r="H64" i="18"/>
  <c r="B64" i="17"/>
  <c r="C68" i="15"/>
  <c r="G64" i="16"/>
  <c r="C64" i="9"/>
  <c r="H64" i="9" s="1"/>
  <c r="J64" i="9" s="1"/>
  <c r="B64" i="7"/>
  <c r="B64" i="8"/>
  <c r="B64" i="6"/>
  <c r="B64" i="5"/>
  <c r="C65" i="5" s="1"/>
  <c r="R65" i="5" s="1"/>
  <c r="B64" i="4"/>
  <c r="C65" i="4" s="1"/>
  <c r="B64" i="3"/>
  <c r="C65" i="3" s="1"/>
  <c r="D66" i="3" s="1"/>
  <c r="B64" i="2"/>
  <c r="C65" i="2" l="1"/>
  <c r="R65" i="4"/>
  <c r="T65" i="5"/>
  <c r="X65" i="5"/>
  <c r="AB65" i="5"/>
  <c r="Y65" i="5"/>
  <c r="W65" i="5"/>
  <c r="AA65" i="5"/>
  <c r="U65" i="5"/>
  <c r="V65" i="5"/>
  <c r="Z65" i="5"/>
  <c r="AA65" i="18"/>
  <c r="AF65" i="18" s="1"/>
  <c r="E68" i="5"/>
  <c r="E67" i="3"/>
  <c r="E68" i="3"/>
  <c r="E68" i="4"/>
  <c r="C65" i="7"/>
  <c r="Y64" i="18"/>
  <c r="G64" i="9"/>
  <c r="I64" i="9" s="1"/>
  <c r="Z65" i="18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E68" i="8"/>
  <c r="E68" i="6"/>
  <c r="E68" i="7"/>
  <c r="E68" i="2"/>
  <c r="D66" i="4"/>
  <c r="R66" i="13"/>
  <c r="D67" i="13"/>
  <c r="D66" i="16"/>
  <c r="B64" i="13"/>
  <c r="AG66" i="18"/>
  <c r="K66" i="9"/>
  <c r="D66" i="5"/>
  <c r="E67" i="5" s="1"/>
  <c r="G64" i="18"/>
  <c r="I64" i="18" s="1"/>
  <c r="E66" i="9" l="1"/>
  <c r="D66" i="6"/>
  <c r="D66" i="2"/>
  <c r="D71" i="17"/>
  <c r="E68" i="17"/>
  <c r="D66" i="8"/>
  <c r="E67" i="4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AA64" i="18" s="1"/>
  <c r="H63" i="18"/>
  <c r="B63" i="17"/>
  <c r="C67" i="15"/>
  <c r="G63" i="16"/>
  <c r="C63" i="9"/>
  <c r="D64" i="9" s="1"/>
  <c r="H63" i="9"/>
  <c r="J63" i="9"/>
  <c r="B63" i="7"/>
  <c r="B63" i="8"/>
  <c r="B63" i="6"/>
  <c r="B63" i="5"/>
  <c r="B63" i="4"/>
  <c r="B63" i="3"/>
  <c r="B63" i="2"/>
  <c r="Z64" i="18" l="1"/>
  <c r="AF64" i="18"/>
  <c r="E67" i="7"/>
  <c r="E67" i="2"/>
  <c r="C64" i="3"/>
  <c r="C64" i="8"/>
  <c r="G63" i="9"/>
  <c r="I63" i="9" s="1"/>
  <c r="C64" i="17"/>
  <c r="E65" i="9"/>
  <c r="C64" i="2"/>
  <c r="C64" i="6"/>
  <c r="D68" i="15"/>
  <c r="E68" i="15"/>
  <c r="E67" i="8"/>
  <c r="C64" i="4"/>
  <c r="C64" i="7"/>
  <c r="E67" i="6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AG65" i="18"/>
  <c r="K65" i="9"/>
  <c r="D66" i="13"/>
  <c r="D65" i="16"/>
  <c r="G63" i="18"/>
  <c r="I63" i="18" s="1"/>
  <c r="J64" i="18"/>
  <c r="L64" i="18" s="1"/>
  <c r="T64" i="5" l="1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3" i="16"/>
  <c r="C64" i="13"/>
  <c r="R64" i="13" s="1"/>
  <c r="E66" i="3" l="1"/>
  <c r="E66" i="4"/>
  <c r="V64" i="4"/>
  <c r="Z64" i="4"/>
  <c r="Y64" i="4"/>
  <c r="W64" i="4"/>
  <c r="T64" i="4"/>
  <c r="U64" i="4"/>
  <c r="AA64" i="4"/>
  <c r="X64" i="4"/>
  <c r="AB64" i="4"/>
  <c r="E66" i="8"/>
  <c r="E66" i="7"/>
  <c r="E66" i="2"/>
  <c r="E66" i="6"/>
  <c r="Y64" i="13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C62" i="18"/>
  <c r="D62" i="18"/>
  <c r="E62" i="18"/>
  <c r="F62" i="18"/>
  <c r="H62" i="18"/>
  <c r="B62" i="17"/>
  <c r="G62" i="16"/>
  <c r="C66" i="15"/>
  <c r="C62" i="9"/>
  <c r="D63" i="9" s="1"/>
  <c r="B62" i="7"/>
  <c r="B62" i="8"/>
  <c r="B62" i="6"/>
  <c r="B62" i="5"/>
  <c r="B62" i="4"/>
  <c r="B62" i="3"/>
  <c r="B62" i="2"/>
  <c r="C63" i="3" l="1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Y62" i="18"/>
  <c r="C63" i="5"/>
  <c r="R63" i="5" s="1"/>
  <c r="B62" i="13"/>
  <c r="AA63" i="18"/>
  <c r="AF63" i="18" s="1"/>
  <c r="G62" i="18"/>
  <c r="I62" i="18" s="1"/>
  <c r="Z63" i="18"/>
  <c r="J63" i="18"/>
  <c r="L63" i="18" s="1"/>
  <c r="D64" i="2" l="1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C62" i="16"/>
  <c r="D64" i="5"/>
  <c r="C61" i="18"/>
  <c r="J62" i="18" s="1"/>
  <c r="L62" i="18" s="1"/>
  <c r="D61" i="18"/>
  <c r="E61" i="18"/>
  <c r="F61" i="18"/>
  <c r="H61" i="18"/>
  <c r="B61" i="17"/>
  <c r="C65" i="15"/>
  <c r="G61" i="16"/>
  <c r="C61" i="9"/>
  <c r="G61" i="9" s="1"/>
  <c r="I61" i="9" s="1"/>
  <c r="B61" i="7"/>
  <c r="Y61" i="18" s="1"/>
  <c r="B61" i="8"/>
  <c r="B61" i="6"/>
  <c r="B61" i="5"/>
  <c r="B61" i="4"/>
  <c r="B61" i="3"/>
  <c r="B61" i="2"/>
  <c r="C62" i="2" l="1"/>
  <c r="C62" i="6"/>
  <c r="E66" i="15"/>
  <c r="D66" i="15"/>
  <c r="C62" i="3"/>
  <c r="C62" i="8"/>
  <c r="D62" i="9"/>
  <c r="C62" i="17"/>
  <c r="E65" i="3"/>
  <c r="E65" i="8"/>
  <c r="C62" i="7"/>
  <c r="E65" i="4"/>
  <c r="E65" i="2"/>
  <c r="C62" i="4"/>
  <c r="H61" i="9"/>
  <c r="J61" i="9" s="1"/>
  <c r="U63" i="4"/>
  <c r="X63" i="4"/>
  <c r="AA63" i="4"/>
  <c r="Y63" i="4"/>
  <c r="T63" i="4"/>
  <c r="AB63" i="4"/>
  <c r="V63" i="4"/>
  <c r="Z63" i="4"/>
  <c r="W63" i="4"/>
  <c r="E65" i="6"/>
  <c r="E65" i="7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E65" i="5"/>
  <c r="AG63" i="18"/>
  <c r="K63" i="9"/>
  <c r="D64" i="13"/>
  <c r="B61" i="13"/>
  <c r="AA62" i="18"/>
  <c r="AF62" i="18" s="1"/>
  <c r="Z62" i="18"/>
  <c r="G61" i="18"/>
  <c r="I61" i="18" s="1"/>
  <c r="C60" i="18"/>
  <c r="D60" i="18"/>
  <c r="E60" i="18"/>
  <c r="F60" i="18"/>
  <c r="H60" i="18"/>
  <c r="B60" i="17"/>
  <c r="C64" i="15"/>
  <c r="C60" i="9"/>
  <c r="D61" i="9" s="1"/>
  <c r="H60" i="9"/>
  <c r="J60" i="9" s="1"/>
  <c r="B60" i="7"/>
  <c r="B60" i="8"/>
  <c r="C61" i="8" s="1"/>
  <c r="B60" i="6"/>
  <c r="C61" i="6" s="1"/>
  <c r="B60" i="5"/>
  <c r="B60" i="4"/>
  <c r="B60" i="3"/>
  <c r="C61" i="3" s="1"/>
  <c r="B60" i="2"/>
  <c r="G60" i="9" s="1"/>
  <c r="I60" i="9" s="1"/>
  <c r="Y60" i="18" l="1"/>
  <c r="E65" i="15"/>
  <c r="C61" i="7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2" i="7"/>
  <c r="D63" i="7"/>
  <c r="E62" i="9"/>
  <c r="E63" i="9"/>
  <c r="D62" i="3"/>
  <c r="D63" i="3"/>
  <c r="D65" i="15"/>
  <c r="C61" i="2"/>
  <c r="C62" i="13"/>
  <c r="R62" i="13" s="1"/>
  <c r="C61" i="16"/>
  <c r="D63" i="5"/>
  <c r="B60" i="13"/>
  <c r="C61" i="5"/>
  <c r="R61" i="5" s="1"/>
  <c r="G60" i="18"/>
  <c r="I60" i="18" s="1"/>
  <c r="AA61" i="18"/>
  <c r="J61" i="18"/>
  <c r="L61" i="18" s="1"/>
  <c r="Z61" i="18"/>
  <c r="C59" i="18"/>
  <c r="D59" i="18"/>
  <c r="E59" i="18"/>
  <c r="F59" i="18"/>
  <c r="H59" i="18"/>
  <c r="B59" i="17"/>
  <c r="C60" i="17" s="1"/>
  <c r="C63" i="15"/>
  <c r="E64" i="15" s="1"/>
  <c r="C59" i="9"/>
  <c r="B59" i="7"/>
  <c r="B59" i="8"/>
  <c r="B59" i="6"/>
  <c r="C60" i="6" s="1"/>
  <c r="B59" i="5"/>
  <c r="C60" i="5" s="1"/>
  <c r="R60" i="5" s="1"/>
  <c r="B59" i="4"/>
  <c r="C60" i="4" s="1"/>
  <c r="B59" i="3"/>
  <c r="C59" i="3" s="1"/>
  <c r="B58" i="3"/>
  <c r="B59" i="2"/>
  <c r="C60" i="2" s="1"/>
  <c r="T60" i="5" l="1"/>
  <c r="W60" i="5"/>
  <c r="AA60" i="5"/>
  <c r="Z60" i="5"/>
  <c r="AB60" i="5"/>
  <c r="V60" i="5"/>
  <c r="X60" i="5"/>
  <c r="Y60" i="5"/>
  <c r="U60" i="5"/>
  <c r="D66" i="17"/>
  <c r="E63" i="17"/>
  <c r="D61" i="6"/>
  <c r="R60" i="4"/>
  <c r="E63" i="3"/>
  <c r="E64" i="3"/>
  <c r="E63" i="7"/>
  <c r="E64" i="7"/>
  <c r="C60" i="3"/>
  <c r="D67" i="17"/>
  <c r="E64" i="17"/>
  <c r="Y62" i="4"/>
  <c r="Z62" i="4"/>
  <c r="V62" i="4"/>
  <c r="X62" i="4"/>
  <c r="AB62" i="4"/>
  <c r="W62" i="4"/>
  <c r="U62" i="4"/>
  <c r="AA62" i="4"/>
  <c r="T62" i="4"/>
  <c r="E63" i="6"/>
  <c r="E64" i="6"/>
  <c r="D64" i="15"/>
  <c r="Y59" i="18"/>
  <c r="D61" i="4"/>
  <c r="R61" i="4"/>
  <c r="D62" i="4"/>
  <c r="E62" i="4" s="1"/>
  <c r="E62" i="6"/>
  <c r="B59" i="13"/>
  <c r="H59" i="9"/>
  <c r="J59" i="9" s="1"/>
  <c r="D61" i="2"/>
  <c r="D60" i="9"/>
  <c r="E64" i="2"/>
  <c r="D61" i="7"/>
  <c r="C60" i="7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D62" i="2"/>
  <c r="E62" i="2" s="1"/>
  <c r="E63" i="8"/>
  <c r="E64" i="8"/>
  <c r="E63" i="4"/>
  <c r="E64" i="4"/>
  <c r="Y62" i="13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3"/>
  <c r="R60" i="13" s="1"/>
  <c r="C60" i="16"/>
  <c r="D62" i="16"/>
  <c r="D61" i="5"/>
  <c r="E62" i="5" s="1"/>
  <c r="C61" i="13"/>
  <c r="G59" i="18"/>
  <c r="I59" i="18" s="1"/>
  <c r="AA60" i="18"/>
  <c r="AF60" i="18" s="1"/>
  <c r="AF61" i="18"/>
  <c r="Z60" i="18"/>
  <c r="J60" i="18"/>
  <c r="L60" i="18" s="1"/>
  <c r="AJ5" i="18"/>
  <c r="D61" i="8" l="1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3" i="2"/>
  <c r="E61" i="9"/>
  <c r="E62" i="7"/>
  <c r="D60" i="3"/>
  <c r="D61" i="3"/>
  <c r="Y60" i="13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B58" i="4"/>
  <c r="C59" i="4" s="1"/>
  <c r="B58" i="5"/>
  <c r="C59" i="5" s="1"/>
  <c r="R59" i="5" s="1"/>
  <c r="B58" i="6"/>
  <c r="C59" i="6" s="1"/>
  <c r="B58" i="8"/>
  <c r="C59" i="8" s="1"/>
  <c r="B58" i="7"/>
  <c r="C58" i="9"/>
  <c r="D59" i="9" s="1"/>
  <c r="E60" i="9" s="1"/>
  <c r="C62" i="15"/>
  <c r="B58" i="17"/>
  <c r="C59" i="17" s="1"/>
  <c r="D58" i="18"/>
  <c r="E58" i="18"/>
  <c r="F58" i="18"/>
  <c r="D65" i="17" l="1"/>
  <c r="E62" i="17"/>
  <c r="Y58" i="18"/>
  <c r="C59" i="7"/>
  <c r="R59" i="4"/>
  <c r="D60" i="4"/>
  <c r="D63" i="15"/>
  <c r="E63" i="15"/>
  <c r="G58" i="9"/>
  <c r="I58" i="9" s="1"/>
  <c r="C59" i="2"/>
  <c r="E61" i="3"/>
  <c r="E62" i="3"/>
  <c r="H58" i="9"/>
  <c r="J58" i="9" s="1"/>
  <c r="D60" i="6"/>
  <c r="E62" i="8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L59" i="18" s="1"/>
  <c r="G58" i="18"/>
  <c r="B58" i="13"/>
  <c r="C59" i="13" s="1"/>
  <c r="R59" i="13" s="1"/>
  <c r="D60" i="2" l="1"/>
  <c r="D60" i="7"/>
  <c r="E61" i="8"/>
  <c r="E61" i="4"/>
  <c r="E61" i="6"/>
  <c r="AB59" i="4"/>
  <c r="U59" i="4"/>
  <c r="Y59" i="4"/>
  <c r="T59" i="4"/>
  <c r="X59" i="4"/>
  <c r="AA59" i="4"/>
  <c r="V59" i="4"/>
  <c r="Z59" i="4"/>
  <c r="W59" i="4"/>
  <c r="AA59" i="13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E61" i="7" l="1"/>
  <c r="E61" i="2"/>
  <c r="M10" i="15"/>
  <c r="H84" i="15" l="1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60" i="15"/>
  <c r="H52" i="15"/>
  <c r="H44" i="15"/>
  <c r="H8" i="15"/>
  <c r="J81" i="15" l="1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Y57" i="18" s="1"/>
  <c r="B57" i="8"/>
  <c r="B57" i="6"/>
  <c r="B57" i="5"/>
  <c r="C58" i="5" s="1"/>
  <c r="R58" i="5" s="1"/>
  <c r="B57" i="4"/>
  <c r="B57" i="3"/>
  <c r="C58" i="3" s="1"/>
  <c r="B57" i="2"/>
  <c r="T58" i="5" l="1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AA58" i="18"/>
  <c r="AF58" i="18" s="1"/>
  <c r="Z58" i="18"/>
  <c r="G57" i="18"/>
  <c r="I57" i="18" s="1"/>
  <c r="J58" i="18"/>
  <c r="L58" i="18" s="1"/>
  <c r="D64" i="17" l="1"/>
  <c r="E61" i="17"/>
  <c r="E60" i="3"/>
  <c r="E60" i="8"/>
  <c r="R58" i="4"/>
  <c r="D59" i="4"/>
  <c r="E60" i="2"/>
  <c r="E60" i="6"/>
  <c r="E60" i="7"/>
  <c r="E60" i="5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B56" i="8"/>
  <c r="B56" i="6"/>
  <c r="B56" i="5"/>
  <c r="B56" i="4"/>
  <c r="B56" i="3"/>
  <c r="B56" i="2"/>
  <c r="E60" i="4" l="1"/>
  <c r="V58" i="4"/>
  <c r="Z58" i="4"/>
  <c r="Y58" i="4"/>
  <c r="T58" i="4"/>
  <c r="W58" i="4"/>
  <c r="X58" i="4"/>
  <c r="U58" i="4"/>
  <c r="AA58" i="4"/>
  <c r="AB58" i="4"/>
  <c r="C57" i="7"/>
  <c r="Y56" i="18"/>
  <c r="D59" i="13"/>
  <c r="R58" i="13"/>
  <c r="C57" i="6"/>
  <c r="AG58" i="18"/>
  <c r="K58" i="9"/>
  <c r="C57" i="17"/>
  <c r="D58" i="7"/>
  <c r="E59" i="7" s="1"/>
  <c r="C57" i="3"/>
  <c r="D58" i="3" s="1"/>
  <c r="C57" i="4"/>
  <c r="R57" i="4" s="1"/>
  <c r="B56" i="13"/>
  <c r="C57" i="13" s="1"/>
  <c r="C57" i="8"/>
  <c r="C57" i="2"/>
  <c r="C57" i="5"/>
  <c r="R57" i="5" s="1"/>
  <c r="Z57" i="18"/>
  <c r="AA57" i="18"/>
  <c r="AF57" i="18" s="1"/>
  <c r="J57" i="18"/>
  <c r="L57" i="18" s="1"/>
  <c r="E61" i="15"/>
  <c r="D61" i="15"/>
  <c r="J61" i="15" s="1"/>
  <c r="G56" i="18"/>
  <c r="G56" i="9"/>
  <c r="I56" i="9" s="1"/>
  <c r="H56" i="9"/>
  <c r="J56" i="9" s="1"/>
  <c r="D63" i="17" l="1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E59" i="3"/>
  <c r="D58" i="13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E59" i="2" s="1"/>
  <c r="D58" i="8"/>
  <c r="E59" i="8" s="1"/>
  <c r="AG57" i="18"/>
  <c r="K57" i="9"/>
  <c r="D58" i="5"/>
  <c r="E59" i="5" s="1"/>
  <c r="D58" i="4"/>
  <c r="E59" i="4" s="1"/>
  <c r="D58" i="6"/>
  <c r="E59" i="6" s="1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Y55" i="18" s="1"/>
  <c r="B55" i="8"/>
  <c r="B55" i="6"/>
  <c r="B55" i="5"/>
  <c r="B55" i="4"/>
  <c r="B55" i="3"/>
  <c r="B55" i="2"/>
  <c r="AA56" i="18" l="1"/>
  <c r="C56" i="6"/>
  <c r="C56" i="5"/>
  <c r="R56" i="5" s="1"/>
  <c r="B55" i="13"/>
  <c r="C56" i="17"/>
  <c r="C56" i="3"/>
  <c r="C56" i="8"/>
  <c r="C56" i="2"/>
  <c r="C56" i="4"/>
  <c r="R56" i="4" s="1"/>
  <c r="C56" i="7"/>
  <c r="Z56" i="18"/>
  <c r="AF56" i="18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T56" i="5" l="1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E58" i="3" s="1"/>
  <c r="D57" i="5"/>
  <c r="D57" i="7"/>
  <c r="D57" i="2"/>
  <c r="D57" i="8"/>
  <c r="D57" i="6"/>
  <c r="D57" i="4"/>
  <c r="C56" i="13"/>
  <c r="R56" i="13" s="1"/>
  <c r="C55" i="16"/>
  <c r="D56" i="16" s="1"/>
  <c r="H88" i="18"/>
  <c r="H89" i="18"/>
  <c r="H90" i="18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B51" i="17"/>
  <c r="B50" i="17"/>
  <c r="B49" i="17"/>
  <c r="C49" i="17" s="1"/>
  <c r="B48" i="17"/>
  <c r="B47" i="17"/>
  <c r="B46" i="17"/>
  <c r="B45" i="17"/>
  <c r="C45" i="17" s="1"/>
  <c r="B44" i="17"/>
  <c r="B43" i="17"/>
  <c r="B42" i="17"/>
  <c r="B41" i="17"/>
  <c r="C41" i="17" s="1"/>
  <c r="B40" i="17"/>
  <c r="B39" i="17"/>
  <c r="B38" i="17"/>
  <c r="B37" i="17"/>
  <c r="C37" i="17" s="1"/>
  <c r="B36" i="17"/>
  <c r="B35" i="17"/>
  <c r="B34" i="17"/>
  <c r="B33" i="17"/>
  <c r="C33" i="17" s="1"/>
  <c r="B32" i="17"/>
  <c r="B31" i="17"/>
  <c r="B30" i="17"/>
  <c r="B29" i="17"/>
  <c r="C29" i="17" s="1"/>
  <c r="B28" i="17"/>
  <c r="B27" i="17"/>
  <c r="B26" i="17"/>
  <c r="B25" i="17"/>
  <c r="C25" i="17" s="1"/>
  <c r="B24" i="17"/>
  <c r="B23" i="17"/>
  <c r="B22" i="17"/>
  <c r="B21" i="17"/>
  <c r="C21" i="17" s="1"/>
  <c r="B20" i="17"/>
  <c r="B19" i="17"/>
  <c r="B18" i="17"/>
  <c r="B17" i="17"/>
  <c r="C17" i="17" s="1"/>
  <c r="B16" i="17"/>
  <c r="B15" i="17"/>
  <c r="B14" i="17"/>
  <c r="B13" i="17"/>
  <c r="C13" i="17" s="1"/>
  <c r="B12" i="17"/>
  <c r="B11" i="17"/>
  <c r="B10" i="17"/>
  <c r="B9" i="17"/>
  <c r="C9" i="17" s="1"/>
  <c r="B8" i="17"/>
  <c r="B7" i="17"/>
  <c r="B6" i="17"/>
  <c r="B5" i="17"/>
  <c r="C5" i="17" s="1"/>
  <c r="B4" i="17"/>
  <c r="C4" i="17" s="1"/>
  <c r="C58" i="15"/>
  <c r="C54" i="9"/>
  <c r="B54" i="7"/>
  <c r="Y54" i="18" s="1"/>
  <c r="B54" i="8"/>
  <c r="B54" i="6"/>
  <c r="B54" i="5"/>
  <c r="B54" i="4"/>
  <c r="B54" i="3"/>
  <c r="B54" i="2"/>
  <c r="C6" i="17" l="1"/>
  <c r="E8" i="17" s="1"/>
  <c r="C11" i="17"/>
  <c r="C14" i="17"/>
  <c r="E16" i="17" s="1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E24" i="17"/>
  <c r="E40" i="17"/>
  <c r="C55" i="13"/>
  <c r="R55" i="13" s="1"/>
  <c r="C54" i="16"/>
  <c r="D55" i="16" s="1"/>
  <c r="G54" i="9"/>
  <c r="I54" i="9" s="1"/>
  <c r="C15" i="17"/>
  <c r="C39" i="17"/>
  <c r="C7" i="17"/>
  <c r="D10" i="17" s="1"/>
  <c r="C23" i="17"/>
  <c r="C31" i="17"/>
  <c r="C51" i="17"/>
  <c r="D55" i="17" s="1"/>
  <c r="C55" i="4"/>
  <c r="R55" i="4" s="1"/>
  <c r="C55" i="7"/>
  <c r="C55" i="5"/>
  <c r="R55" i="5" s="1"/>
  <c r="C10" i="17"/>
  <c r="D15" i="17" s="1"/>
  <c r="C18" i="17"/>
  <c r="E20" i="17" s="1"/>
  <c r="C26" i="17"/>
  <c r="C34" i="17"/>
  <c r="E36" i="17" s="1"/>
  <c r="C42" i="17"/>
  <c r="D47" i="17" s="1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Y53" i="18" s="1"/>
  <c r="C53" i="9"/>
  <c r="B53" i="8"/>
  <c r="B53" i="6"/>
  <c r="C54" i="6" s="1"/>
  <c r="B53" i="5"/>
  <c r="B53" i="13" s="1"/>
  <c r="B53" i="4"/>
  <c r="C54" i="4" s="1"/>
  <c r="R54" i="4" s="1"/>
  <c r="B53" i="3"/>
  <c r="C54" i="3" s="1"/>
  <c r="B53" i="2"/>
  <c r="Z54" i="4" l="1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R54" i="5" s="1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T54" i="5" l="1"/>
  <c r="X54" i="5"/>
  <c r="AB54" i="5"/>
  <c r="U54" i="5"/>
  <c r="Y54" i="5"/>
  <c r="V54" i="5"/>
  <c r="Z54" i="5"/>
  <c r="W54" i="5"/>
  <c r="AA54" i="5"/>
  <c r="D55" i="13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52" i="16"/>
  <c r="G108" i="16"/>
  <c r="G36" i="16"/>
  <c r="G114" i="16"/>
  <c r="G106" i="16"/>
  <c r="G98" i="16"/>
  <c r="G90" i="16"/>
  <c r="G58" i="16"/>
  <c r="G48" i="16"/>
  <c r="G32" i="16"/>
  <c r="G104" i="16"/>
  <c r="G96" i="16"/>
  <c r="G88" i="16"/>
  <c r="G56" i="16"/>
  <c r="G44" i="16"/>
  <c r="G28" i="16"/>
  <c r="G4" i="16"/>
  <c r="E4" i="16" s="1"/>
  <c r="G110" i="16"/>
  <c r="G102" i="16"/>
  <c r="G94" i="16"/>
  <c r="G54" i="16"/>
  <c r="G40" i="16"/>
  <c r="G20" i="16"/>
  <c r="G24" i="16"/>
  <c r="G115" i="16"/>
  <c r="G111" i="16"/>
  <c r="G107" i="16"/>
  <c r="G103" i="16"/>
  <c r="G99" i="16"/>
  <c r="G95" i="16"/>
  <c r="G91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Y52" i="18" s="1"/>
  <c r="C52" i="9"/>
  <c r="B52" i="8"/>
  <c r="B52" i="6"/>
  <c r="B52" i="5"/>
  <c r="B52" i="13" s="1"/>
  <c r="B52" i="4"/>
  <c r="B52" i="3"/>
  <c r="B52" i="2"/>
  <c r="G52" i="9" l="1"/>
  <c r="I52" i="9" s="1"/>
  <c r="C52" i="16"/>
  <c r="C53" i="13"/>
  <c r="R53" i="13" s="1"/>
  <c r="C53" i="4"/>
  <c r="R53" i="4" s="1"/>
  <c r="C53" i="5"/>
  <c r="R53" i="5" s="1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4" l="1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X53" i="13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Y51" i="18" s="1"/>
  <c r="B51" i="8"/>
  <c r="B51" i="6"/>
  <c r="B51" i="5"/>
  <c r="B51" i="4"/>
  <c r="B51" i="3"/>
  <c r="B51" i="2"/>
  <c r="C52" i="5" l="1"/>
  <c r="R52" i="5" s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R52" i="4" s="1"/>
  <c r="C52" i="7"/>
  <c r="F63" i="15"/>
  <c r="I63" i="15" s="1"/>
  <c r="G62" i="15"/>
  <c r="D52" i="9"/>
  <c r="E12" i="16"/>
  <c r="F11" i="16"/>
  <c r="G51" i="9"/>
  <c r="I51" i="9" s="1"/>
  <c r="AA52" i="4" l="1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B50" i="8"/>
  <c r="B50" i="6"/>
  <c r="B50" i="5"/>
  <c r="C51" i="5" s="1"/>
  <c r="R51" i="5" s="1"/>
  <c r="B50" i="4"/>
  <c r="B50" i="3"/>
  <c r="B50" i="2"/>
  <c r="C51" i="7" l="1"/>
  <c r="Y50" i="18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R51" i="4" s="1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Y49" i="18" s="1"/>
  <c r="B49" i="8"/>
  <c r="B49" i="6"/>
  <c r="B49" i="5"/>
  <c r="B49" i="4"/>
  <c r="C50" i="4" s="1"/>
  <c r="R50" i="4" s="1"/>
  <c r="B49" i="3"/>
  <c r="C50" i="3" s="1"/>
  <c r="B49" i="2"/>
  <c r="C50" i="2" s="1"/>
  <c r="V50" i="4" l="1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I66" i="15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R50" i="5" s="1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B48" i="8"/>
  <c r="C49" i="8" s="1"/>
  <c r="B48" i="6"/>
  <c r="C49" i="6" s="1"/>
  <c r="B48" i="5"/>
  <c r="C49" i="5" s="1"/>
  <c r="R49" i="5" s="1"/>
  <c r="B48" i="4"/>
  <c r="B48" i="3"/>
  <c r="B48" i="2"/>
  <c r="C49" i="2" s="1"/>
  <c r="U50" i="5" l="1"/>
  <c r="Y50" i="5"/>
  <c r="V50" i="5"/>
  <c r="Z50" i="5"/>
  <c r="W50" i="5"/>
  <c r="AA50" i="5"/>
  <c r="T50" i="5"/>
  <c r="X50" i="5"/>
  <c r="AB50" i="5"/>
  <c r="C49" i="7"/>
  <c r="Y48" i="18"/>
  <c r="V49" i="5"/>
  <c r="Z49" i="5"/>
  <c r="AA49" i="5"/>
  <c r="W49" i="5"/>
  <c r="T49" i="5"/>
  <c r="X49" i="5"/>
  <c r="AB49" i="5"/>
  <c r="U49" i="5"/>
  <c r="Y49" i="5"/>
  <c r="I67" i="15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R49" i="4" s="1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Y47" i="18" s="1"/>
  <c r="B47" i="8"/>
  <c r="B47" i="6"/>
  <c r="B47" i="5"/>
  <c r="C48" i="5" s="1"/>
  <c r="R48" i="5" s="1"/>
  <c r="B47" i="4"/>
  <c r="C48" i="4" s="1"/>
  <c r="R48" i="4" s="1"/>
  <c r="B47" i="3"/>
  <c r="C48" i="3" s="1"/>
  <c r="B47" i="2"/>
  <c r="C48" i="2" s="1"/>
  <c r="T48" i="5" l="1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G68" i="15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Y46" i="18" s="1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R47" i="4" s="1"/>
  <c r="B46" i="13"/>
  <c r="C47" i="8"/>
  <c r="C47" i="5"/>
  <c r="R47" i="5" s="1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Y45" i="18" s="1"/>
  <c r="B45" i="8"/>
  <c r="C46" i="8" s="1"/>
  <c r="B45" i="6"/>
  <c r="B45" i="5"/>
  <c r="C46" i="5" s="1"/>
  <c r="R46" i="5" s="1"/>
  <c r="B45" i="4"/>
  <c r="B45" i="3"/>
  <c r="B45" i="2"/>
  <c r="AB47" i="4" l="1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G71" i="15"/>
  <c r="F72" i="15"/>
  <c r="I71" i="15"/>
  <c r="C46" i="6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E49" i="3"/>
  <c r="D47" i="5"/>
  <c r="D48" i="5"/>
  <c r="C46" i="16"/>
  <c r="C46" i="13"/>
  <c r="R46" i="13" s="1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B44" i="8"/>
  <c r="C45" i="8" s="1"/>
  <c r="B44" i="6"/>
  <c r="B44" i="5"/>
  <c r="C45" i="5" s="1"/>
  <c r="R45" i="5" s="1"/>
  <c r="B44" i="4"/>
  <c r="B44" i="3"/>
  <c r="B44" i="2"/>
  <c r="D47" i="4" l="1"/>
  <c r="R46" i="4"/>
  <c r="C45" i="7"/>
  <c r="Y44" i="18"/>
  <c r="V45" i="5"/>
  <c r="Z45" i="5"/>
  <c r="W45" i="5"/>
  <c r="AA45" i="5"/>
  <c r="T45" i="5"/>
  <c r="X45" i="5"/>
  <c r="AB45" i="5"/>
  <c r="U45" i="5"/>
  <c r="Y45" i="5"/>
  <c r="G72" i="15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R45" i="4" s="1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Y43" i="18" s="1"/>
  <c r="B43" i="8"/>
  <c r="B43" i="6"/>
  <c r="B43" i="5"/>
  <c r="B43" i="4"/>
  <c r="C44" i="4" s="1"/>
  <c r="R44" i="4" s="1"/>
  <c r="B43" i="3"/>
  <c r="B43" i="2"/>
  <c r="Z44" i="4" l="1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G73" i="15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C44" i="3"/>
  <c r="D45" i="3" s="1"/>
  <c r="AB24" i="18"/>
  <c r="AL23" i="18"/>
  <c r="AC23" i="18"/>
  <c r="E48" i="7"/>
  <c r="D46" i="13"/>
  <c r="C44" i="8"/>
  <c r="E47" i="6"/>
  <c r="E48" i="6"/>
  <c r="E48" i="3"/>
  <c r="D46" i="2"/>
  <c r="C44" i="2"/>
  <c r="C44" i="5"/>
  <c r="R44" i="5" s="1"/>
  <c r="C44" i="7"/>
  <c r="D46" i="3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Y42" i="18" s="1"/>
  <c r="B42" i="8"/>
  <c r="B42" i="6"/>
  <c r="C43" i="6" s="1"/>
  <c r="B42" i="5"/>
  <c r="C43" i="5" s="1"/>
  <c r="R43" i="5" s="1"/>
  <c r="B42" i="4"/>
  <c r="C43" i="4" s="1"/>
  <c r="R43" i="4" s="1"/>
  <c r="B42" i="3"/>
  <c r="B42" i="2"/>
  <c r="C43" i="2" s="1"/>
  <c r="T44" i="5" l="1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E46" i="3"/>
  <c r="I74" i="15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5" i="7"/>
  <c r="C43" i="7"/>
  <c r="D44" i="7" s="1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B41" i="7"/>
  <c r="Y41" i="18" s="1"/>
  <c r="B41" i="8"/>
  <c r="C42" i="8" s="1"/>
  <c r="B41" i="6"/>
  <c r="C42" i="6" s="1"/>
  <c r="B41" i="5"/>
  <c r="C42" i="5" s="1"/>
  <c r="R42" i="5" s="1"/>
  <c r="B41" i="4"/>
  <c r="C42" i="4" s="1"/>
  <c r="R42" i="4" s="1"/>
  <c r="B41" i="3"/>
  <c r="B41" i="2"/>
  <c r="W42" i="4" l="1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G75" i="15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Y40" i="18" s="1"/>
  <c r="B40" i="8"/>
  <c r="B40" i="6"/>
  <c r="B40" i="5"/>
  <c r="C41" i="5" s="1"/>
  <c r="R41" i="5" s="1"/>
  <c r="B40" i="4"/>
  <c r="C41" i="4" s="1"/>
  <c r="R41" i="4" s="1"/>
  <c r="B40" i="2"/>
  <c r="C41" i="2" s="1"/>
  <c r="B40" i="3"/>
  <c r="W41" i="5" l="1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G76" i="15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Y39" i="18" s="1"/>
  <c r="B39" i="8"/>
  <c r="B39" i="6"/>
  <c r="B39" i="5"/>
  <c r="C40" i="5" s="1"/>
  <c r="R40" i="5" s="1"/>
  <c r="B39" i="4"/>
  <c r="B39" i="3"/>
  <c r="B39" i="2"/>
  <c r="T40" i="5" l="1"/>
  <c r="AA40" i="5"/>
  <c r="W40" i="5"/>
  <c r="Y40" i="5"/>
  <c r="U40" i="5"/>
  <c r="Z40" i="5"/>
  <c r="AB40" i="5"/>
  <c r="V40" i="5"/>
  <c r="X40" i="5"/>
  <c r="G78" i="15"/>
  <c r="F79" i="15"/>
  <c r="I78" i="15"/>
  <c r="C40" i="7"/>
  <c r="E43" i="6"/>
  <c r="D41" i="5"/>
  <c r="E43" i="7"/>
  <c r="C40" i="3"/>
  <c r="C40" i="6"/>
  <c r="C40" i="4"/>
  <c r="R40" i="4" s="1"/>
  <c r="C40" i="2"/>
  <c r="B39" i="13"/>
  <c r="C40" i="8"/>
  <c r="E43" i="8"/>
  <c r="AB29" i="18"/>
  <c r="AL28" i="18"/>
  <c r="AC28" i="18"/>
  <c r="D40" i="9"/>
  <c r="H39" i="9"/>
  <c r="J39" i="9" s="1"/>
  <c r="G39" i="9"/>
  <c r="I39" i="9" s="1"/>
  <c r="E27" i="16"/>
  <c r="F26" i="16"/>
  <c r="C38" i="9"/>
  <c r="D39" i="9" s="1"/>
  <c r="B38" i="7"/>
  <c r="B38" i="8"/>
  <c r="B38" i="6"/>
  <c r="C39" i="6" s="1"/>
  <c r="B38" i="5"/>
  <c r="C39" i="5" s="1"/>
  <c r="R39" i="5" s="1"/>
  <c r="B38" i="4"/>
  <c r="C39" i="4" s="1"/>
  <c r="R39" i="4" s="1"/>
  <c r="B38" i="3"/>
  <c r="C39" i="3" s="1"/>
  <c r="B38" i="2"/>
  <c r="C39" i="2" s="1"/>
  <c r="Z40" i="4" l="1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Y38" i="18"/>
  <c r="G79" i="15"/>
  <c r="I79" i="15"/>
  <c r="F80" i="15"/>
  <c r="F81" i="15" s="1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B37" i="7"/>
  <c r="Y37" i="18" s="1"/>
  <c r="B37" i="8"/>
  <c r="B37" i="6"/>
  <c r="B37" i="5"/>
  <c r="C38" i="5" s="1"/>
  <c r="R38" i="5" s="1"/>
  <c r="B37" i="4"/>
  <c r="C38" i="4" s="1"/>
  <c r="B37" i="3"/>
  <c r="C38" i="3" s="1"/>
  <c r="D39" i="3" s="1"/>
  <c r="B37" i="2"/>
  <c r="D39" i="4" l="1"/>
  <c r="R38" i="4"/>
  <c r="W38" i="5"/>
  <c r="AA38" i="5"/>
  <c r="T38" i="5"/>
  <c r="X38" i="5"/>
  <c r="AB38" i="5"/>
  <c r="U38" i="5"/>
  <c r="Y38" i="5"/>
  <c r="V38" i="5"/>
  <c r="Z38" i="5"/>
  <c r="G37" i="9"/>
  <c r="I37" i="9" s="1"/>
  <c r="F82" i="15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T38" i="4" l="1"/>
  <c r="Z38" i="4"/>
  <c r="W38" i="4"/>
  <c r="U38" i="4"/>
  <c r="Y38" i="4"/>
  <c r="AB38" i="4"/>
  <c r="AA38" i="4"/>
  <c r="X38" i="4"/>
  <c r="V38" i="4"/>
  <c r="G82" i="15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B35" i="7"/>
  <c r="Y35" i="18" s="1"/>
  <c r="B34" i="7"/>
  <c r="Y34" i="18" s="1"/>
  <c r="B33" i="7"/>
  <c r="Y33" i="18" s="1"/>
  <c r="B32" i="7"/>
  <c r="B31" i="7"/>
  <c r="Y31" i="18" s="1"/>
  <c r="B30" i="7"/>
  <c r="Y30" i="18" s="1"/>
  <c r="B29" i="7"/>
  <c r="B28" i="7"/>
  <c r="B27" i="7"/>
  <c r="Y27" i="18" s="1"/>
  <c r="B26" i="7"/>
  <c r="Y26" i="18" s="1"/>
  <c r="B25" i="7"/>
  <c r="B24" i="7"/>
  <c r="B23" i="7"/>
  <c r="Y23" i="18" s="1"/>
  <c r="B22" i="7"/>
  <c r="Y22" i="18" s="1"/>
  <c r="B21" i="7"/>
  <c r="B20" i="7"/>
  <c r="B19" i="7"/>
  <c r="Y19" i="18" s="1"/>
  <c r="B18" i="7"/>
  <c r="Y18" i="18" s="1"/>
  <c r="B17" i="7"/>
  <c r="B16" i="7"/>
  <c r="B15" i="7"/>
  <c r="Y15" i="18" s="1"/>
  <c r="B14" i="7"/>
  <c r="Y14" i="18" s="1"/>
  <c r="B13" i="7"/>
  <c r="B12" i="7"/>
  <c r="B11" i="7"/>
  <c r="Y11" i="18" s="1"/>
  <c r="B10" i="7"/>
  <c r="Y10" i="18" s="1"/>
  <c r="B9" i="7"/>
  <c r="Y9" i="18" s="1"/>
  <c r="B8" i="7"/>
  <c r="B7" i="7"/>
  <c r="Y7" i="18" s="1"/>
  <c r="B6" i="7"/>
  <c r="Y6" i="18" s="1"/>
  <c r="B5" i="7"/>
  <c r="B4" i="7"/>
  <c r="B3" i="7"/>
  <c r="B36" i="6"/>
  <c r="C37" i="6" s="1"/>
  <c r="B35" i="6"/>
  <c r="C36" i="6" s="1"/>
  <c r="B34" i="6"/>
  <c r="B33" i="6"/>
  <c r="B32" i="6"/>
  <c r="B31" i="6"/>
  <c r="C32" i="6" s="1"/>
  <c r="B30" i="6"/>
  <c r="B29" i="6"/>
  <c r="B28" i="6"/>
  <c r="B27" i="6"/>
  <c r="B26" i="6"/>
  <c r="B25" i="6"/>
  <c r="B24" i="6"/>
  <c r="B23" i="6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C4" i="6" s="1"/>
  <c r="B36" i="5"/>
  <c r="C37" i="5" s="1"/>
  <c r="R37" i="5" s="1"/>
  <c r="B35" i="5"/>
  <c r="B34" i="5"/>
  <c r="B33" i="5"/>
  <c r="C34" i="5" s="1"/>
  <c r="R34" i="5" s="1"/>
  <c r="B32" i="5"/>
  <c r="B31" i="5"/>
  <c r="B30" i="5"/>
  <c r="B29" i="5"/>
  <c r="C30" i="5" s="1"/>
  <c r="R30" i="5" s="1"/>
  <c r="B28" i="5"/>
  <c r="B27" i="5"/>
  <c r="B26" i="5"/>
  <c r="B25" i="5"/>
  <c r="C26" i="5" s="1"/>
  <c r="R26" i="5" s="1"/>
  <c r="B24" i="5"/>
  <c r="B23" i="5"/>
  <c r="B22" i="5"/>
  <c r="B21" i="5"/>
  <c r="C22" i="5" s="1"/>
  <c r="R22" i="5" s="1"/>
  <c r="B20" i="5"/>
  <c r="B19" i="5"/>
  <c r="B18" i="5"/>
  <c r="B17" i="5"/>
  <c r="B16" i="5"/>
  <c r="B15" i="5"/>
  <c r="B14" i="5"/>
  <c r="B13" i="5"/>
  <c r="C14" i="5" s="1"/>
  <c r="R14" i="5" s="1"/>
  <c r="B12" i="5"/>
  <c r="B11" i="5"/>
  <c r="B10" i="5"/>
  <c r="C11" i="5" s="1"/>
  <c r="R11" i="5" s="1"/>
  <c r="B9" i="5"/>
  <c r="C10" i="5" s="1"/>
  <c r="R10" i="5" s="1"/>
  <c r="B8" i="5"/>
  <c r="B7" i="5"/>
  <c r="B6" i="5"/>
  <c r="B5" i="5"/>
  <c r="C6" i="5" s="1"/>
  <c r="R6" i="5" s="1"/>
  <c r="B4" i="5"/>
  <c r="B3" i="5"/>
  <c r="B36" i="4"/>
  <c r="C37" i="4" s="1"/>
  <c r="R37" i="4" s="1"/>
  <c r="B35" i="4"/>
  <c r="C36" i="4" s="1"/>
  <c r="R36" i="4" s="1"/>
  <c r="B34" i="4"/>
  <c r="C34" i="4" s="1"/>
  <c r="R34" i="4" s="1"/>
  <c r="B33" i="4"/>
  <c r="B32" i="4"/>
  <c r="B31" i="4"/>
  <c r="C32" i="4" s="1"/>
  <c r="R32" i="4" s="1"/>
  <c r="B30" i="4"/>
  <c r="C30" i="4" s="1"/>
  <c r="R30" i="4" s="1"/>
  <c r="B29" i="4"/>
  <c r="B28" i="4"/>
  <c r="B27" i="4"/>
  <c r="C28" i="4" s="1"/>
  <c r="R28" i="4" s="1"/>
  <c r="B26" i="4"/>
  <c r="C26" i="4" s="1"/>
  <c r="R26" i="4" s="1"/>
  <c r="B25" i="4"/>
  <c r="B24" i="4"/>
  <c r="B23" i="4"/>
  <c r="C24" i="4" s="1"/>
  <c r="R24" i="4" s="1"/>
  <c r="B22" i="4"/>
  <c r="C22" i="4" s="1"/>
  <c r="R22" i="4" s="1"/>
  <c r="B21" i="4"/>
  <c r="B20" i="4"/>
  <c r="B19" i="4"/>
  <c r="C20" i="4" s="1"/>
  <c r="R20" i="4" s="1"/>
  <c r="B18" i="4"/>
  <c r="C18" i="4" s="1"/>
  <c r="R18" i="4" s="1"/>
  <c r="B17" i="4"/>
  <c r="B16" i="4"/>
  <c r="B15" i="4"/>
  <c r="C16" i="4" s="1"/>
  <c r="R16" i="4" s="1"/>
  <c r="B14" i="4"/>
  <c r="C14" i="4" s="1"/>
  <c r="R14" i="4" s="1"/>
  <c r="B13" i="4"/>
  <c r="B12" i="4"/>
  <c r="B11" i="4"/>
  <c r="C12" i="4" s="1"/>
  <c r="R12" i="4" s="1"/>
  <c r="B10" i="4"/>
  <c r="C10" i="4" s="1"/>
  <c r="R10" i="4" s="1"/>
  <c r="B9" i="4"/>
  <c r="B8" i="4"/>
  <c r="B7" i="4"/>
  <c r="C8" i="4" s="1"/>
  <c r="R8" i="4" s="1"/>
  <c r="B6" i="4"/>
  <c r="C6" i="4" s="1"/>
  <c r="R6" i="4" s="1"/>
  <c r="B5" i="4"/>
  <c r="B4" i="4"/>
  <c r="B3" i="4"/>
  <c r="C4" i="4" s="1"/>
  <c r="R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1" i="7"/>
  <c r="C27" i="7"/>
  <c r="C23" i="7"/>
  <c r="C19" i="7"/>
  <c r="C15" i="7"/>
  <c r="C11" i="7"/>
  <c r="C10" i="7"/>
  <c r="C7" i="7"/>
  <c r="C33" i="6"/>
  <c r="C29" i="6"/>
  <c r="C25" i="6"/>
  <c r="C21" i="6"/>
  <c r="C17" i="6"/>
  <c r="C13" i="6"/>
  <c r="C9" i="6"/>
  <c r="C5" i="6"/>
  <c r="C35" i="5"/>
  <c r="R35" i="5" s="1"/>
  <c r="C23" i="5"/>
  <c r="R23" i="5" s="1"/>
  <c r="C19" i="5"/>
  <c r="R19" i="5" s="1"/>
  <c r="C7" i="5"/>
  <c r="R7" i="5" s="1"/>
  <c r="C33" i="4"/>
  <c r="R33" i="4" s="1"/>
  <c r="C29" i="4"/>
  <c r="R29" i="4" s="1"/>
  <c r="C25" i="4"/>
  <c r="C21" i="4"/>
  <c r="R21" i="4" s="1"/>
  <c r="C17" i="4"/>
  <c r="R17" i="4" s="1"/>
  <c r="C13" i="4"/>
  <c r="R13" i="4" s="1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U17" i="4" l="1"/>
  <c r="X17" i="4"/>
  <c r="W17" i="4"/>
  <c r="Y17" i="4"/>
  <c r="Z17" i="4"/>
  <c r="T17" i="4"/>
  <c r="AB17" i="4"/>
  <c r="V17" i="4"/>
  <c r="AA17" i="4"/>
  <c r="Z16" i="4"/>
  <c r="U16" i="4"/>
  <c r="AB16" i="4"/>
  <c r="V16" i="4"/>
  <c r="X16" i="4"/>
  <c r="AA16" i="4"/>
  <c r="T16" i="4"/>
  <c r="W16" i="4"/>
  <c r="Y16" i="4"/>
  <c r="U32" i="4"/>
  <c r="Y32" i="4"/>
  <c r="AB32" i="4"/>
  <c r="V32" i="4"/>
  <c r="W32" i="4"/>
  <c r="Z32" i="4"/>
  <c r="AA32" i="4"/>
  <c r="T32" i="4"/>
  <c r="X32" i="4"/>
  <c r="W14" i="5"/>
  <c r="AA14" i="5"/>
  <c r="V14" i="5"/>
  <c r="Z14" i="5"/>
  <c r="X14" i="5"/>
  <c r="Y14" i="5"/>
  <c r="T14" i="5"/>
  <c r="AB14" i="5"/>
  <c r="U14" i="5"/>
  <c r="T26" i="5"/>
  <c r="X26" i="5"/>
  <c r="AB26" i="5"/>
  <c r="U26" i="5"/>
  <c r="Y26" i="5"/>
  <c r="V26" i="5"/>
  <c r="Z26" i="5"/>
  <c r="W26" i="5"/>
  <c r="AA26" i="5"/>
  <c r="C6" i="7"/>
  <c r="Y5" i="18"/>
  <c r="C14" i="7"/>
  <c r="Y13" i="18"/>
  <c r="C18" i="7"/>
  <c r="Y17" i="18"/>
  <c r="C22" i="7"/>
  <c r="Y21" i="18"/>
  <c r="C26" i="7"/>
  <c r="Y25" i="18"/>
  <c r="D23" i="3"/>
  <c r="D5" i="4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W11" i="5"/>
  <c r="AA11" i="5"/>
  <c r="T11" i="5"/>
  <c r="X11" i="5"/>
  <c r="AB11" i="5"/>
  <c r="U11" i="5"/>
  <c r="Y11" i="5"/>
  <c r="V11" i="5"/>
  <c r="Z11" i="5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Z4" i="4"/>
  <c r="T4" i="4"/>
  <c r="AB4" i="4"/>
  <c r="X4" i="4"/>
  <c r="AA4" i="4"/>
  <c r="U4" i="4"/>
  <c r="V4" i="4"/>
  <c r="Y4" i="4"/>
  <c r="W4" i="4"/>
  <c r="AB8" i="4"/>
  <c r="V8" i="4"/>
  <c r="AA8" i="4"/>
  <c r="U8" i="4"/>
  <c r="Z8" i="4"/>
  <c r="Y8" i="4"/>
  <c r="T8" i="4"/>
  <c r="X8" i="4"/>
  <c r="W8" i="4"/>
  <c r="W20" i="4"/>
  <c r="AA20" i="4"/>
  <c r="T20" i="4"/>
  <c r="U20" i="4"/>
  <c r="AB20" i="4"/>
  <c r="X20" i="4"/>
  <c r="Z20" i="4"/>
  <c r="V20" i="4"/>
  <c r="Y20" i="4"/>
  <c r="AB28" i="4"/>
  <c r="U28" i="4"/>
  <c r="Y28" i="4"/>
  <c r="V28" i="4"/>
  <c r="W28" i="4"/>
  <c r="Z28" i="4"/>
  <c r="AA28" i="4"/>
  <c r="T28" i="4"/>
  <c r="X28" i="4"/>
  <c r="Z36" i="4"/>
  <c r="W36" i="4"/>
  <c r="U36" i="4"/>
  <c r="Y36" i="4"/>
  <c r="AA36" i="4"/>
  <c r="AB36" i="4"/>
  <c r="X36" i="4"/>
  <c r="T36" i="4"/>
  <c r="V36" i="4"/>
  <c r="T10" i="5"/>
  <c r="X10" i="5"/>
  <c r="AB10" i="5"/>
  <c r="U10" i="5"/>
  <c r="Y10" i="5"/>
  <c r="V10" i="5"/>
  <c r="Z10" i="5"/>
  <c r="W10" i="5"/>
  <c r="AA10" i="5"/>
  <c r="U22" i="5"/>
  <c r="Y22" i="5"/>
  <c r="V22" i="5"/>
  <c r="Z22" i="5"/>
  <c r="W22" i="5"/>
  <c r="AA22" i="5"/>
  <c r="T22" i="5"/>
  <c r="X22" i="5"/>
  <c r="AB22" i="5"/>
  <c r="T30" i="5"/>
  <c r="X30" i="5"/>
  <c r="AB30" i="5"/>
  <c r="U30" i="5"/>
  <c r="Y30" i="5"/>
  <c r="V30" i="5"/>
  <c r="Z30" i="5"/>
  <c r="W30" i="5"/>
  <c r="AA30" i="5"/>
  <c r="C30" i="7"/>
  <c r="Y29" i="18"/>
  <c r="D9" i="4"/>
  <c r="R9" i="4"/>
  <c r="D25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U12" i="4"/>
  <c r="AA12" i="4"/>
  <c r="AB12" i="4"/>
  <c r="X12" i="4"/>
  <c r="T12" i="4"/>
  <c r="V12" i="4"/>
  <c r="Y12" i="4"/>
  <c r="X24" i="4"/>
  <c r="Z24" i="4"/>
  <c r="Y24" i="4"/>
  <c r="T24" i="4"/>
  <c r="V24" i="4"/>
  <c r="AA24" i="4"/>
  <c r="AB24" i="4"/>
  <c r="W24" i="4"/>
  <c r="U24" i="4"/>
  <c r="U6" i="5"/>
  <c r="Y6" i="5"/>
  <c r="V6" i="5"/>
  <c r="Z6" i="5"/>
  <c r="W6" i="5"/>
  <c r="AA6" i="5"/>
  <c r="T6" i="5"/>
  <c r="X6" i="5"/>
  <c r="AB6" i="5"/>
  <c r="W34" i="5"/>
  <c r="AA34" i="5"/>
  <c r="T34" i="5"/>
  <c r="X34" i="5"/>
  <c r="AB34" i="5"/>
  <c r="U34" i="5"/>
  <c r="Y34" i="5"/>
  <c r="V34" i="5"/>
  <c r="Z34" i="5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D22" i="2"/>
  <c r="D30" i="2"/>
  <c r="AB6" i="4"/>
  <c r="V6" i="4"/>
  <c r="AA6" i="4"/>
  <c r="W6" i="4"/>
  <c r="Z6" i="4"/>
  <c r="U6" i="4"/>
  <c r="T6" i="4"/>
  <c r="Y6" i="4"/>
  <c r="X6" i="4"/>
  <c r="Z10" i="4"/>
  <c r="AB10" i="4"/>
  <c r="T10" i="4"/>
  <c r="AA10" i="4"/>
  <c r="Y10" i="4"/>
  <c r="V10" i="4"/>
  <c r="X10" i="4"/>
  <c r="U10" i="4"/>
  <c r="W10" i="4"/>
  <c r="W14" i="4"/>
  <c r="Y14" i="4"/>
  <c r="Z14" i="4"/>
  <c r="T14" i="4"/>
  <c r="AB14" i="4"/>
  <c r="U14" i="4"/>
  <c r="X14" i="4"/>
  <c r="V14" i="4"/>
  <c r="AA14" i="4"/>
  <c r="Y18" i="4"/>
  <c r="AB18" i="4"/>
  <c r="V18" i="4"/>
  <c r="W18" i="4"/>
  <c r="Z18" i="4"/>
  <c r="X18" i="4"/>
  <c r="U18" i="4"/>
  <c r="T18" i="4"/>
  <c r="AA18" i="4"/>
  <c r="Y22" i="4"/>
  <c r="T22" i="4"/>
  <c r="W22" i="4"/>
  <c r="X22" i="4"/>
  <c r="U22" i="4"/>
  <c r="Z22" i="4"/>
  <c r="V22" i="4"/>
  <c r="AB22" i="4"/>
  <c r="AA22" i="4"/>
  <c r="U26" i="4"/>
  <c r="AB26" i="4"/>
  <c r="Y26" i="4"/>
  <c r="X26" i="4"/>
  <c r="V26" i="4"/>
  <c r="W26" i="4"/>
  <c r="Z26" i="4"/>
  <c r="AA26" i="4"/>
  <c r="T26" i="4"/>
  <c r="AB30" i="4"/>
  <c r="Y30" i="4"/>
  <c r="U30" i="4"/>
  <c r="X30" i="4"/>
  <c r="V30" i="4"/>
  <c r="W30" i="4"/>
  <c r="Z30" i="4"/>
  <c r="AA30" i="4"/>
  <c r="T30" i="4"/>
  <c r="AA34" i="4"/>
  <c r="W34" i="4"/>
  <c r="V34" i="4"/>
  <c r="T34" i="4"/>
  <c r="Z34" i="4"/>
  <c r="Y34" i="4"/>
  <c r="AB34" i="4"/>
  <c r="X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C18" i="6"/>
  <c r="C22" i="6"/>
  <c r="C26" i="6"/>
  <c r="C30" i="6"/>
  <c r="C34" i="6"/>
  <c r="C4" i="7"/>
  <c r="Y4" i="18"/>
  <c r="C8" i="7"/>
  <c r="Y8" i="18"/>
  <c r="C12" i="7"/>
  <c r="Y12" i="18"/>
  <c r="C16" i="7"/>
  <c r="Y16" i="18"/>
  <c r="C20" i="7"/>
  <c r="Y20" i="18"/>
  <c r="C24" i="7"/>
  <c r="Y24" i="18"/>
  <c r="C28" i="7"/>
  <c r="Y28" i="18"/>
  <c r="C32" i="7"/>
  <c r="Y32" i="18"/>
  <c r="C37" i="7"/>
  <c r="Y36" i="18"/>
  <c r="G83" i="15"/>
  <c r="I83" i="15"/>
  <c r="F84" i="15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R20" i="5" s="1"/>
  <c r="C17" i="5"/>
  <c r="R17" i="5" s="1"/>
  <c r="C9" i="7"/>
  <c r="D28" i="8"/>
  <c r="D22" i="9"/>
  <c r="D30" i="9"/>
  <c r="C12" i="5"/>
  <c r="R12" i="5" s="1"/>
  <c r="C28" i="5"/>
  <c r="R28" i="5" s="1"/>
  <c r="C18" i="8"/>
  <c r="C14" i="2"/>
  <c r="D14" i="2" s="1"/>
  <c r="D25" i="2"/>
  <c r="C5" i="3"/>
  <c r="D5" i="3" s="1"/>
  <c r="C36" i="3"/>
  <c r="C14" i="8"/>
  <c r="C36" i="5"/>
  <c r="R36" i="5" s="1"/>
  <c r="C6" i="2"/>
  <c r="D6" i="2" s="1"/>
  <c r="C24" i="5"/>
  <c r="R24" i="5" s="1"/>
  <c r="C32" i="5"/>
  <c r="R32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R18" i="5" s="1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R9" i="5" s="1"/>
  <c r="C23" i="6"/>
  <c r="C5" i="5"/>
  <c r="R5" i="5" s="1"/>
  <c r="C11" i="6"/>
  <c r="D12" i="6" s="1"/>
  <c r="D17" i="6"/>
  <c r="C24" i="6"/>
  <c r="D24" i="6" s="1"/>
  <c r="E24" i="6" s="1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D15" i="6"/>
  <c r="E15" i="6" s="1"/>
  <c r="D18" i="4"/>
  <c r="E18" i="4" s="1"/>
  <c r="D34" i="4"/>
  <c r="E34" i="4" s="1"/>
  <c r="D18" i="2"/>
  <c r="D34" i="2"/>
  <c r="E34" i="2" s="1"/>
  <c r="D18" i="6"/>
  <c r="D9" i="5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D13" i="7"/>
  <c r="D25" i="8"/>
  <c r="C4" i="2"/>
  <c r="D5" i="2" s="1"/>
  <c r="E6" i="2" s="1"/>
  <c r="C7" i="2"/>
  <c r="D7" i="2" s="1"/>
  <c r="E7" i="2" s="1"/>
  <c r="C11" i="2"/>
  <c r="D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C11" i="4"/>
  <c r="C15" i="4"/>
  <c r="C19" i="4"/>
  <c r="C23" i="4"/>
  <c r="C27" i="4"/>
  <c r="C31" i="4"/>
  <c r="C35" i="4"/>
  <c r="D11" i="5"/>
  <c r="D15" i="5"/>
  <c r="D23" i="5"/>
  <c r="D27" i="5"/>
  <c r="D31" i="5"/>
  <c r="D35" i="5"/>
  <c r="C19" i="6"/>
  <c r="D20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35" i="2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D12" i="4"/>
  <c r="D24" i="4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21" i="6" l="1"/>
  <c r="D32" i="4"/>
  <c r="E33" i="4" s="1"/>
  <c r="R31" i="4"/>
  <c r="D16" i="4"/>
  <c r="E17" i="4" s="1"/>
  <c r="R15" i="4"/>
  <c r="E11" i="2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E27" i="4" s="1"/>
  <c r="R27" i="4"/>
  <c r="D11" i="4"/>
  <c r="E11" i="4" s="1"/>
  <c r="R11" i="4"/>
  <c r="E25" i="6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E12" i="4"/>
  <c r="E31" i="5"/>
  <c r="E11" i="5"/>
  <c r="D23" i="4"/>
  <c r="E24" i="4" s="1"/>
  <c r="R23" i="4"/>
  <c r="D7" i="4"/>
  <c r="E7" i="4" s="1"/>
  <c r="R7" i="4"/>
  <c r="E21" i="3"/>
  <c r="E16" i="6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E8" i="4"/>
  <c r="D36" i="4"/>
  <c r="E36" i="4" s="1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AA90" i="5" s="1"/>
  <c r="V4" i="5"/>
  <c r="T4" i="5"/>
  <c r="Y4" i="5"/>
  <c r="Z31" i="5"/>
  <c r="V31" i="5"/>
  <c r="Y31" i="5"/>
  <c r="AB31" i="5"/>
  <c r="W31" i="5"/>
  <c r="U31" i="5"/>
  <c r="X31" i="5"/>
  <c r="AA31" i="5"/>
  <c r="T31" i="5"/>
  <c r="G84" i="15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19" i="4" s="1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36" i="3"/>
  <c r="D16" i="2"/>
  <c r="E16" i="2" s="1"/>
  <c r="D6" i="7"/>
  <c r="E6" i="7" s="1"/>
  <c r="E26" i="8"/>
  <c r="E26" i="6"/>
  <c r="E14" i="7"/>
  <c r="E10" i="5"/>
  <c r="E38" i="3"/>
  <c r="D34" i="7"/>
  <c r="E34" i="7" s="1"/>
  <c r="D34" i="8"/>
  <c r="E34" i="8" s="1"/>
  <c r="D14" i="8"/>
  <c r="E14" i="8" s="1"/>
  <c r="E20" i="7"/>
  <c r="E34" i="6"/>
  <c r="D35" i="8"/>
  <c r="E35" i="8" s="1"/>
  <c r="E12" i="7"/>
  <c r="D11" i="6"/>
  <c r="E12" i="6" s="1"/>
  <c r="D12" i="2"/>
  <c r="E12" i="2" s="1"/>
  <c r="E9" i="2"/>
  <c r="D30" i="7"/>
  <c r="E30" i="7" s="1"/>
  <c r="E37" i="3"/>
  <c r="E37" i="2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E28" i="4" l="1"/>
  <c r="T90" i="5"/>
  <c r="W90" i="5"/>
  <c r="E11" i="6"/>
  <c r="E28" i="6"/>
  <c r="E29" i="5"/>
  <c r="E37" i="4"/>
  <c r="E23" i="4"/>
  <c r="V90" i="5"/>
  <c r="Z90" i="5"/>
  <c r="Y35" i="4"/>
  <c r="Y89" i="4" s="1"/>
  <c r="W35" i="4"/>
  <c r="AB35" i="4"/>
  <c r="T35" i="4"/>
  <c r="T89" i="4" s="1"/>
  <c r="X35" i="4"/>
  <c r="X89" i="4" s="1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W89" i="4" s="1"/>
  <c r="Y31" i="4"/>
  <c r="T31" i="4"/>
  <c r="U31" i="4"/>
  <c r="V31" i="4"/>
  <c r="X31" i="4"/>
  <c r="Z31" i="4"/>
  <c r="AB31" i="4"/>
  <c r="AB89" i="4" s="1"/>
  <c r="X90" i="5"/>
  <c r="Y90" i="5"/>
  <c r="AB90" i="5"/>
  <c r="U90" i="5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A89" i="4" s="1"/>
  <c r="AB7" i="4"/>
  <c r="V7" i="4"/>
  <c r="Z7" i="4"/>
  <c r="Z89" i="4" s="1"/>
  <c r="U7" i="4"/>
  <c r="U89" i="4" s="1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V89" i="13" l="1"/>
  <c r="AB89" i="13"/>
  <c r="X89" i="13"/>
  <c r="V89" i="4"/>
  <c r="Z89" i="13"/>
  <c r="T89" i="13"/>
  <c r="AA89" i="13"/>
  <c r="W89" i="13"/>
  <c r="Y89" i="13"/>
  <c r="U89" i="13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F92" i="15" l="1"/>
  <c r="AB42" i="18"/>
  <c r="AL41" i="18"/>
  <c r="AC41" i="18"/>
  <c r="E40" i="16"/>
  <c r="H39" i="16"/>
  <c r="I39" i="16" s="1"/>
  <c r="F39" i="16"/>
  <c r="F93" i="15" l="1"/>
  <c r="G92" i="15"/>
  <c r="AB43" i="18"/>
  <c r="AL42" i="18"/>
  <c r="AC42" i="18"/>
  <c r="L13" i="16"/>
  <c r="L12" i="16"/>
  <c r="E41" i="16"/>
  <c r="F40" i="16"/>
  <c r="H40" i="16"/>
  <c r="I40" i="16" s="1"/>
  <c r="F94" i="15" l="1"/>
  <c r="G93" i="15"/>
  <c r="AB44" i="18"/>
  <c r="AL43" i="18"/>
  <c r="AC43" i="18"/>
  <c r="E42" i="16"/>
  <c r="F41" i="16"/>
  <c r="H41" i="16"/>
  <c r="I41" i="16" s="1"/>
  <c r="F95" i="15" l="1"/>
  <c r="G94" i="15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B64" i="18" s="1"/>
  <c r="AL62" i="18"/>
  <c r="AC61" i="18"/>
  <c r="AL61" i="18"/>
  <c r="E59" i="16"/>
  <c r="H59" i="16" s="1"/>
  <c r="I59" i="16" s="1"/>
  <c r="F58" i="16"/>
  <c r="AB65" i="18" l="1"/>
  <c r="AL64" i="18"/>
  <c r="AC64" i="18"/>
  <c r="AC63" i="18"/>
  <c r="AL63" i="18"/>
  <c r="E60" i="16"/>
  <c r="F59" i="16"/>
  <c r="AC65" i="18" l="1"/>
  <c r="AB66" i="18"/>
  <c r="AL65" i="18"/>
  <c r="E61" i="16"/>
  <c r="H60" i="16"/>
  <c r="I60" i="16" s="1"/>
  <c r="F60" i="16"/>
  <c r="AC66" i="18" l="1"/>
  <c r="AB67" i="18"/>
  <c r="AL66" i="18"/>
  <c r="E62" i="16"/>
  <c r="E63" i="16" s="1"/>
  <c r="E64" i="16" s="1"/>
  <c r="F61" i="16"/>
  <c r="H61" i="16"/>
  <c r="I61" i="16" s="1"/>
  <c r="AC67" i="18" l="1"/>
  <c r="AB68" i="18"/>
  <c r="AL67" i="18"/>
  <c r="E65" i="16"/>
  <c r="F64" i="16"/>
  <c r="H64" i="16"/>
  <c r="F63" i="16"/>
  <c r="H63" i="16"/>
  <c r="F62" i="16"/>
  <c r="H62" i="16"/>
  <c r="I62" i="16" s="1"/>
  <c r="AC68" i="18" l="1"/>
  <c r="AB69" i="18"/>
  <c r="AL68" i="18"/>
  <c r="I64" i="16"/>
  <c r="F65" i="16"/>
  <c r="E66" i="16"/>
  <c r="H65" i="16"/>
  <c r="I65" i="16" s="1"/>
  <c r="I63" i="16"/>
  <c r="AC69" i="18" l="1"/>
  <c r="AL69" i="18"/>
  <c r="AB70" i="18"/>
  <c r="F66" i="16"/>
  <c r="E67" i="16"/>
  <c r="H66" i="16"/>
  <c r="I66" i="16" s="1"/>
  <c r="AL70" i="18" l="1"/>
  <c r="AB71" i="18"/>
  <c r="AC70" i="18"/>
  <c r="H67" i="16"/>
  <c r="F67" i="16"/>
  <c r="AL71" i="18" l="1"/>
  <c r="AB72" i="18"/>
  <c r="AC71" i="18"/>
  <c r="I67" i="16"/>
  <c r="I68" i="16"/>
  <c r="AB73" i="18" l="1"/>
  <c r="AC72" i="18"/>
  <c r="AL72" i="18"/>
  <c r="AC73" i="18" l="1"/>
  <c r="AB74" i="18"/>
  <c r="AL73" i="18"/>
  <c r="AC74" i="18" l="1"/>
  <c r="AL74" i="18"/>
  <c r="AB75" i="18"/>
  <c r="E88" i="16"/>
  <c r="AL75" i="18" l="1"/>
  <c r="AC75" i="18"/>
  <c r="AB76" i="18"/>
  <c r="E89" i="16"/>
  <c r="F88" i="16"/>
  <c r="AL76" i="18" l="1"/>
  <c r="AC76" i="18"/>
  <c r="AB77" i="18"/>
  <c r="E90" i="16"/>
  <c r="F89" i="16"/>
  <c r="AC77" i="18" l="1"/>
  <c r="AL77" i="18"/>
  <c r="AB78" i="18"/>
  <c r="E91" i="16"/>
  <c r="F90" i="16"/>
  <c r="AC78" i="18" l="1"/>
  <c r="AB79" i="18"/>
  <c r="AL78" i="18"/>
  <c r="E92" i="16"/>
  <c r="F91" i="16"/>
  <c r="AC79" i="18" l="1"/>
  <c r="AL79" i="18"/>
  <c r="E93" i="16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<sst xmlns="http://schemas.openxmlformats.org/spreadsheetml/2006/main" count="234" uniqueCount="69">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</sst>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Casi_totali!$B$3:$B$93</c:f>
              <c:numCache>
                <c:formatCode>General</c:formatCode>
                <c:ptCount val="9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Casi_totali!$C$3:$C$93</c:f>
              <c:numCache>
                <c:formatCode>General</c:formatCode>
                <c:ptCount val="9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Deceduti!$T$90:$AB$90</c:f>
              <c:numCache>
                <c:formatCode>General</c:formatCode>
                <c:ptCount val="9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Ospedalizzati!$B$3:$B$82</c:f>
              <c:numCache>
                <c:formatCode>General</c:formatCode>
                <c:ptCount val="8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Ospedalizzati!$C$3:$C$82</c:f>
              <c:numCache>
                <c:formatCode>General</c:formatCode>
                <c:ptCount val="8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Ospedalizzati!$C$3:$C$81</c:f>
              <c:numCache>
                <c:formatCode>General</c:formatCode>
                <c:ptCount val="7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Positivi!$C$3:$C$95</c:f>
              <c:numCache>
                <c:formatCode>General</c:formatCode>
                <c:ptCount val="9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Positivi!$C$3:$C$93</c:f>
              <c:numCache>
                <c:formatCode>General</c:formatCode>
                <c:ptCount val="9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positivi'!$T$89:$AB$89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  <c:pt idx="82">
                  <c:v>7.6322839225918795</c:v>
                </c:pt>
                <c:pt idx="83">
                  <c:v>7.5020965337308985</c:v>
                </c:pt>
                <c:pt idx="84">
                  <c:v>7.4271232071378455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Tamponi!$A$2:$A$90</c:f>
              <c:numCache>
                <c:formatCode>d/m;@</c:formatCode>
                <c:ptCount val="8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</c:numCache>
            </c:numRef>
          </c:xVal>
          <c:yVal>
            <c:numRef>
              <c:f>Tamponi!$J$2:$J$90</c:f>
              <c:numCache>
                <c:formatCode>0.0</c:formatCode>
                <c:ptCount val="8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  <c:pt idx="83">
                  <c:v>2.383373872908686</c:v>
                </c:pt>
                <c:pt idx="84">
                  <c:v>2.2746059847718438</c:v>
                </c:pt>
                <c:pt idx="85">
                  <c:v>2.1882601436328279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Tamponi!$A$4:$A$88</c:f>
              <c:numCache>
                <c:formatCode>d/m;@</c:formatCode>
                <c:ptCount val="8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</c:numCache>
            </c:numRef>
          </c:cat>
          <c:val>
            <c:numRef>
              <c:f>Tamponi!$D$4:$D$88</c:f>
              <c:numCache>
                <c:formatCode>General</c:formatCode>
                <c:ptCount val="8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  <c:pt idx="81">
                  <c:v>69179</c:v>
                </c:pt>
                <c:pt idx="82">
                  <c:v>60101</c:v>
                </c:pt>
                <c:pt idx="83">
                  <c:v>36406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72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(2)'!$B$3:$B$80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'Analisi-nuovi-pos (2)'!$C$3:$C$80</c:f>
              <c:numCache>
                <c:formatCode>0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  <c:pt idx="83">
                  <c:v>3430.3295385508682</c:v>
                </c:pt>
                <c:pt idx="84">
                  <c:v>3141.7180395629839</c:v>
                </c:pt>
                <c:pt idx="85">
                  <c:v>2875.3982084192103</c:v>
                </c:pt>
                <c:pt idx="86">
                  <c:v>2629.8753783528809</c:v>
                </c:pt>
                <c:pt idx="87">
                  <c:v>2403.7286021007458</c:v>
                </c:pt>
                <c:pt idx="88">
                  <c:v>2195.6103435961995</c:v>
                </c:pt>
                <c:pt idx="89">
                  <c:v>2004.245635268453</c:v>
                </c:pt>
                <c:pt idx="90">
                  <c:v>1828.4307870935299</c:v>
                </c:pt>
                <c:pt idx="91">
                  <c:v>1667.0317249235814</c:v>
                </c:pt>
                <c:pt idx="92">
                  <c:v>1518.9820274707745</c:v>
                </c:pt>
                <c:pt idx="93">
                  <c:v>1383.2807236869121</c:v>
                </c:pt>
                <c:pt idx="94">
                  <c:v>1258.9899051803513</c:v>
                </c:pt>
                <c:pt idx="95">
                  <c:v>1145.2322017247207</c:v>
                </c:pt>
                <c:pt idx="96">
                  <c:v>1041.1881618542247</c:v>
                </c:pt>
                <c:pt idx="97">
                  <c:v>946.09357499837643</c:v>
                </c:pt>
                <c:pt idx="98">
                  <c:v>859.23676654318115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9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  <c:pt idx="70">
                  <c:v>-2222.9982194904587</c:v>
                </c:pt>
                <c:pt idx="71">
                  <c:v>-2074.836412397417</c:v>
                </c:pt>
                <c:pt idx="72">
                  <c:v>-1488.049720256211</c:v>
                </c:pt>
                <c:pt idx="73">
                  <c:v>-879.12483172336943</c:v>
                </c:pt>
                <c:pt idx="74">
                  <c:v>-283.34346514503704</c:v>
                </c:pt>
                <c:pt idx="75">
                  <c:v>125.21849310828838</c:v>
                </c:pt>
                <c:pt idx="76">
                  <c:v>305.69022245812812</c:v>
                </c:pt>
                <c:pt idx="77">
                  <c:v>477.40380359228584</c:v>
                </c:pt>
                <c:pt idx="78">
                  <c:v>1352.8908662111789</c:v>
                </c:pt>
                <c:pt idx="79">
                  <c:v>1756.8782411561988</c:v>
                </c:pt>
                <c:pt idx="80">
                  <c:v>2304.2827911097265</c:v>
                </c:pt>
                <c:pt idx="81">
                  <c:v>2685.2055768668652</c:v>
                </c:pt>
                <c:pt idx="82">
                  <c:v>3185.9254998331307</c:v>
                </c:pt>
                <c:pt idx="83">
                  <c:v>3517.8925459780439</c:v>
                </c:pt>
                <c:pt idx="84">
                  <c:v>3654.7207420217455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  <c:pt idx="70">
                  <c:v>219.84800113795791</c:v>
                </c:pt>
                <c:pt idx="71">
                  <c:v>148.16180709304172</c:v>
                </c:pt>
                <c:pt idx="72">
                  <c:v>586.786692141206</c:v>
                </c:pt>
                <c:pt idx="73">
                  <c:v>608.92488853284158</c:v>
                </c:pt>
                <c:pt idx="74">
                  <c:v>595.78136657833238</c:v>
                </c:pt>
                <c:pt idx="75">
                  <c:v>408.56195825332543</c:v>
                </c:pt>
                <c:pt idx="76">
                  <c:v>180.47172934983973</c:v>
                </c:pt>
                <c:pt idx="77">
                  <c:v>171.71358113415772</c:v>
                </c:pt>
                <c:pt idx="78">
                  <c:v>875.48706261889311</c:v>
                </c:pt>
                <c:pt idx="79">
                  <c:v>403.98737494501984</c:v>
                </c:pt>
                <c:pt idx="80">
                  <c:v>547.40454995352775</c:v>
                </c:pt>
                <c:pt idx="81">
                  <c:v>380.92278575713863</c:v>
                </c:pt>
                <c:pt idx="82">
                  <c:v>500.71992296626559</c:v>
                </c:pt>
                <c:pt idx="83">
                  <c:v>331.96704614491318</c:v>
                </c:pt>
                <c:pt idx="84">
                  <c:v>136.82819604370161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5.5964125103696918E-8</c:v>
                </c:pt>
                <c:pt idx="1">
                  <c:v>2.8365424079288531E-7</c:v>
                </c:pt>
                <c:pt idx="2">
                  <c:v>0.27419628318410444</c:v>
                </c:pt>
                <c:pt idx="3">
                  <c:v>0.96245704299230206</c:v>
                </c:pt>
                <c:pt idx="4">
                  <c:v>2.4578695424224453</c:v>
                </c:pt>
                <c:pt idx="5">
                  <c:v>5.3678698270678815</c:v>
                </c:pt>
                <c:pt idx="6">
                  <c:v>10.558975065429367</c:v>
                </c:pt>
                <c:pt idx="7">
                  <c:v>19.190211182929168</c:v>
                </c:pt>
                <c:pt idx="8">
                  <c:v>32.731415517768191</c:v>
                </c:pt>
                <c:pt idx="9">
                  <c:v>52.964234841106531</c:v>
                </c:pt>
                <c:pt idx="10">
                  <c:v>81.965273677868112</c:v>
                </c:pt>
                <c:pt idx="11">
                  <c:v>122.07230216634497</c:v>
                </c:pt>
                <c:pt idx="12">
                  <c:v>175.83560237892345</c:v>
                </c:pt>
                <c:pt idx="13">
                  <c:v>245.95737055733008</c:v>
                </c:pt>
                <c:pt idx="14">
                  <c:v>335.22259734275622</c:v>
                </c:pt>
                <c:pt idx="15">
                  <c:v>446.42504629320354</c:v>
                </c:pt>
                <c:pt idx="16">
                  <c:v>582.29188874589306</c:v>
                </c:pt>
                <c:pt idx="17">
                  <c:v>745.4102853954239</c:v>
                </c:pt>
                <c:pt idx="18">
                  <c:v>938.15878873967176</c:v>
                </c:pt>
                <c:pt idx="19">
                  <c:v>1162.6459296908649</c:v>
                </c:pt>
                <c:pt idx="20">
                  <c:v>1420.6577938892538</c:v>
                </c:pt>
                <c:pt idx="21">
                  <c:v>1713.6158284608464</c:v>
                </c:pt>
                <c:pt idx="22">
                  <c:v>2042.545579531256</c:v>
                </c:pt>
                <c:pt idx="23">
                  <c:v>2408.0565678485777</c:v>
                </c:pt>
                <c:pt idx="24">
                  <c:v>2810.3330798641018</c:v>
                </c:pt>
                <c:pt idx="25">
                  <c:v>3249.1352934170095</c:v>
                </c:pt>
                <c:pt idx="26">
                  <c:v>3723.8098740980518</c:v>
                </c:pt>
                <c:pt idx="27">
                  <c:v>4233.3089693878128</c:v>
                </c:pt>
                <c:pt idx="28">
                  <c:v>4776.216388459733</c:v>
                </c:pt>
                <c:pt idx="29">
                  <c:v>5350.7796794970945</c:v>
                </c:pt>
                <c:pt idx="30">
                  <c:v>5954.9467954492093</c:v>
                </c:pt>
                <c:pt idx="31">
                  <c:v>6586.4060645691079</c:v>
                </c:pt>
                <c:pt idx="32">
                  <c:v>7242.6282448961347</c:v>
                </c:pt>
                <c:pt idx="33">
                  <c:v>7920.909533407128</c:v>
                </c:pt>
                <c:pt idx="34">
                  <c:v>8618.4145127802676</c:v>
                </c:pt>
                <c:pt idx="35">
                  <c:v>9332.2181443132922</c:v>
                </c:pt>
                <c:pt idx="36">
                  <c:v>10059.346048149398</c:v>
                </c:pt>
                <c:pt idx="37">
                  <c:v>10796.812446200389</c:v>
                </c:pt>
                <c:pt idx="38">
                  <c:v>11541.655274602288</c:v>
                </c:pt>
                <c:pt idx="39">
                  <c:v>12290.968097711775</c:v>
                </c:pt>
                <c:pt idx="40">
                  <c:v>13041.928571935428</c:v>
                </c:pt>
                <c:pt idx="41">
                  <c:v>13791.823313239129</c:v>
                </c:pt>
                <c:pt idx="42">
                  <c:v>14538.069115853737</c:v>
                </c:pt>
                <c:pt idx="43">
                  <c:v>15278.230550897666</c:v>
                </c:pt>
                <c:pt idx="44">
                  <c:v>16010.03404227996</c:v>
                </c:pt>
                <c:pt idx="45">
                  <c:v>16731.37857361824</c:v>
                </c:pt>
                <c:pt idx="46">
                  <c:v>17440.343224592234</c:v>
                </c:pt>
                <c:pt idx="47">
                  <c:v>18135.191768964436</c:v>
                </c:pt>
                <c:pt idx="48">
                  <c:v>18814.374590394913</c:v>
                </c:pt>
                <c:pt idx="49">
                  <c:v>19476.528187210803</c:v>
                </c:pt>
                <c:pt idx="50">
                  <c:v>20120.472544559423</c:v>
                </c:pt>
                <c:pt idx="51">
                  <c:v>20745.206652977733</c:v>
                </c:pt>
                <c:pt idx="52">
                  <c:v>21349.902447422122</c:v>
                </c:pt>
                <c:pt idx="53">
                  <c:v>21933.89743124117</c:v>
                </c:pt>
                <c:pt idx="54">
                  <c:v>22496.686236389909</c:v>
                </c:pt>
                <c:pt idx="55">
                  <c:v>23037.911355245513</c:v>
                </c:pt>
                <c:pt idx="56">
                  <c:v>23557.353261470464</c:v>
                </c:pt>
                <c:pt idx="57">
                  <c:v>24054.920118167829</c:v>
                </c:pt>
                <c:pt idx="58">
                  <c:v>24530.637251680098</c:v>
                </c:pt>
                <c:pt idx="59">
                  <c:v>24984.636549304945</c:v>
                </c:pt>
                <c:pt idx="60">
                  <c:v>25417.145919360304</c:v>
                </c:pt>
                <c:pt idx="61">
                  <c:v>25828.478932770835</c:v>
                </c:pt>
                <c:pt idx="62">
                  <c:v>26219.024746939209</c:v>
                </c:pt>
                <c:pt idx="63">
                  <c:v>26589.238395315071</c:v>
                </c:pt>
                <c:pt idx="64">
                  <c:v>26939.631509930674</c:v>
                </c:pt>
                <c:pt idx="65">
                  <c:v>27270.763529333624</c:v>
                </c:pt>
                <c:pt idx="66">
                  <c:v>27583.233430869292</c:v>
                </c:pt>
                <c:pt idx="67">
                  <c:v>27877.672014167285</c:v>
                </c:pt>
                <c:pt idx="68">
                  <c:v>28154.734751957185</c:v>
                </c:pt>
                <c:pt idx="69">
                  <c:v>28415.09521494291</c:v>
                </c:pt>
                <c:pt idx="70">
                  <c:v>28659.439069348635</c:v>
                </c:pt>
                <c:pt idx="71">
                  <c:v>28888.458638842891</c:v>
                </c:pt>
                <c:pt idx="72">
                  <c:v>29102.848016772343</c:v>
                </c:pt>
                <c:pt idx="73">
                  <c:v>29303.298709906117</c:v>
                </c:pt>
                <c:pt idx="74">
                  <c:v>29490.49579111562</c:v>
                </c:pt>
                <c:pt idx="75">
                  <c:v>29665.114535501325</c:v>
                </c:pt>
                <c:pt idx="76">
                  <c:v>29827.817512336092</c:v>
                </c:pt>
                <c:pt idx="77">
                  <c:v>29979.252103735016</c:v>
                </c:pt>
                <c:pt idx="78">
                  <c:v>30120.048420099036</c:v>
                </c:pt>
                <c:pt idx="79">
                  <c:v>30250.817582032385</c:v>
                </c:pt>
                <c:pt idx="80">
                  <c:v>30372.15033852644</c:v>
                </c:pt>
                <c:pt idx="81">
                  <c:v>30484.615991664108</c:v>
                </c:pt>
                <c:pt idx="82">
                  <c:v>30588.76159886509</c:v>
                </c:pt>
                <c:pt idx="83">
                  <c:v>30685.111424704479</c:v>
                </c:pt>
                <c:pt idx="84">
                  <c:v>30774.166615542454</c:v>
                </c:pt>
                <c:pt idx="85">
                  <c:v>30856.405071554535</c:v>
                </c:pt>
                <c:pt idx="86">
                  <c:v>30932.281492208502</c:v>
                </c:pt>
                <c:pt idx="87">
                  <c:v>31002.227572759573</c:v>
                </c:pt>
                <c:pt idx="88">
                  <c:v>31066.652330898774</c:v>
                </c:pt>
                <c:pt idx="89">
                  <c:v>31125.942544264086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2.2769011568918839E-6</c:v>
                </c:pt>
                <c:pt idx="2">
                  <c:v>2.741959995298636</c:v>
                </c:pt>
                <c:pt idx="3">
                  <c:v>6.8826075980819752</c:v>
                </c:pt>
                <c:pt idx="4">
                  <c:v>14.954124994301432</c:v>
                </c:pt>
                <c:pt idx="5">
                  <c:v>29.100002846454363</c:v>
                </c:pt>
                <c:pt idx="6">
                  <c:v>51.911052383614859</c:v>
                </c:pt>
                <c:pt idx="7">
                  <c:v>86.312361174998017</c:v>
                </c:pt>
                <c:pt idx="8">
                  <c:v>135.41204334839023</c:v>
                </c:pt>
                <c:pt idx="9">
                  <c:v>202.32819323338339</c:v>
                </c:pt>
                <c:pt idx="10">
                  <c:v>290.0103883676158</c:v>
                </c:pt>
                <c:pt idx="11">
                  <c:v>401.07028488476857</c:v>
                </c:pt>
                <c:pt idx="12">
                  <c:v>537.63300212578486</c:v>
                </c:pt>
                <c:pt idx="13">
                  <c:v>701.21768178406626</c:v>
                </c:pt>
                <c:pt idx="14">
                  <c:v>892.65226785426137</c:v>
                </c:pt>
                <c:pt idx="15">
                  <c:v>1112.0244895044732</c:v>
                </c:pt>
                <c:pt idx="16">
                  <c:v>1358.6684245268953</c:v>
                </c:pt>
                <c:pt idx="17">
                  <c:v>1631.1839664953084</c:v>
                </c:pt>
                <c:pt idx="18">
                  <c:v>1927.4850334424787</c:v>
                </c:pt>
                <c:pt idx="19">
                  <c:v>2244.8714095119317</c:v>
                </c:pt>
                <c:pt idx="20">
                  <c:v>2580.1186419838882</c:v>
                </c:pt>
                <c:pt idx="21">
                  <c:v>2929.5803457159263</c:v>
                </c:pt>
                <c:pt idx="22">
                  <c:v>3289.2975107040957</c:v>
                </c:pt>
                <c:pt idx="23">
                  <c:v>3655.1098831732179</c:v>
                </c:pt>
                <c:pt idx="24">
                  <c:v>4022.7651201552408</c:v>
                </c:pt>
                <c:pt idx="25">
                  <c:v>4388.0221355290769</c:v>
                </c:pt>
                <c:pt idx="26">
                  <c:v>4746.7458068104224</c:v>
                </c:pt>
                <c:pt idx="27">
                  <c:v>5094.9909528976104</c:v>
                </c:pt>
                <c:pt idx="28">
                  <c:v>5429.0741907192023</c:v>
                </c:pt>
                <c:pt idx="29">
                  <c:v>5745.6329103736152</c:v>
                </c:pt>
                <c:pt idx="30">
                  <c:v>6041.6711595211473</c:v>
                </c:pt>
                <c:pt idx="31">
                  <c:v>6314.5926911989864</c:v>
                </c:pt>
                <c:pt idx="32">
                  <c:v>6562.2218032702676</c:v>
                </c:pt>
                <c:pt idx="33">
                  <c:v>6782.8128851099336</c:v>
                </c:pt>
                <c:pt idx="34">
                  <c:v>6975.0497937313958</c:v>
                </c:pt>
                <c:pt idx="35">
                  <c:v>7138.036315330246</c:v>
                </c:pt>
                <c:pt idx="36">
                  <c:v>7271.2790383610627</c:v>
                </c:pt>
                <c:pt idx="37">
                  <c:v>7374.6639805099039</c:v>
                </c:pt>
                <c:pt idx="38">
                  <c:v>7448.4282840189917</c:v>
                </c:pt>
                <c:pt idx="39">
                  <c:v>7493.12823109487</c:v>
                </c:pt>
                <c:pt idx="40">
                  <c:v>7509.6047422365336</c:v>
                </c:pt>
                <c:pt idx="41">
                  <c:v>7498.9474130370036</c:v>
                </c:pt>
                <c:pt idx="42">
                  <c:v>7462.4580261460869</c:v>
                </c:pt>
                <c:pt idx="43">
                  <c:v>7401.6143504392858</c:v>
                </c:pt>
                <c:pt idx="44">
                  <c:v>7318.0349138229394</c:v>
                </c:pt>
                <c:pt idx="45">
                  <c:v>7213.4453133827992</c:v>
                </c:pt>
                <c:pt idx="46">
                  <c:v>7089.6465097399414</c:v>
                </c:pt>
                <c:pt idx="47">
                  <c:v>6948.4854437220201</c:v>
                </c:pt>
                <c:pt idx="48">
                  <c:v>6791.8282143047691</c:v>
                </c:pt>
                <c:pt idx="49">
                  <c:v>6621.5359681588961</c:v>
                </c:pt>
                <c:pt idx="50">
                  <c:v>6439.4435734862054</c:v>
                </c:pt>
                <c:pt idx="51">
                  <c:v>6247.3410841830992</c:v>
                </c:pt>
                <c:pt idx="52">
                  <c:v>6046.9579444438932</c:v>
                </c:pt>
                <c:pt idx="53">
                  <c:v>5839.9498381904777</c:v>
                </c:pt>
                <c:pt idx="54">
                  <c:v>5627.888051487389</c:v>
                </c:pt>
                <c:pt idx="55">
                  <c:v>5412.251188556038</c:v>
                </c:pt>
                <c:pt idx="56">
                  <c:v>5194.419062249508</c:v>
                </c:pt>
                <c:pt idx="57">
                  <c:v>4975.6685669736544</c:v>
                </c:pt>
                <c:pt idx="58">
                  <c:v>4757.1713351226936</c:v>
                </c:pt>
                <c:pt idx="59">
                  <c:v>4539.992976248468</c:v>
                </c:pt>
                <c:pt idx="60">
                  <c:v>4325.0937005535889</c:v>
                </c:pt>
                <c:pt idx="61">
                  <c:v>4113.3301341053084</c:v>
                </c:pt>
                <c:pt idx="62">
                  <c:v>3905.4581416837391</c:v>
                </c:pt>
                <c:pt idx="63">
                  <c:v>3702.1364837586225</c:v>
                </c:pt>
                <c:pt idx="64">
                  <c:v>3503.9311461560283</c:v>
                </c:pt>
                <c:pt idx="65">
                  <c:v>3311.3201940295039</c:v>
                </c:pt>
                <c:pt idx="66">
                  <c:v>3124.699015356673</c:v>
                </c:pt>
                <c:pt idx="67">
                  <c:v>2944.3858329799332</c:v>
                </c:pt>
                <c:pt idx="68">
                  <c:v>2770.6273778989998</c:v>
                </c:pt>
                <c:pt idx="69">
                  <c:v>2603.6046298572546</c:v>
                </c:pt>
                <c:pt idx="70">
                  <c:v>2443.4385440572441</c:v>
                </c:pt>
                <c:pt idx="71">
                  <c:v>2290.1956949425585</c:v>
                </c:pt>
                <c:pt idx="72">
                  <c:v>2143.8937792945217</c:v>
                </c:pt>
                <c:pt idx="73">
                  <c:v>2004.5069313377462</c:v>
                </c:pt>
                <c:pt idx="74">
                  <c:v>1871.9708120950236</c:v>
                </c:pt>
                <c:pt idx="75">
                  <c:v>1746.1874438570521</c:v>
                </c:pt>
                <c:pt idx="76">
                  <c:v>1627.0297683476747</c:v>
                </c:pt>
                <c:pt idx="77">
                  <c:v>1514.3459139892366</c:v>
                </c:pt>
                <c:pt idx="78">
                  <c:v>1407.9631636401973</c:v>
                </c:pt>
                <c:pt idx="79">
                  <c:v>1307.691619333491</c:v>
                </c:pt>
                <c:pt idx="80">
                  <c:v>1213.327564940555</c:v>
                </c:pt>
                <c:pt idx="81">
                  <c:v>1124.6565313766769</c:v>
                </c:pt>
                <c:pt idx="82">
                  <c:v>1041.4560720098234</c:v>
                </c:pt>
                <c:pt idx="83">
                  <c:v>963.49825839388359</c:v>
                </c:pt>
                <c:pt idx="84">
                  <c:v>890.55190837974806</c:v>
                </c:pt>
                <c:pt idx="85">
                  <c:v>822.3845601208086</c:v>
                </c:pt>
                <c:pt idx="86">
                  <c:v>758.76420653967216</c:v>
                </c:pt>
                <c:pt idx="87">
                  <c:v>699.46080551071645</c:v>
                </c:pt>
                <c:pt idx="88">
                  <c:v>644.24758139201003</c:v>
                </c:pt>
                <c:pt idx="89">
                  <c:v>592.90213365311502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Casi_totali!$A$3:$A$90</c:f>
              <c:numCache>
                <c:formatCode>d/m;@</c:formatCode>
                <c:ptCount val="8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Casi_totali!$B$3:$B$90</c:f>
              <c:numCache>
                <c:formatCode>General</c:formatCode>
                <c:ptCount val="8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6.9999999440358751</c:v>
                </c:pt>
                <c:pt idx="1">
                  <c:v>9.9999997163457586</c:v>
                </c:pt>
                <c:pt idx="2">
                  <c:v>11.725803716815896</c:v>
                </c:pt>
                <c:pt idx="3">
                  <c:v>16.037542957007698</c:v>
                </c:pt>
                <c:pt idx="4">
                  <c:v>18.542130457577557</c:v>
                </c:pt>
                <c:pt idx="5">
                  <c:v>23.632130172932118</c:v>
                </c:pt>
                <c:pt idx="6">
                  <c:v>23.441024934570635</c:v>
                </c:pt>
                <c:pt idx="7">
                  <c:v>32.809788817070832</c:v>
                </c:pt>
                <c:pt idx="8">
                  <c:v>46.268584482231809</c:v>
                </c:pt>
                <c:pt idx="9">
                  <c:v>54.035765158893469</c:v>
                </c:pt>
                <c:pt idx="10">
                  <c:v>66.034726322131888</c:v>
                </c:pt>
                <c:pt idx="11">
                  <c:v>74.927697833655031</c:v>
                </c:pt>
                <c:pt idx="12">
                  <c:v>57.164397621076546</c:v>
                </c:pt>
                <c:pt idx="13">
                  <c:v>120.04262944266992</c:v>
                </c:pt>
                <c:pt idx="14">
                  <c:v>127.77740265724378</c:v>
                </c:pt>
                <c:pt idx="15">
                  <c:v>184.57495370679646</c:v>
                </c:pt>
                <c:pt idx="16">
                  <c:v>244.70811125410694</c:v>
                </c:pt>
                <c:pt idx="17">
                  <c:v>270.5897146045761</c:v>
                </c:pt>
                <c:pt idx="18">
                  <c:v>327.84121126032824</c:v>
                </c:pt>
                <c:pt idx="19">
                  <c:v>278.35407030913507</c:v>
                </c:pt>
                <c:pt idx="20">
                  <c:v>388.34220611074625</c:v>
                </c:pt>
                <c:pt idx="21">
                  <c:v>444.38417153915361</c:v>
                </c:pt>
                <c:pt idx="22">
                  <c:v>460.45442046874405</c:v>
                </c:pt>
                <c:pt idx="23">
                  <c:v>569.94343215142226</c:v>
                </c:pt>
                <c:pt idx="24">
                  <c:v>594.66692013589818</c:v>
                </c:pt>
                <c:pt idx="25">
                  <c:v>782.86470658299049</c:v>
                </c:pt>
                <c:pt idx="26">
                  <c:v>1101.1901259019482</c:v>
                </c:pt>
                <c:pt idx="27">
                  <c:v>1242.6910306121872</c:v>
                </c:pt>
                <c:pt idx="28">
                  <c:v>1300.783611540267</c:v>
                </c:pt>
                <c:pt idx="29">
                  <c:v>1469.2203205029055</c:v>
                </c:pt>
                <c:pt idx="30">
                  <c:v>1548.0532045507907</c:v>
                </c:pt>
                <c:pt idx="31">
                  <c:v>1578.5939354308921</c:v>
                </c:pt>
                <c:pt idx="32">
                  <c:v>1891.3717551038653</c:v>
                </c:pt>
                <c:pt idx="33">
                  <c:v>2102.090466592872</c:v>
                </c:pt>
                <c:pt idx="34">
                  <c:v>2160.5854872197324</c:v>
                </c:pt>
                <c:pt idx="35">
                  <c:v>2258.7818556867078</c:v>
                </c:pt>
                <c:pt idx="36">
                  <c:v>2368.6539518506015</c:v>
                </c:pt>
                <c:pt idx="37">
                  <c:v>2358.1875537996111</c:v>
                </c:pt>
                <c:pt idx="38">
                  <c:v>2373.344725397712</c:v>
                </c:pt>
                <c:pt idx="39">
                  <c:v>2390.031902288225</c:v>
                </c:pt>
                <c:pt idx="40">
                  <c:v>2320.0714280645716</c:v>
                </c:pt>
                <c:pt idx="41">
                  <c:v>2095.1766867608712</c:v>
                </c:pt>
                <c:pt idx="42">
                  <c:v>1984.9308841462625</c:v>
                </c:pt>
                <c:pt idx="43">
                  <c:v>1848.769449102334</c:v>
                </c:pt>
                <c:pt idx="44">
                  <c:v>1658.96595772004</c:v>
                </c:pt>
                <c:pt idx="45">
                  <c:v>1547.6214263817601</c:v>
                </c:pt>
                <c:pt idx="46">
                  <c:v>1408.656775407766</c:v>
                </c:pt>
                <c:pt idx="47">
                  <c:v>1332.8082310355639</c:v>
                </c:pt>
                <c:pt idx="48">
                  <c:v>1084.625409605087</c:v>
                </c:pt>
                <c:pt idx="49">
                  <c:v>988.47181278919743</c:v>
                </c:pt>
                <c:pt idx="50">
                  <c:v>946.52745544057689</c:v>
                </c:pt>
                <c:pt idx="51">
                  <c:v>899.79334702226697</c:v>
                </c:pt>
                <c:pt idx="52">
                  <c:v>820.09755257787765</c:v>
                </c:pt>
                <c:pt idx="53">
                  <c:v>811.10256875882988</c:v>
                </c:pt>
                <c:pt idx="54">
                  <c:v>730.31376361009097</c:v>
                </c:pt>
                <c:pt idx="55">
                  <c:v>622.08864475448718</c:v>
                </c:pt>
                <c:pt idx="56">
                  <c:v>556.64673852953638</c:v>
                </c:pt>
                <c:pt idx="57">
                  <c:v>593.07988183217094</c:v>
                </c:pt>
                <c:pt idx="58">
                  <c:v>554.36274831990158</c:v>
                </c:pt>
                <c:pt idx="59">
                  <c:v>564.36345069505478</c:v>
                </c:pt>
                <c:pt idx="60">
                  <c:v>551.85408063969589</c:v>
                </c:pt>
                <c:pt idx="61">
                  <c:v>555.52106722916506</c:v>
                </c:pt>
                <c:pt idx="62">
                  <c:v>424.97525306079115</c:v>
                </c:pt>
                <c:pt idx="63">
                  <c:v>387.7616046849289</c:v>
                </c:pt>
                <c:pt idx="64">
                  <c:v>419.36849006932607</c:v>
                </c:pt>
                <c:pt idx="65">
                  <c:v>411.23647066637568</c:v>
                </c:pt>
                <c:pt idx="66">
                  <c:v>383.76656913070838</c:v>
                </c:pt>
                <c:pt idx="67">
                  <c:v>358.32798583271506</c:v>
                </c:pt>
                <c:pt idx="68">
                  <c:v>555.26524804281507</c:v>
                </c:pt>
                <c:pt idx="69">
                  <c:v>468.90478505708961</c:v>
                </c:pt>
                <c:pt idx="70">
                  <c:v>419.5609306513652</c:v>
                </c:pt>
                <c:pt idx="71">
                  <c:v>426.54136115710935</c:v>
                </c:pt>
                <c:pt idx="72">
                  <c:v>581.15198322765718</c:v>
                </c:pt>
                <c:pt idx="73">
                  <c:v>654.70129009388256</c:v>
                </c:pt>
                <c:pt idx="74">
                  <c:v>710.5042088843802</c:v>
                </c:pt>
                <c:pt idx="75">
                  <c:v>729.88546449867499</c:v>
                </c:pt>
                <c:pt idx="76">
                  <c:v>732.18248766390752</c:v>
                </c:pt>
                <c:pt idx="77">
                  <c:v>759.74789626498386</c:v>
                </c:pt>
                <c:pt idx="78">
                  <c:v>790.95157990096413</c:v>
                </c:pt>
                <c:pt idx="79">
                  <c:v>855.18241796761504</c:v>
                </c:pt>
                <c:pt idx="80">
                  <c:v>995.84966147355954</c:v>
                </c:pt>
                <c:pt idx="81">
                  <c:v>1125.3840083358918</c:v>
                </c:pt>
                <c:pt idx="82">
                  <c:v>1174.2384011349095</c:v>
                </c:pt>
                <c:pt idx="83">
                  <c:v>1222.8885752955212</c:v>
                </c:pt>
                <c:pt idx="84">
                  <c:v>1232.8333844575463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  <c:pt idx="8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2.2769011568918837E-7</c:v>
                </c:pt>
                <c:pt idx="1">
                  <c:v>0.27419599952986362</c:v>
                </c:pt>
                <c:pt idx="2">
                  <c:v>0.68826075980819756</c:v>
                </c:pt>
                <c:pt idx="3">
                  <c:v>1.495412499430143</c:v>
                </c:pt>
                <c:pt idx="4">
                  <c:v>2.9100002846454367</c:v>
                </c:pt>
                <c:pt idx="5">
                  <c:v>5.1911052383614855</c:v>
                </c:pt>
                <c:pt idx="6">
                  <c:v>8.6312361174998014</c:v>
                </c:pt>
                <c:pt idx="7">
                  <c:v>13.541204334839023</c:v>
                </c:pt>
                <c:pt idx="8">
                  <c:v>20.23281932333834</c:v>
                </c:pt>
                <c:pt idx="9">
                  <c:v>29.001038836761573</c:v>
                </c:pt>
                <c:pt idx="10">
                  <c:v>40.107028488476857</c:v>
                </c:pt>
                <c:pt idx="11">
                  <c:v>53.7633002125785</c:v>
                </c:pt>
                <c:pt idx="12">
                  <c:v>70.121768178406626</c:v>
                </c:pt>
                <c:pt idx="13">
                  <c:v>89.265226785426108</c:v>
                </c:pt>
                <c:pt idx="14">
                  <c:v>111.20244895044732</c:v>
                </c:pt>
                <c:pt idx="15">
                  <c:v>135.86684245268953</c:v>
                </c:pt>
                <c:pt idx="16">
                  <c:v>163.11839664953078</c:v>
                </c:pt>
                <c:pt idx="17">
                  <c:v>192.74850334424792</c:v>
                </c:pt>
                <c:pt idx="18">
                  <c:v>224.4871409511932</c:v>
                </c:pt>
                <c:pt idx="19">
                  <c:v>258.01186419838876</c:v>
                </c:pt>
                <c:pt idx="20">
                  <c:v>292.95803457159258</c:v>
                </c:pt>
                <c:pt idx="21">
                  <c:v>328.92975107040945</c:v>
                </c:pt>
                <c:pt idx="22">
                  <c:v>365.51098831732185</c:v>
                </c:pt>
                <c:pt idx="23">
                  <c:v>402.27651201552408</c:v>
                </c:pt>
                <c:pt idx="24">
                  <c:v>438.80221355290774</c:v>
                </c:pt>
                <c:pt idx="25">
                  <c:v>474.67458068104213</c:v>
                </c:pt>
                <c:pt idx="26">
                  <c:v>509.49909528976133</c:v>
                </c:pt>
                <c:pt idx="27">
                  <c:v>542.90741907192</c:v>
                </c:pt>
                <c:pt idx="28">
                  <c:v>574.5632910373613</c:v>
                </c:pt>
                <c:pt idx="29">
                  <c:v>604.16711595211473</c:v>
                </c:pt>
                <c:pt idx="30">
                  <c:v>631.45926911989818</c:v>
                </c:pt>
                <c:pt idx="31">
                  <c:v>656.22218032702665</c:v>
                </c:pt>
                <c:pt idx="32">
                  <c:v>678.28128851099325</c:v>
                </c:pt>
                <c:pt idx="33">
                  <c:v>697.50497937313878</c:v>
                </c:pt>
                <c:pt idx="34">
                  <c:v>713.80363153302483</c:v>
                </c:pt>
                <c:pt idx="35">
                  <c:v>727.12790383610661</c:v>
                </c:pt>
                <c:pt idx="36">
                  <c:v>737.46639805098982</c:v>
                </c:pt>
                <c:pt idx="37">
                  <c:v>744.84282840189917</c:v>
                </c:pt>
                <c:pt idx="38">
                  <c:v>749.3128231094862</c:v>
                </c:pt>
                <c:pt idx="39">
                  <c:v>750.96047422365348</c:v>
                </c:pt>
                <c:pt idx="40">
                  <c:v>749.89474130370036</c:v>
                </c:pt>
                <c:pt idx="41">
                  <c:v>746.24580261460949</c:v>
                </c:pt>
                <c:pt idx="42">
                  <c:v>740.16143504392824</c:v>
                </c:pt>
                <c:pt idx="43">
                  <c:v>731.80349138229462</c:v>
                </c:pt>
                <c:pt idx="44">
                  <c:v>721.3445313382806</c:v>
                </c:pt>
                <c:pt idx="45">
                  <c:v>708.96465097399289</c:v>
                </c:pt>
                <c:pt idx="46">
                  <c:v>694.84854437220076</c:v>
                </c:pt>
                <c:pt idx="47">
                  <c:v>679.18282143047827</c:v>
                </c:pt>
                <c:pt idx="48">
                  <c:v>662.15359681589041</c:v>
                </c:pt>
                <c:pt idx="49">
                  <c:v>643.9443573486202</c:v>
                </c:pt>
                <c:pt idx="50">
                  <c:v>624.73410841830923</c:v>
                </c:pt>
                <c:pt idx="51">
                  <c:v>604.69579444439103</c:v>
                </c:pt>
                <c:pt idx="52">
                  <c:v>583.99498381904868</c:v>
                </c:pt>
                <c:pt idx="53">
                  <c:v>562.78880514873788</c:v>
                </c:pt>
                <c:pt idx="54">
                  <c:v>541.22511885560311</c:v>
                </c:pt>
                <c:pt idx="55">
                  <c:v>519.44190622495171</c:v>
                </c:pt>
                <c:pt idx="56">
                  <c:v>497.56685669736504</c:v>
                </c:pt>
                <c:pt idx="57">
                  <c:v>475.71713351227118</c:v>
                </c:pt>
                <c:pt idx="58">
                  <c:v>453.9992976248484</c:v>
                </c:pt>
                <c:pt idx="59">
                  <c:v>432.50937005535872</c:v>
                </c:pt>
                <c:pt idx="60">
                  <c:v>411.33301341052908</c:v>
                </c:pt>
                <c:pt idx="61">
                  <c:v>390.54581416837414</c:v>
                </c:pt>
                <c:pt idx="62">
                  <c:v>370.21364837586287</c:v>
                </c:pt>
                <c:pt idx="63">
                  <c:v>350.39311461560231</c:v>
                </c:pt>
                <c:pt idx="64">
                  <c:v>331.13201940295085</c:v>
                </c:pt>
                <c:pt idx="65">
                  <c:v>312.46990153566639</c:v>
                </c:pt>
                <c:pt idx="66">
                  <c:v>294.43858329799394</c:v>
                </c:pt>
                <c:pt idx="67">
                  <c:v>277.0627377899005</c:v>
                </c:pt>
                <c:pt idx="68">
                  <c:v>260.36046298572614</c:v>
                </c:pt>
                <c:pt idx="69">
                  <c:v>244.34385440572299</c:v>
                </c:pt>
                <c:pt idx="70">
                  <c:v>229.01956949425744</c:v>
                </c:pt>
                <c:pt idx="71">
                  <c:v>214.38937792945225</c:v>
                </c:pt>
                <c:pt idx="72">
                  <c:v>200.45069313377323</c:v>
                </c:pt>
                <c:pt idx="73">
                  <c:v>187.19708120950142</c:v>
                </c:pt>
                <c:pt idx="74">
                  <c:v>174.61874438570362</c:v>
                </c:pt>
                <c:pt idx="75">
                  <c:v>162.70297683476579</c:v>
                </c:pt>
                <c:pt idx="76">
                  <c:v>151.4345913989238</c:v>
                </c:pt>
                <c:pt idx="77">
                  <c:v>140.79631636401979</c:v>
                </c:pt>
                <c:pt idx="78">
                  <c:v>130.76916193334966</c:v>
                </c:pt>
                <c:pt idx="79">
                  <c:v>121.33275649405482</c:v>
                </c:pt>
                <c:pt idx="80">
                  <c:v>112.46565313766631</c:v>
                </c:pt>
                <c:pt idx="81">
                  <c:v>104.14560720098244</c:v>
                </c:pt>
                <c:pt idx="82">
                  <c:v>96.349825839389979</c:v>
                </c:pt>
                <c:pt idx="83">
                  <c:v>89.055190837973484</c:v>
                </c:pt>
                <c:pt idx="84">
                  <c:v>82.238456012080334</c:v>
                </c:pt>
                <c:pt idx="85">
                  <c:v>75.876420653968069</c:v>
                </c:pt>
                <c:pt idx="86">
                  <c:v>69.946080551070139</c:v>
                </c:pt>
                <c:pt idx="87">
                  <c:v>64.42475813920116</c:v>
                </c:pt>
                <c:pt idx="88">
                  <c:v>59.290213365311402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2.9999997723098843</c:v>
                </c:pt>
                <c:pt idx="1">
                  <c:v>1.7258040004701365</c:v>
                </c:pt>
                <c:pt idx="2">
                  <c:v>4.3117392401918027</c:v>
                </c:pt>
                <c:pt idx="3">
                  <c:v>2.504587500569857</c:v>
                </c:pt>
                <c:pt idx="4">
                  <c:v>5.0899997153545637</c:v>
                </c:pt>
                <c:pt idx="5">
                  <c:v>-0.19110523836148552</c:v>
                </c:pt>
                <c:pt idx="6">
                  <c:v>9.3687638825001986</c:v>
                </c:pt>
                <c:pt idx="7">
                  <c:v>13.458795665160977</c:v>
                </c:pt>
                <c:pt idx="8">
                  <c:v>7.7671806766616598</c:v>
                </c:pt>
                <c:pt idx="9">
                  <c:v>11.998961163238427</c:v>
                </c:pt>
                <c:pt idx="10">
                  <c:v>8.8929715115231431</c:v>
                </c:pt>
                <c:pt idx="11">
                  <c:v>-17.7633002125785</c:v>
                </c:pt>
                <c:pt idx="12">
                  <c:v>62.878231821593374</c:v>
                </c:pt>
                <c:pt idx="13">
                  <c:v>7.7347732145738917</c:v>
                </c:pt>
                <c:pt idx="14">
                  <c:v>56.797551049552681</c:v>
                </c:pt>
                <c:pt idx="15">
                  <c:v>60.133157547310475</c:v>
                </c:pt>
                <c:pt idx="16">
                  <c:v>25.88160335046922</c:v>
                </c:pt>
                <c:pt idx="17">
                  <c:v>57.251496655752078</c:v>
                </c:pt>
                <c:pt idx="18">
                  <c:v>-49.487140951193197</c:v>
                </c:pt>
                <c:pt idx="19">
                  <c:v>109.98813580161124</c:v>
                </c:pt>
                <c:pt idx="20">
                  <c:v>56.041965428407423</c:v>
                </c:pt>
                <c:pt idx="21">
                  <c:v>16.070248929590548</c:v>
                </c:pt>
                <c:pt idx="22">
                  <c:v>109.48901168267815</c:v>
                </c:pt>
                <c:pt idx="23">
                  <c:v>24.723487984475923</c:v>
                </c:pt>
                <c:pt idx="24">
                  <c:v>188.19778644709226</c:v>
                </c:pt>
                <c:pt idx="25">
                  <c:v>318.32541931895787</c:v>
                </c:pt>
                <c:pt idx="26">
                  <c:v>141.50090471023867</c:v>
                </c:pt>
                <c:pt idx="27">
                  <c:v>58.092580928079997</c:v>
                </c:pt>
                <c:pt idx="28">
                  <c:v>168.4367089626387</c:v>
                </c:pt>
                <c:pt idx="29">
                  <c:v>78.832884047885273</c:v>
                </c:pt>
                <c:pt idx="30">
                  <c:v>30.540730880101819</c:v>
                </c:pt>
                <c:pt idx="31">
                  <c:v>312.77781967297335</c:v>
                </c:pt>
                <c:pt idx="32">
                  <c:v>210.71871148900675</c:v>
                </c:pt>
                <c:pt idx="33">
                  <c:v>58.495020626861219</c:v>
                </c:pt>
                <c:pt idx="34">
                  <c:v>98.196368466975173</c:v>
                </c:pt>
                <c:pt idx="35">
                  <c:v>109.87209616389339</c:v>
                </c:pt>
                <c:pt idx="36">
                  <c:v>-10.466398050989824</c:v>
                </c:pt>
                <c:pt idx="37">
                  <c:v>15.157171598100831</c:v>
                </c:pt>
                <c:pt idx="38">
                  <c:v>16.687176890513797</c:v>
                </c:pt>
                <c:pt idx="39">
                  <c:v>-69.960474223653478</c:v>
                </c:pt>
                <c:pt idx="40">
                  <c:v>-224.89474130370036</c:v>
                </c:pt>
                <c:pt idx="41">
                  <c:v>-110.24580261460949</c:v>
                </c:pt>
                <c:pt idx="42">
                  <c:v>-136.16143504392824</c:v>
                </c:pt>
                <c:pt idx="43">
                  <c:v>-189.80349138229462</c:v>
                </c:pt>
                <c:pt idx="44">
                  <c:v>-111.3445313382806</c:v>
                </c:pt>
                <c:pt idx="45">
                  <c:v>-138.96465097399289</c:v>
                </c:pt>
                <c:pt idx="46">
                  <c:v>-75.848544372200763</c:v>
                </c:pt>
                <c:pt idx="47">
                  <c:v>-248.18282143047827</c:v>
                </c:pt>
                <c:pt idx="48">
                  <c:v>-96.15359681589041</c:v>
                </c:pt>
                <c:pt idx="49">
                  <c:v>-41.944357348620201</c:v>
                </c:pt>
                <c:pt idx="50">
                  <c:v>-46.734108418309233</c:v>
                </c:pt>
                <c:pt idx="51">
                  <c:v>-79.695794444391026</c:v>
                </c:pt>
                <c:pt idx="52">
                  <c:v>-8.9949838190486844</c:v>
                </c:pt>
                <c:pt idx="53">
                  <c:v>-80.788805148737879</c:v>
                </c:pt>
                <c:pt idx="54">
                  <c:v>-108.22511885560311</c:v>
                </c:pt>
                <c:pt idx="55">
                  <c:v>-65.441906224951708</c:v>
                </c:pt>
                <c:pt idx="56">
                  <c:v>36.43314330263496</c:v>
                </c:pt>
                <c:pt idx="57">
                  <c:v>-38.717133512271175</c:v>
                </c:pt>
                <c:pt idx="58">
                  <c:v>10.000702375151604</c:v>
                </c:pt>
                <c:pt idx="59">
                  <c:v>-12.509370055358715</c:v>
                </c:pt>
                <c:pt idx="60">
                  <c:v>3.6669865894709233</c:v>
                </c:pt>
                <c:pt idx="61">
                  <c:v>-130.54581416837414</c:v>
                </c:pt>
                <c:pt idx="62">
                  <c:v>-37.213648375862874</c:v>
                </c:pt>
                <c:pt idx="63">
                  <c:v>31.606885384397685</c:v>
                </c:pt>
                <c:pt idx="64">
                  <c:v>-8.1320194029508457</c:v>
                </c:pt>
                <c:pt idx="65">
                  <c:v>-27.469901535666395</c:v>
                </c:pt>
                <c:pt idx="66">
                  <c:v>-25.438583297993944</c:v>
                </c:pt>
                <c:pt idx="67">
                  <c:v>196.9372622100995</c:v>
                </c:pt>
                <c:pt idx="68">
                  <c:v>-86.360462985726144</c:v>
                </c:pt>
                <c:pt idx="69">
                  <c:v>-49.343854405722993</c:v>
                </c:pt>
                <c:pt idx="70">
                  <c:v>6.9804305057425609</c:v>
                </c:pt>
                <c:pt idx="71">
                  <c:v>154.61062207054775</c:v>
                </c:pt>
                <c:pt idx="72">
                  <c:v>73.549306866226772</c:v>
                </c:pt>
                <c:pt idx="73">
                  <c:v>55.80291879049858</c:v>
                </c:pt>
                <c:pt idx="74">
                  <c:v>19.381255614296379</c:v>
                </c:pt>
                <c:pt idx="75">
                  <c:v>2.2970231652342079</c:v>
                </c:pt>
                <c:pt idx="76">
                  <c:v>27.5654086010762</c:v>
                </c:pt>
                <c:pt idx="77">
                  <c:v>31.203683635980212</c:v>
                </c:pt>
                <c:pt idx="78">
                  <c:v>64.230838066650335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  <c:pt idx="75">
                  <c:v>224760</c:v>
                </c:pt>
                <c:pt idx="76">
                  <c:v>225435</c:v>
                </c:pt>
                <c:pt idx="77">
                  <c:v>225886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  <c:pt idx="75">
                  <c:v>927.42857142857144</c:v>
                </c:pt>
                <c:pt idx="76">
                  <c:v>909.28571428571433</c:v>
                </c:pt>
                <c:pt idx="77">
                  <c:v>867.42857142857144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  <c:pt idx="78">
                  <c:v>224760</c:v>
                </c:pt>
                <c:pt idx="79">
                  <c:v>225435</c:v>
                </c:pt>
                <c:pt idx="80">
                  <c:v>225886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  <c:pt idx="78">
                  <c:v>886</c:v>
                </c:pt>
                <c:pt idx="79">
                  <c:v>832.75</c:v>
                </c:pt>
                <c:pt idx="80">
                  <c:v>697.5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  <c:pt idx="83">
                  <c:v>1.4540702451268979</c:v>
                </c:pt>
                <c:pt idx="84">
                  <c:v>1.4351238827633623</c:v>
                </c:pt>
                <c:pt idx="85">
                  <c:v>1.4176975265638632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  <c:pt idx="63">
                  <c:v>0.31725888324873097</c:v>
                </c:pt>
                <c:pt idx="64">
                  <c:v>0.26881720430107525</c:v>
                </c:pt>
                <c:pt idx="65">
                  <c:v>0.200533570475767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Terapia_inten!$B$3:$B$95</c:f>
              <c:numCache>
                <c:formatCode>General</c:formatCode>
                <c:ptCount val="9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Terapia_inten!$C$3:$C$95</c:f>
              <c:numCache>
                <c:formatCode>General</c:formatCode>
                <c:ptCount val="9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  <c:pt idx="82">
                  <c:v>-33</c:v>
                </c:pt>
                <c:pt idx="83">
                  <c:v>-13</c:v>
                </c:pt>
                <c:pt idx="84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Guariti!$B$3:$B$91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Guariti!$T$89:$AB$89</c:f>
              <c:numCache>
                <c:formatCode>General</c:formatCode>
                <c:ptCount val="9"/>
                <c:pt idx="0">
                  <c:v>31</c:v>
                </c:pt>
                <c:pt idx="1">
                  <c:v>24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cat>
          <c: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Deceduti!$B$3:$B$92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pane ySplit="1" topLeftCell="A62" activePane="bottomLeft" state="frozen"/>
      <selection pane="bottomLeft" activeCell="C88" sqref="C88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  <c r="C85" s="20">
        <v>10400</v>
      </c>
      <c r="D85" s="20">
        <v>775</v>
      </c>
      <c r="E85" s="20">
        <v>11175</v>
      </c>
      <c r="F85" s="20">
        <v>59012</v>
      </c>
      <c r="G85" s="20">
        <v>70187</v>
      </c>
      <c r="H85" s="20">
        <v>-1883</v>
      </c>
      <c r="I85" s="20">
        <v>875</v>
      </c>
      <c r="J85" s="20">
        <v>122810</v>
      </c>
      <c r="K85" s="20">
        <v>31763</v>
      </c>
      <c r="L85" s="20">
        <v>224760</v>
      </c>
      <c r="M85" s="20">
        <v>2944859</v>
      </c>
      <c r="N85" s="20">
        <v>1899767</v>
      </c>
    </row>
    <row r="86" spans="1:15" s="20" customFormat="1" ht="13.2">
      <c r="A86" s="2">
        <v>43968</v>
      </c>
      <c r="B86" s="3" t="s">
        <v>12</v>
      </c>
      <c r="C86" s="22">
        <v>10311</v>
      </c>
      <c r="D86" s="22">
        <v>762</v>
      </c>
      <c r="E86" s="22">
        <v>11073</v>
      </c>
      <c r="F86" s="22">
        <v>57278</v>
      </c>
      <c r="G86" s="22">
        <v>68351</v>
      </c>
      <c r="H86" s="22">
        <v>-1836</v>
      </c>
      <c r="I86" s="22">
        <v>675</v>
      </c>
      <c r="J86" s="22">
        <v>125176</v>
      </c>
      <c r="K86" s="22">
        <v>31908</v>
      </c>
      <c r="L86" s="22">
        <v>225435</v>
      </c>
      <c r="M86" s="22">
        <v>3004960</v>
      </c>
      <c r="N86" s="22">
        <v>1933272</v>
      </c>
    </row>
    <row r="87" spans="1:15" s="20" customFormat="1" ht="13.2">
      <c r="A87" s="2">
        <v>43969</v>
      </c>
      <c r="B87" s="3" t="s">
        <v>12</v>
      </c>
      <c r="C87" s="22">
        <v>10207</v>
      </c>
      <c r="D87" s="22">
        <v>749</v>
      </c>
      <c r="E87" s="22">
        <v>10956</v>
      </c>
      <c r="F87" s="22">
        <v>55597</v>
      </c>
      <c r="G87" s="22">
        <v>66553</v>
      </c>
      <c r="H87" s="22">
        <v>-1798</v>
      </c>
      <c r="I87" s="22">
        <v>451</v>
      </c>
      <c r="J87" s="22">
        <v>127326</v>
      </c>
      <c r="K87" s="22">
        <v>32007</v>
      </c>
      <c r="L87" s="22">
        <v>225886</v>
      </c>
      <c r="M87" s="22">
        <v>3041366</v>
      </c>
      <c r="N87" s="22">
        <v>1959373</v>
      </c>
    </row>
    <row r="88" spans="1:15">
      <c r="A88" s="2">
        <v>43970</v>
      </c>
      <c r="B88" s="3" t="s">
        <v>12</v>
      </c>
    </row>
    <row r="89" spans="1:15">
      <c r="A89" s="2">
        <v>43971</v>
      </c>
      <c r="B89" s="3" t="s">
        <v>12</v>
      </c>
    </row>
    <row r="90" spans="1:15">
      <c r="A90" s="2">
        <v>43972</v>
      </c>
      <c r="B90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7"/>
  <sheetViews>
    <sheetView zoomScaleNormal="100" workbookViewId="0">
      <pane ySplit="1" topLeftCell="A77" activePane="bottomLeft" state="frozen"/>
      <selection pane="bottomLeft" activeCell="A87" sqref="A87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  <row r="85" spans="1:11">
      <c r="A85" s="2">
        <v>43967</v>
      </c>
      <c r="B85" s="10">
        <v>83</v>
      </c>
      <c r="C85" s="3">
        <f>Dati!M85</f>
        <v>2944859</v>
      </c>
      <c r="D85">
        <f t="shared" ref="D85" si="184">C85-C84</f>
        <v>69179</v>
      </c>
      <c r="E85">
        <f t="shared" ref="E85" si="185">D85-D84</f>
        <v>1003</v>
      </c>
      <c r="G85" s="5">
        <f>C85/Casi_totali!B85</f>
        <v>13.10223794269443</v>
      </c>
      <c r="H85" s="5">
        <f>C85/Positivi!B85</f>
        <v>41.957328280165839</v>
      </c>
      <c r="I85" s="6">
        <f t="shared" ref="I85" si="186">100/G85</f>
        <v>7.6322839225918795</v>
      </c>
      <c r="J85" s="6">
        <f t="shared" ref="J85" si="187">100/H85</f>
        <v>2.383373872908686</v>
      </c>
      <c r="K85" s="5">
        <f>'Nuovi positivi'!C85/D85*100</f>
        <v>1.2648347041732317</v>
      </c>
    </row>
    <row r="86" spans="1:11">
      <c r="A86" s="2">
        <v>43968</v>
      </c>
      <c r="B86" s="10">
        <v>84</v>
      </c>
      <c r="C86" s="3">
        <f>Dati!M86</f>
        <v>3004960</v>
      </c>
      <c r="D86">
        <f t="shared" ref="D86:D87" si="188">C86-C85</f>
        <v>60101</v>
      </c>
      <c r="E86">
        <f t="shared" ref="E86:E87" si="189">D86-D85</f>
        <v>-9078</v>
      </c>
      <c r="G86" s="5">
        <f>C86/Casi_totali!B86</f>
        <v>13.329607203850333</v>
      </c>
      <c r="H86" s="5">
        <f>C86/Positivi!B86</f>
        <v>43.963658176178839</v>
      </c>
      <c r="I86" s="6">
        <f t="shared" ref="I86:I87" si="190">100/G86</f>
        <v>7.5020965337308985</v>
      </c>
      <c r="J86" s="6">
        <f t="shared" ref="J86:J87" si="191">100/H86</f>
        <v>2.2746059847718438</v>
      </c>
      <c r="K86" s="5">
        <f>'Nuovi positivi'!C86/D86*100</f>
        <v>1.1231094324553668</v>
      </c>
    </row>
    <row r="87" spans="1:11">
      <c r="A87" s="2">
        <v>43969</v>
      </c>
      <c r="B87" s="10">
        <v>85</v>
      </c>
      <c r="C87" s="3">
        <f>Dati!M87</f>
        <v>3041366</v>
      </c>
      <c r="D87">
        <f t="shared" si="188"/>
        <v>36406</v>
      </c>
      <c r="E87">
        <f t="shared" si="189"/>
        <v>-23695</v>
      </c>
      <c r="G87" s="5">
        <f>C87/Casi_totali!B87</f>
        <v>13.464163339029422</v>
      </c>
      <c r="H87" s="5">
        <f>C87/Positivi!B87</f>
        <v>45.698405781858071</v>
      </c>
      <c r="I87" s="6">
        <f t="shared" si="190"/>
        <v>7.4271232071378455</v>
      </c>
      <c r="J87" s="6">
        <f t="shared" si="191"/>
        <v>2.1882601436328279</v>
      </c>
      <c r="K87" s="5">
        <f>'Nuovi positivi'!C87/D87*100</f>
        <v>1.2388067900895456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71" activePane="bottomLeft" state="frozen"/>
      <selection pane="bottomLeft" activeCell="C87" sqref="C8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214160.99821949046</v>
      </c>
      <c r="F73" s="11">
        <f t="shared" ref="F73" si="105">(E73-E72)*10</f>
        <v>10011.519988620421</v>
      </c>
      <c r="G73" s="11">
        <f t="shared" ref="G73" si="106">$L$4*B73^$L$5*EXP(-B73/$L$6)</f>
        <v>1001.1519988620305</v>
      </c>
      <c r="H73" s="11">
        <f t="shared" ref="H73" si="107">C73-E73</f>
        <v>-2222.9982194904587</v>
      </c>
      <c r="I73" s="11">
        <f t="shared" ref="I73" si="108">H73-H72</f>
        <v>219.84800113795791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215087.83641239742</v>
      </c>
      <c r="F74" s="11">
        <f t="shared" ref="F74" si="111">(E74-E73)*10</f>
        <v>9268.3819290695828</v>
      </c>
      <c r="G74" s="11">
        <f t="shared" ref="G74" si="112">$L$4*B74^$L$5*EXP(-B74/$L$6)</f>
        <v>926.83819290695089</v>
      </c>
      <c r="H74" s="11">
        <f t="shared" ref="H74" si="113">C74-E74</f>
        <v>-2074.836412397417</v>
      </c>
      <c r="I74" s="11">
        <f t="shared" ref="I74" si="114">H74-H73</f>
        <v>148.16180709304172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215945.04972025621</v>
      </c>
      <c r="F75" s="11">
        <f t="shared" ref="F75:F76" si="117">(E75-E74)*10</f>
        <v>8572.13307858794</v>
      </c>
      <c r="G75" s="11">
        <f t="shared" ref="G75:G76" si="118">$L$4*B75^$L$5*EXP(-B75/$L$6)</f>
        <v>857.21330785880491</v>
      </c>
      <c r="H75" s="11">
        <f t="shared" ref="H75:H76" si="119">C75-E75</f>
        <v>-1488.049720256211</v>
      </c>
      <c r="I75" s="11">
        <f t="shared" ref="I75:I76" si="120">H75-H74</f>
        <v>586.786692141206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216737.12483172337</v>
      </c>
      <c r="F76" s="11">
        <f t="shared" si="117"/>
        <v>7920.7511146715842</v>
      </c>
      <c r="G76" s="11">
        <f t="shared" si="118"/>
        <v>792.07511146716479</v>
      </c>
      <c r="H76" s="11">
        <f t="shared" si="119"/>
        <v>-879.12483172336943</v>
      </c>
      <c r="I76" s="11">
        <f t="shared" si="120"/>
        <v>608.92488853284158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217468.34346514504</v>
      </c>
      <c r="F77" s="11">
        <f t="shared" ref="F77:F78" si="123">(E77-E76)*10</f>
        <v>7312.1863342166762</v>
      </c>
      <c r="G77" s="11">
        <f t="shared" ref="G77:G78" si="124">$L$4*B77^$L$5*EXP(-B77/$L$6)</f>
        <v>731.21863342166512</v>
      </c>
      <c r="H77" s="11">
        <f t="shared" ref="H77:H78" si="125">C77-E77</f>
        <v>-283.34346514503704</v>
      </c>
      <c r="I77" s="11">
        <f t="shared" ref="I77:I78" si="126">H77-H76</f>
        <v>595.78136657833238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218142.78150689171</v>
      </c>
      <c r="F78" s="11">
        <f t="shared" si="123"/>
        <v>6744.3804174667457</v>
      </c>
      <c r="G78" s="11">
        <f t="shared" si="124"/>
        <v>674.43804174666582</v>
      </c>
      <c r="H78" s="11">
        <f t="shared" si="125"/>
        <v>125.21849310828838</v>
      </c>
      <c r="I78" s="11">
        <f t="shared" si="126"/>
        <v>408.56195825332543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218764.30977754187</v>
      </c>
      <c r="F79" s="11">
        <f t="shared" ref="F79" si="129">(E79-E78)*10</f>
        <v>6215.2827065016027</v>
      </c>
      <c r="G79" s="11">
        <f t="shared" ref="G79" si="130">$L$4*B79^$L$5*EXP(-B79/$L$6)</f>
        <v>621.52827065016595</v>
      </c>
      <c r="H79" s="11">
        <f t="shared" ref="H79" si="131">C79-E79</f>
        <v>305.69022245812812</v>
      </c>
      <c r="I79" s="11">
        <f t="shared" ref="I79" si="132">H79-H78</f>
        <v>180.47172934983973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219336.59619640771</v>
      </c>
      <c r="F80" s="11">
        <f t="shared" ref="F80" si="135">(E80-E79)*10</f>
        <v>5722.8641886584228</v>
      </c>
      <c r="G80" s="11">
        <f t="shared" ref="G80" si="136">$L$4*B80^$L$5*EXP(-B80/$L$6)</f>
        <v>572.28641886583125</v>
      </c>
      <c r="H80" s="11">
        <f t="shared" ref="H80" si="137">C80-E80</f>
        <v>477.40380359228584</v>
      </c>
      <c r="I80" s="11">
        <f t="shared" ref="I80" si="138">H80-H79</f>
        <v>171.71358113415772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219863.10913378882</v>
      </c>
      <c r="F81" s="11">
        <f t="shared" ref="F81" si="141">(E81-E80)*10</f>
        <v>5265.1293738110689</v>
      </c>
      <c r="G81" s="11">
        <f t="shared" ref="G81" si="142">$L$4*B81^$L$5*EXP(-B81/$L$6)</f>
        <v>526.51293738110371</v>
      </c>
      <c r="H81" s="11">
        <f t="shared" ref="H81" si="143">C81-E81</f>
        <v>1352.8908662111789</v>
      </c>
      <c r="I81" s="11">
        <f t="shared" ref="I81" si="144">H81-H80</f>
        <v>875.48706261889311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220347.1217588438</v>
      </c>
      <c r="F82" s="11">
        <f t="shared" ref="F82" si="147">(E82-E81)*10</f>
        <v>4840.1262505498016</v>
      </c>
      <c r="G82" s="11">
        <f t="shared" ref="G82" si="148">$L$4*B82^$L$5*EXP(-B82/$L$6)</f>
        <v>484.01262505498102</v>
      </c>
      <c r="H82" s="11">
        <f t="shared" ref="H82" si="149">C82-E82</f>
        <v>1756.8782411561988</v>
      </c>
      <c r="I82" s="11">
        <f t="shared" ref="I82" si="150">H82-H81</f>
        <v>403.98737494501984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220791.71720889027</v>
      </c>
      <c r="F83" s="11">
        <f t="shared" ref="F83:F84" si="153">(E83-E82)*10</f>
        <v>4445.9545004647225</v>
      </c>
      <c r="G83" s="11">
        <f t="shared" ref="G83:G84" si="154">$L$4*B83^$L$5*EXP(-B83/$L$6)</f>
        <v>444.59545004647947</v>
      </c>
      <c r="H83" s="11">
        <f t="shared" ref="H83:H84" si="155">C83-E83</f>
        <v>2304.2827911097265</v>
      </c>
      <c r="I83" s="11">
        <f t="shared" ref="I83:I84" si="156">H83-H82</f>
        <v>547.40454995352775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221199.79442313313</v>
      </c>
      <c r="F84" s="11">
        <f t="shared" si="153"/>
        <v>4080.7721424286137</v>
      </c>
      <c r="G84" s="11">
        <f t="shared" si="154"/>
        <v>408.07721424287331</v>
      </c>
      <c r="H84" s="11">
        <f t="shared" si="155"/>
        <v>2685.2055768668652</v>
      </c>
      <c r="I84" s="11">
        <f t="shared" si="156"/>
        <v>380.92278575713863</v>
      </c>
    </row>
    <row r="85" spans="1:9">
      <c r="A85" s="2">
        <v>43967</v>
      </c>
      <c r="B85" s="10">
        <v>83</v>
      </c>
      <c r="C85" s="10">
        <f>'Nuovi positivi'!B85</f>
        <v>224760</v>
      </c>
      <c r="D85">
        <f t="shared" ref="D85" si="157">C85-C84</f>
        <v>875</v>
      </c>
      <c r="E85" s="11">
        <f t="shared" ref="E85" si="158">E84+G85</f>
        <v>221574.07450016687</v>
      </c>
      <c r="F85" s="11">
        <f t="shared" ref="F85" si="159">(E85-E84)*10</f>
        <v>3742.8007703373441</v>
      </c>
      <c r="G85" s="11">
        <f t="shared" ref="G85" si="160">$L$4*B85^$L$5*EXP(-B85/$L$6)</f>
        <v>374.28007703371986</v>
      </c>
      <c r="H85" s="11">
        <f t="shared" ref="H85" si="161">C85-E85</f>
        <v>3185.9254998331307</v>
      </c>
      <c r="I85" s="11">
        <f t="shared" ref="I85" si="162">H85-H84</f>
        <v>500.71992296626559</v>
      </c>
    </row>
    <row r="86" spans="1:9">
      <c r="A86" s="2">
        <v>43968</v>
      </c>
      <c r="B86" s="10">
        <v>84</v>
      </c>
      <c r="C86" s="10">
        <f>'Nuovi positivi'!B86</f>
        <v>225435</v>
      </c>
      <c r="D86">
        <f t="shared" ref="D86:D87" si="163">C86-C85</f>
        <v>675</v>
      </c>
      <c r="E86" s="11">
        <f t="shared" ref="E86:E87" si="164">E85+G86</f>
        <v>221917.10745402196</v>
      </c>
      <c r="F86" s="11">
        <f t="shared" ref="F86:F87" si="165">(E86-E85)*10</f>
        <v>3430.3295385508682</v>
      </c>
      <c r="G86" s="11">
        <f t="shared" ref="G86:G87" si="166">$L$4*B86^$L$5*EXP(-B86/$L$6)</f>
        <v>343.03295385509529</v>
      </c>
      <c r="H86" s="11">
        <f t="shared" ref="H86:H87" si="167">C86-E86</f>
        <v>3517.8925459780439</v>
      </c>
      <c r="I86" s="11">
        <f t="shared" ref="I86:I87" si="168">H86-H85</f>
        <v>331.96704614491318</v>
      </c>
    </row>
    <row r="87" spans="1:9">
      <c r="A87" s="2">
        <v>43969</v>
      </c>
      <c r="B87" s="10">
        <v>85</v>
      </c>
      <c r="C87" s="10">
        <f>'Nuovi positivi'!B87</f>
        <v>225886</v>
      </c>
      <c r="D87">
        <f t="shared" si="163"/>
        <v>451</v>
      </c>
      <c r="E87" s="11">
        <f t="shared" si="164"/>
        <v>222231.27925797825</v>
      </c>
      <c r="F87" s="11">
        <f t="shared" si="165"/>
        <v>3141.7180395629839</v>
      </c>
      <c r="G87" s="11">
        <f t="shared" si="166"/>
        <v>314.17180395629379</v>
      </c>
      <c r="H87" s="11">
        <f t="shared" si="167"/>
        <v>3654.7207420217455</v>
      </c>
      <c r="I87" s="11">
        <f t="shared" si="168"/>
        <v>136.82819604370161</v>
      </c>
    </row>
    <row r="88" spans="1:9">
      <c r="A88" s="2">
        <v>43970</v>
      </c>
      <c r="B88" s="10">
        <v>86</v>
      </c>
      <c r="C88" s="10"/>
      <c r="E88" s="11">
        <f t="shared" ref="E86:E117" si="169">E87+G88</f>
        <v>222518.81907882018</v>
      </c>
      <c r="F88" s="11">
        <f t="shared" ref="F86:F117" si="170">(E88-E87)*10</f>
        <v>2875.3982084192103</v>
      </c>
      <c r="G88" s="11">
        <f t="shared" ref="G86:G99" si="171">$L$4*B88^$L$5*EXP(-B88/$L$6)</f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69"/>
        <v>222781.80661665546</v>
      </c>
      <c r="F89" s="11">
        <f t="shared" si="170"/>
        <v>2629.8753783528809</v>
      </c>
      <c r="G89" s="11">
        <f t="shared" si="171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69"/>
        <v>223022.17947686554</v>
      </c>
      <c r="F90" s="11">
        <f t="shared" si="170"/>
        <v>2403.7286021007458</v>
      </c>
      <c r="G90" s="11">
        <f t="shared" si="171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69"/>
        <v>223241.74051122516</v>
      </c>
      <c r="F91" s="11">
        <f t="shared" si="170"/>
        <v>2195.6103435961995</v>
      </c>
      <c r="G91" s="11">
        <f t="shared" si="171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69"/>
        <v>223442.165074752</v>
      </c>
      <c r="F92" s="11">
        <f t="shared" si="170"/>
        <v>2004.245635268453</v>
      </c>
      <c r="G92" s="11">
        <f t="shared" si="171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69"/>
        <v>223625.00815346136</v>
      </c>
      <c r="F93" s="11">
        <f t="shared" si="170"/>
        <v>1828.4307870935299</v>
      </c>
      <c r="G93" s="11">
        <f t="shared" si="171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69"/>
        <v>223791.71132595371</v>
      </c>
      <c r="F94" s="11">
        <f t="shared" si="170"/>
        <v>1667.0317249235814</v>
      </c>
      <c r="G94" s="11">
        <f t="shared" si="171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69"/>
        <v>223943.60952870079</v>
      </c>
      <c r="F95" s="11">
        <f t="shared" si="170"/>
        <v>1518.9820274707745</v>
      </c>
      <c r="G95" s="11">
        <f t="shared" si="171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69"/>
        <v>224081.93760106948</v>
      </c>
      <c r="F96" s="11">
        <f t="shared" si="170"/>
        <v>1383.2807236869121</v>
      </c>
      <c r="G96" s="11">
        <f t="shared" si="171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69"/>
        <v>224207.83659158752</v>
      </c>
      <c r="F97" s="11">
        <f t="shared" si="170"/>
        <v>1258.9899051803513</v>
      </c>
      <c r="G97" s="11">
        <f t="shared" si="171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69"/>
        <v>224322.35981175999</v>
      </c>
      <c r="F98" s="11">
        <f t="shared" si="170"/>
        <v>1145.2322017247207</v>
      </c>
      <c r="G98" s="11">
        <f t="shared" si="171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69"/>
        <v>224426.47862794541</v>
      </c>
      <c r="F99" s="11">
        <f t="shared" si="170"/>
        <v>1041.1881618542247</v>
      </c>
      <c r="G99" s="11">
        <f t="shared" si="171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69"/>
        <v>224521.08798544525</v>
      </c>
      <c r="F100" s="11">
        <f t="shared" si="170"/>
        <v>946.09357499837643</v>
      </c>
      <c r="G100" s="11">
        <f t="shared" ref="G100:G117" si="172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69"/>
        <v>224607.01166209957</v>
      </c>
      <c r="F101" s="11">
        <f t="shared" si="170"/>
        <v>859.23676654318115</v>
      </c>
      <c r="G101" s="11">
        <f t="shared" si="172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69"/>
        <v>224685.00725136281</v>
      </c>
      <c r="F102" s="11">
        <f t="shared" si="170"/>
        <v>779.95589263242437</v>
      </c>
      <c r="G102" s="11">
        <f t="shared" si="172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69"/>
        <v>224755.77087710105</v>
      </c>
      <c r="F103" s="11">
        <f t="shared" si="170"/>
        <v>707.6362573824008</v>
      </c>
      <c r="G103" s="11">
        <f t="shared" si="172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69"/>
        <v>224819.94164424794</v>
      </c>
      <c r="F104" s="11">
        <f t="shared" si="170"/>
        <v>641.70767146890284</v>
      </c>
      <c r="G104" s="11">
        <f t="shared" si="172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69"/>
        <v>224878.10583102168</v>
      </c>
      <c r="F105" s="11">
        <f t="shared" si="170"/>
        <v>581.641867737344</v>
      </c>
      <c r="G105" s="11">
        <f t="shared" si="172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69"/>
        <v>224930.80082967514</v>
      </c>
      <c r="F106" s="11">
        <f t="shared" si="170"/>
        <v>526.94998653460061</v>
      </c>
      <c r="G106" s="11">
        <f t="shared" si="172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69"/>
        <v>224978.51884376057</v>
      </c>
      <c r="F107" s="11">
        <f t="shared" si="170"/>
        <v>477.18014085432515</v>
      </c>
      <c r="G107" s="11">
        <f t="shared" si="172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69"/>
        <v>225021.71035067103</v>
      </c>
      <c r="F108" s="11">
        <f t="shared" si="170"/>
        <v>431.91506910457974</v>
      </c>
      <c r="G108" s="11">
        <f t="shared" si="172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69"/>
        <v>225060.78733880052</v>
      </c>
      <c r="F109" s="11">
        <f t="shared" si="170"/>
        <v>390.76988129498204</v>
      </c>
      <c r="G109" s="11">
        <f t="shared" si="172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69"/>
        <v>225096.12632907118</v>
      </c>
      <c r="F110" s="11">
        <f t="shared" si="170"/>
        <v>353.38990270654904</v>
      </c>
      <c r="G110" s="11">
        <f t="shared" si="172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69"/>
        <v>225128.07119083172</v>
      </c>
      <c r="F111" s="11">
        <f t="shared" si="170"/>
        <v>319.44861760537606</v>
      </c>
      <c r="G111" s="11">
        <f t="shared" si="172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69"/>
        <v>225156.93576225889</v>
      </c>
      <c r="F112" s="11">
        <f t="shared" si="170"/>
        <v>288.64571427169722</v>
      </c>
      <c r="G112" s="11">
        <f t="shared" si="172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69"/>
        <v>225183.00628541177</v>
      </c>
      <c r="F113" s="11">
        <f t="shared" si="170"/>
        <v>260.70523152884562</v>
      </c>
      <c r="G113" s="11">
        <f t="shared" si="172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69"/>
        <v>225206.54366601535</v>
      </c>
      <c r="F114" s="11">
        <f t="shared" si="170"/>
        <v>235.3738060357864</v>
      </c>
      <c r="G114" s="11">
        <f t="shared" si="172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69"/>
        <v>225227.78556789926</v>
      </c>
      <c r="F115" s="11">
        <f t="shared" si="170"/>
        <v>212.4190188391367</v>
      </c>
      <c r="G115" s="11">
        <f t="shared" si="172"/>
        <v>21.241901883919912</v>
      </c>
      <c r="I115" s="11"/>
    </row>
    <row r="116" spans="1:9">
      <c r="B116" s="10">
        <v>114</v>
      </c>
      <c r="C116" s="10"/>
      <c r="E116" s="11">
        <f t="shared" si="169"/>
        <v>225246.94835180542</v>
      </c>
      <c r="F116" s="11">
        <f t="shared" si="170"/>
        <v>191.627839061548</v>
      </c>
      <c r="G116" s="11">
        <f t="shared" si="172"/>
        <v>19.162783906151294</v>
      </c>
      <c r="I116" s="11"/>
    </row>
    <row r="117" spans="1:9">
      <c r="B117" s="10">
        <v>115</v>
      </c>
      <c r="C117" s="10"/>
      <c r="E117" s="11">
        <f t="shared" si="169"/>
        <v>225264.22886801412</v>
      </c>
      <c r="F117" s="11">
        <f t="shared" si="170"/>
        <v>172.80516208702466</v>
      </c>
      <c r="G117" s="11">
        <f t="shared" si="172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8" activePane="bottomLeft" state="frozen"/>
      <selection pane="bottomLeft" activeCell="C91" sqref="C9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5.499164049208259E-12</v>
      </c>
    </row>
    <row r="5" spans="1:13">
      <c r="A5" s="2">
        <v>43883</v>
      </c>
      <c r="B5" s="10">
        <v>2</v>
      </c>
      <c r="H5" s="11">
        <f t="shared" si="0"/>
        <v>6.0058020411408904E-10</v>
      </c>
    </row>
    <row r="6" spans="1:13">
      <c r="A6" s="2">
        <v>43884</v>
      </c>
      <c r="B6" s="10">
        <v>3</v>
      </c>
      <c r="H6" s="11">
        <f t="shared" si="0"/>
        <v>8.7553637614355129E-9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5.5964125103696918E-8</v>
      </c>
      <c r="G7" s="11"/>
      <c r="H7" s="11">
        <f t="shared" si="0"/>
        <v>5.5964125103696918E-8</v>
      </c>
      <c r="I7" s="11">
        <f>C7-F7</f>
        <v>6.9999999440358751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2.8365424079288531E-7</v>
      </c>
      <c r="G8" s="11">
        <f t="shared" ref="G8:G64" si="1">(F8-F7)*10</f>
        <v>2.2769011568918839E-6</v>
      </c>
      <c r="H8" s="11">
        <f t="shared" si="0"/>
        <v>2.2769011568918837E-7</v>
      </c>
      <c r="I8" s="11">
        <f>C8-F8</f>
        <v>9.9999997163457586</v>
      </c>
      <c r="J8" s="11">
        <f>D8-H8</f>
        <v>2.9999997723098843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0.27419628318410444</v>
      </c>
      <c r="G9" s="11">
        <f t="shared" si="1"/>
        <v>2.741959995298636</v>
      </c>
      <c r="H9" s="11">
        <f t="shared" ref="H9:H40" si="5">$M$10*B9^$M$8*EXP(-B9/$M$9)</f>
        <v>0.27419599952986362</v>
      </c>
      <c r="I9" s="11">
        <f t="shared" ref="I9:I56" si="6">C9-F9</f>
        <v>11.725803716815896</v>
      </c>
      <c r="J9" s="11">
        <f t="shared" ref="J9:J56" si="7">D9-H9</f>
        <v>1.7258040004701365</v>
      </c>
      <c r="K9" s="11"/>
      <c r="L9" s="4" t="s">
        <v>40</v>
      </c>
      <c r="M9" s="9">
        <v>6.3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0.96245704299230206</v>
      </c>
      <c r="G10" s="11">
        <f t="shared" si="1"/>
        <v>6.8826075980819752</v>
      </c>
      <c r="H10" s="11">
        <f t="shared" si="5"/>
        <v>0.68826075980819756</v>
      </c>
      <c r="I10" s="11">
        <f t="shared" si="6"/>
        <v>16.037542957007698</v>
      </c>
      <c r="J10" s="11">
        <f t="shared" si="7"/>
        <v>4.3117392401918027</v>
      </c>
      <c r="K10" s="11"/>
      <c r="L10" s="4" t="s">
        <v>51</v>
      </c>
      <c r="M10" s="23">
        <f>(1/M9)^M8</f>
        <v>2.5387278882677517E-6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2.4578695424224453</v>
      </c>
      <c r="G11" s="11">
        <f t="shared" si="1"/>
        <v>14.954124994301432</v>
      </c>
      <c r="H11" s="11">
        <f t="shared" si="5"/>
        <v>1.495412499430143</v>
      </c>
      <c r="I11" s="11">
        <f t="shared" si="6"/>
        <v>18.542130457577557</v>
      </c>
      <c r="J11" s="11">
        <f t="shared" si="7"/>
        <v>2.504587500569857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5.3678698270678815</v>
      </c>
      <c r="G12" s="11">
        <f t="shared" si="1"/>
        <v>29.100002846454363</v>
      </c>
      <c r="H12" s="11">
        <f t="shared" si="5"/>
        <v>2.9100002846454367</v>
      </c>
      <c r="I12" s="11">
        <f t="shared" si="6"/>
        <v>23.632130172932118</v>
      </c>
      <c r="J12" s="11">
        <f t="shared" si="7"/>
        <v>5.0899997153545637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10.558975065429367</v>
      </c>
      <c r="G13" s="11">
        <f t="shared" si="1"/>
        <v>51.911052383614859</v>
      </c>
      <c r="H13" s="11">
        <f t="shared" si="5"/>
        <v>5.1911052383614855</v>
      </c>
      <c r="I13" s="11">
        <f t="shared" si="6"/>
        <v>23.441024934570635</v>
      </c>
      <c r="J13" s="11">
        <f t="shared" si="7"/>
        <v>-0.19110523836148552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19.190211182929168</v>
      </c>
      <c r="G14" s="11">
        <f t="shared" si="1"/>
        <v>86.312361174998017</v>
      </c>
      <c r="H14" s="11">
        <f t="shared" si="5"/>
        <v>8.6312361174998014</v>
      </c>
      <c r="I14" s="11">
        <f t="shared" si="6"/>
        <v>32.809788817070832</v>
      </c>
      <c r="J14" s="11">
        <f t="shared" si="7"/>
        <v>9.3687638825001986</v>
      </c>
      <c r="K14" s="11"/>
      <c r="L14" s="12" t="s">
        <v>30</v>
      </c>
      <c r="M14" s="11">
        <f>AVERAGE(I7:I40)</f>
        <v>513.8281762527613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32.731415517768191</v>
      </c>
      <c r="G15" s="11">
        <f t="shared" si="1"/>
        <v>135.41204334839023</v>
      </c>
      <c r="H15" s="11">
        <f t="shared" si="5"/>
        <v>13.541204334839023</v>
      </c>
      <c r="I15" s="11">
        <f t="shared" si="6"/>
        <v>46.268584482231809</v>
      </c>
      <c r="J15" s="11">
        <f t="shared" si="7"/>
        <v>13.458795665160977</v>
      </c>
      <c r="K15" s="11"/>
      <c r="L15" s="12" t="s">
        <v>31</v>
      </c>
      <c r="M15" s="6">
        <f>STDEVP(I7:I40)</f>
        <v>612.88314004282984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52.964234841106531</v>
      </c>
      <c r="G16" s="11">
        <f t="shared" si="1"/>
        <v>202.32819323338339</v>
      </c>
      <c r="H16" s="11">
        <f t="shared" si="5"/>
        <v>20.23281932333834</v>
      </c>
      <c r="I16" s="11">
        <f t="shared" si="6"/>
        <v>54.035765158893469</v>
      </c>
      <c r="J16" s="11">
        <f t="shared" si="7"/>
        <v>7.7671806766616598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81.965273677868112</v>
      </c>
      <c r="G17" s="11">
        <f t="shared" si="1"/>
        <v>290.0103883676158</v>
      </c>
      <c r="H17" s="11">
        <f t="shared" si="5"/>
        <v>29.001038836761573</v>
      </c>
      <c r="I17" s="11">
        <f t="shared" si="6"/>
        <v>66.034726322131888</v>
      </c>
      <c r="J17" s="11">
        <f t="shared" si="7"/>
        <v>11.998961163238427</v>
      </c>
      <c r="K17" s="11"/>
      <c r="L17" s="12" t="s">
        <v>41</v>
      </c>
      <c r="M17" s="11">
        <f>AVERAGE(J8:J43)</f>
        <v>65.6014986640713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122.07230216634497</v>
      </c>
      <c r="G18" s="11">
        <f t="shared" si="1"/>
        <v>401.07028488476857</v>
      </c>
      <c r="H18" s="11">
        <f t="shared" si="5"/>
        <v>40.107028488476857</v>
      </c>
      <c r="I18" s="11">
        <f t="shared" si="6"/>
        <v>74.927697833655031</v>
      </c>
      <c r="J18" s="11">
        <f t="shared" si="7"/>
        <v>8.8929715115231431</v>
      </c>
      <c r="K18" s="11"/>
      <c r="L18" s="12" t="s">
        <v>31</v>
      </c>
      <c r="M18" s="5">
        <f>STDEVP(J8:J43)</f>
        <v>84.060738629271057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175.83560237892345</v>
      </c>
      <c r="G19" s="11">
        <f t="shared" si="1"/>
        <v>537.63300212578486</v>
      </c>
      <c r="H19" s="11">
        <f t="shared" si="5"/>
        <v>53.7633002125785</v>
      </c>
      <c r="I19" s="11">
        <f t="shared" si="6"/>
        <v>57.164397621076546</v>
      </c>
      <c r="J19" s="11">
        <f t="shared" si="7"/>
        <v>-17.7633002125785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245.95737055733008</v>
      </c>
      <c r="G20" s="11">
        <f t="shared" si="1"/>
        <v>701.21768178406626</v>
      </c>
      <c r="H20" s="11">
        <f t="shared" si="5"/>
        <v>70.121768178406626</v>
      </c>
      <c r="I20" s="11">
        <f t="shared" si="6"/>
        <v>120.04262944266992</v>
      </c>
      <c r="J20" s="11">
        <f t="shared" si="7"/>
        <v>62.878231821593374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335.22259734275622</v>
      </c>
      <c r="G21" s="11">
        <f t="shared" si="1"/>
        <v>892.65226785426137</v>
      </c>
      <c r="H21" s="11">
        <f t="shared" si="5"/>
        <v>89.265226785426108</v>
      </c>
      <c r="I21" s="11">
        <f t="shared" si="6"/>
        <v>127.77740265724378</v>
      </c>
      <c r="J21" s="11">
        <f t="shared" si="7"/>
        <v>7.7347732145738917</v>
      </c>
      <c r="K21" s="11"/>
      <c r="L21" t="s">
        <v>32</v>
      </c>
      <c r="M21" s="13">
        <f>MATCH(MAX(H7:H71),H7:H71,0)</f>
        <v>41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446.42504629320354</v>
      </c>
      <c r="G22" s="11">
        <f t="shared" si="1"/>
        <v>1112.0244895044732</v>
      </c>
      <c r="H22" s="11">
        <f t="shared" si="5"/>
        <v>111.20244895044732</v>
      </c>
      <c r="I22" s="11">
        <f t="shared" si="6"/>
        <v>184.57495370679646</v>
      </c>
      <c r="J22" s="11">
        <f t="shared" si="7"/>
        <v>56.797551049552681</v>
      </c>
      <c r="K22" s="11"/>
      <c r="L22" t="s">
        <v>33</v>
      </c>
      <c r="M22" s="11">
        <f>M21-'Analisi-nuovi-pos (2)'!L15</f>
        <v>7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582.29188874589306</v>
      </c>
      <c r="G23" s="11">
        <f t="shared" si="1"/>
        <v>1358.6684245268953</v>
      </c>
      <c r="H23" s="11">
        <f t="shared" si="5"/>
        <v>135.86684245268953</v>
      </c>
      <c r="I23" s="11">
        <f t="shared" si="6"/>
        <v>244.70811125410694</v>
      </c>
      <c r="J23" s="11">
        <f t="shared" si="7"/>
        <v>60.133157547310475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745.4102853954239</v>
      </c>
      <c r="G24" s="11">
        <f t="shared" si="1"/>
        <v>1631.1839664953084</v>
      </c>
      <c r="H24" s="11">
        <f t="shared" si="5"/>
        <v>163.11839664953078</v>
      </c>
      <c r="I24" s="11">
        <f t="shared" si="6"/>
        <v>270.5897146045761</v>
      </c>
      <c r="J24" s="11">
        <f t="shared" si="7"/>
        <v>25.88160335046922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938.15878873967176</v>
      </c>
      <c r="G25" s="11">
        <f t="shared" si="1"/>
        <v>1927.4850334424787</v>
      </c>
      <c r="H25" s="11">
        <f t="shared" si="5"/>
        <v>192.74850334424792</v>
      </c>
      <c r="I25" s="11">
        <f t="shared" si="6"/>
        <v>327.84121126032824</v>
      </c>
      <c r="J25" s="11">
        <f t="shared" si="7"/>
        <v>57.251496655752078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1162.6459296908649</v>
      </c>
      <c r="G26" s="11">
        <f t="shared" si="1"/>
        <v>2244.8714095119317</v>
      </c>
      <c r="H26" s="11">
        <f t="shared" si="5"/>
        <v>224.4871409511932</v>
      </c>
      <c r="I26" s="11">
        <f t="shared" si="6"/>
        <v>278.35407030913507</v>
      </c>
      <c r="J26" s="11">
        <f t="shared" si="7"/>
        <v>-49.487140951193197</v>
      </c>
      <c r="K26" s="11"/>
      <c r="L26" t="s">
        <v>42</v>
      </c>
      <c r="M26" s="11">
        <f>MAX(F7:F119)</f>
        <v>31125.942544264086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1420.6577938892538</v>
      </c>
      <c r="G27" s="11">
        <f t="shared" si="1"/>
        <v>2580.1186419838882</v>
      </c>
      <c r="H27" s="11">
        <f t="shared" si="5"/>
        <v>258.01186419838876</v>
      </c>
      <c r="I27" s="11">
        <f t="shared" si="6"/>
        <v>388.34220611074625</v>
      </c>
      <c r="J27" s="11">
        <f t="shared" si="7"/>
        <v>109.98813580161124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1713.6158284608464</v>
      </c>
      <c r="G28" s="11">
        <f t="shared" si="1"/>
        <v>2929.5803457159263</v>
      </c>
      <c r="H28" s="11">
        <f t="shared" si="5"/>
        <v>292.95803457159258</v>
      </c>
      <c r="I28" s="11">
        <f t="shared" si="6"/>
        <v>444.38417153915361</v>
      </c>
      <c r="J28" s="11">
        <f t="shared" si="7"/>
        <v>56.041965428407423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2042.545579531256</v>
      </c>
      <c r="G29" s="11">
        <f t="shared" si="1"/>
        <v>3289.2975107040957</v>
      </c>
      <c r="H29" s="11">
        <f t="shared" si="5"/>
        <v>328.92975107040945</v>
      </c>
      <c r="I29" s="11">
        <f t="shared" si="6"/>
        <v>460.45442046874405</v>
      </c>
      <c r="J29" s="11">
        <f t="shared" si="7"/>
        <v>16.070248929590548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2408.0565678485777</v>
      </c>
      <c r="G30" s="11">
        <f t="shared" si="1"/>
        <v>3655.1098831732179</v>
      </c>
      <c r="H30" s="11">
        <f t="shared" si="5"/>
        <v>365.51098831732185</v>
      </c>
      <c r="I30" s="11">
        <f t="shared" si="6"/>
        <v>569.94343215142226</v>
      </c>
      <c r="J30" s="11">
        <f t="shared" si="7"/>
        <v>109.48901168267815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2810.3330798641018</v>
      </c>
      <c r="G31" s="11">
        <f t="shared" si="1"/>
        <v>4022.7651201552408</v>
      </c>
      <c r="H31" s="11">
        <f t="shared" si="5"/>
        <v>402.27651201552408</v>
      </c>
      <c r="I31" s="11">
        <f t="shared" si="6"/>
        <v>594.66692013589818</v>
      </c>
      <c r="J31" s="11">
        <f t="shared" si="7"/>
        <v>24.723487984475923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3249.1352934170095</v>
      </c>
      <c r="G32" s="11">
        <f t="shared" si="1"/>
        <v>4388.0221355290769</v>
      </c>
      <c r="H32" s="11">
        <f t="shared" si="5"/>
        <v>438.80221355290774</v>
      </c>
      <c r="I32" s="11">
        <f t="shared" si="6"/>
        <v>782.86470658299049</v>
      </c>
      <c r="J32" s="11">
        <f t="shared" si="7"/>
        <v>188.19778644709226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3723.8098740980518</v>
      </c>
      <c r="G33" s="11">
        <f t="shared" si="1"/>
        <v>4746.7458068104224</v>
      </c>
      <c r="H33" s="11">
        <f t="shared" si="5"/>
        <v>474.67458068104213</v>
      </c>
      <c r="I33" s="11">
        <f t="shared" si="6"/>
        <v>1101.1901259019482</v>
      </c>
      <c r="J33" s="11">
        <f t="shared" si="7"/>
        <v>318.32541931895787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4233.3089693878128</v>
      </c>
      <c r="G34" s="11">
        <f t="shared" si="1"/>
        <v>5094.9909528976104</v>
      </c>
      <c r="H34" s="11">
        <f t="shared" si="5"/>
        <v>509.49909528976133</v>
      </c>
      <c r="I34" s="11">
        <f t="shared" si="6"/>
        <v>1242.6910306121872</v>
      </c>
      <c r="J34" s="11">
        <f t="shared" si="7"/>
        <v>141.50090471023867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4776.216388459733</v>
      </c>
      <c r="G35" s="11">
        <f t="shared" si="1"/>
        <v>5429.0741907192023</v>
      </c>
      <c r="H35" s="11">
        <f t="shared" si="5"/>
        <v>542.90741907192</v>
      </c>
      <c r="I35" s="11">
        <f t="shared" si="6"/>
        <v>1300.783611540267</v>
      </c>
      <c r="J35" s="11">
        <f t="shared" si="7"/>
        <v>58.092580928079997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5350.7796794970945</v>
      </c>
      <c r="G36" s="11">
        <f t="shared" si="1"/>
        <v>5745.6329103736152</v>
      </c>
      <c r="H36" s="11">
        <f t="shared" si="5"/>
        <v>574.5632910373613</v>
      </c>
      <c r="I36" s="11">
        <f t="shared" si="6"/>
        <v>1469.2203205029055</v>
      </c>
      <c r="J36" s="11">
        <f t="shared" si="7"/>
        <v>168.4367089626387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5954.9467954492093</v>
      </c>
      <c r="G37" s="11">
        <f t="shared" si="1"/>
        <v>6041.6711595211473</v>
      </c>
      <c r="H37" s="11">
        <f t="shared" si="5"/>
        <v>604.16711595211473</v>
      </c>
      <c r="I37" s="11">
        <f t="shared" si="6"/>
        <v>1548.0532045507907</v>
      </c>
      <c r="J37" s="11">
        <f t="shared" si="7"/>
        <v>78.832884047885273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6586.4060645691079</v>
      </c>
      <c r="G38" s="11">
        <f t="shared" si="1"/>
        <v>6314.5926911989864</v>
      </c>
      <c r="H38" s="11">
        <f t="shared" si="5"/>
        <v>631.45926911989818</v>
      </c>
      <c r="I38" s="11">
        <f t="shared" si="6"/>
        <v>1578.5939354308921</v>
      </c>
      <c r="J38" s="11">
        <f t="shared" si="7"/>
        <v>30.540730880101819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7242.6282448961347</v>
      </c>
      <c r="G39" s="11">
        <f t="shared" si="1"/>
        <v>6562.2218032702676</v>
      </c>
      <c r="H39" s="11">
        <f t="shared" si="5"/>
        <v>656.22218032702665</v>
      </c>
      <c r="I39" s="11">
        <f t="shared" si="6"/>
        <v>1891.3717551038653</v>
      </c>
      <c r="J39" s="11">
        <f t="shared" si="7"/>
        <v>312.77781967297335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7920.909533407128</v>
      </c>
      <c r="G40" s="11">
        <f t="shared" si="1"/>
        <v>6782.8128851099336</v>
      </c>
      <c r="H40" s="11">
        <f t="shared" si="5"/>
        <v>678.28128851099325</v>
      </c>
      <c r="I40" s="11">
        <f t="shared" si="6"/>
        <v>2102.090466592872</v>
      </c>
      <c r="J40" s="11">
        <f t="shared" si="7"/>
        <v>210.71871148900675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8618.4145127802676</v>
      </c>
      <c r="G41" s="11">
        <f t="shared" si="1"/>
        <v>6975.0497937313958</v>
      </c>
      <c r="H41" s="11">
        <f t="shared" ref="H41:H64" si="8">$M$10*B41^$M$8*EXP(-B41/$M$9)</f>
        <v>697.50497937313878</v>
      </c>
      <c r="I41" s="11">
        <f t="shared" si="6"/>
        <v>2160.5854872197324</v>
      </c>
      <c r="J41" s="11">
        <f t="shared" si="7"/>
        <v>58.495020626861219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9332.2181443132922</v>
      </c>
      <c r="G42" s="11">
        <f t="shared" si="1"/>
        <v>7138.036315330246</v>
      </c>
      <c r="H42" s="11">
        <f t="shared" si="8"/>
        <v>713.80363153302483</v>
      </c>
      <c r="I42" s="11">
        <f t="shared" si="6"/>
        <v>2258.7818556867078</v>
      </c>
      <c r="J42" s="11">
        <f t="shared" si="7"/>
        <v>98.196368466975173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10059.346048149398</v>
      </c>
      <c r="G43" s="11">
        <f t="shared" si="1"/>
        <v>7271.2790383610627</v>
      </c>
      <c r="H43" s="11">
        <f t="shared" si="8"/>
        <v>727.12790383610661</v>
      </c>
      <c r="I43" s="11">
        <f t="shared" si="6"/>
        <v>2368.6539518506015</v>
      </c>
      <c r="J43" s="11">
        <f t="shared" si="7"/>
        <v>109.87209616389339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10796.812446200389</v>
      </c>
      <c r="G44" s="11">
        <f t="shared" si="1"/>
        <v>7374.6639805099039</v>
      </c>
      <c r="H44" s="11">
        <f t="shared" si="8"/>
        <v>737.46639805098982</v>
      </c>
      <c r="I44" s="11">
        <f t="shared" si="6"/>
        <v>2358.1875537996111</v>
      </c>
      <c r="J44" s="11">
        <f t="shared" si="7"/>
        <v>-10.466398050989824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11541.655274602288</v>
      </c>
      <c r="G45" s="11">
        <f t="shared" si="1"/>
        <v>7448.4282840189917</v>
      </c>
      <c r="H45" s="11">
        <f t="shared" si="8"/>
        <v>744.84282840189917</v>
      </c>
      <c r="I45" s="11">
        <f t="shared" si="6"/>
        <v>2373.344725397712</v>
      </c>
      <c r="J45" s="11">
        <f t="shared" si="7"/>
        <v>15.157171598100831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12290.968097711775</v>
      </c>
      <c r="G46" s="11">
        <f t="shared" si="1"/>
        <v>7493.12823109487</v>
      </c>
      <c r="H46" s="11">
        <f t="shared" si="8"/>
        <v>749.3128231094862</v>
      </c>
      <c r="I46" s="11">
        <f t="shared" si="6"/>
        <v>2390.031902288225</v>
      </c>
      <c r="J46" s="11">
        <f t="shared" si="7"/>
        <v>16.687176890513797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13041.928571935428</v>
      </c>
      <c r="G47" s="11">
        <f t="shared" si="1"/>
        <v>7509.6047422365336</v>
      </c>
      <c r="H47" s="11">
        <f t="shared" si="8"/>
        <v>750.96047422365348</v>
      </c>
      <c r="I47" s="11">
        <f t="shared" si="6"/>
        <v>2320.0714280645716</v>
      </c>
      <c r="J47" s="11">
        <f t="shared" si="7"/>
        <v>-69.960474223653478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13791.823313239129</v>
      </c>
      <c r="G48" s="11">
        <f t="shared" si="1"/>
        <v>7498.9474130370036</v>
      </c>
      <c r="H48" s="11">
        <f t="shared" si="8"/>
        <v>749.89474130370036</v>
      </c>
      <c r="I48" s="11">
        <f t="shared" si="6"/>
        <v>2095.1766867608712</v>
      </c>
      <c r="J48" s="11">
        <f t="shared" si="7"/>
        <v>-224.89474130370036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14538.069115853737</v>
      </c>
      <c r="G49" s="11">
        <f t="shared" si="1"/>
        <v>7462.4580261460869</v>
      </c>
      <c r="H49" s="11">
        <f t="shared" si="8"/>
        <v>746.24580261460949</v>
      </c>
      <c r="I49" s="11">
        <f t="shared" si="6"/>
        <v>1984.9308841462625</v>
      </c>
      <c r="J49" s="11">
        <f t="shared" si="7"/>
        <v>-110.24580261460949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15278.230550897666</v>
      </c>
      <c r="G50" s="11">
        <f t="shared" si="1"/>
        <v>7401.6143504392858</v>
      </c>
      <c r="H50" s="11">
        <f t="shared" si="8"/>
        <v>740.16143504392824</v>
      </c>
      <c r="I50" s="11">
        <f t="shared" si="6"/>
        <v>1848.769449102334</v>
      </c>
      <c r="J50" s="11">
        <f t="shared" si="7"/>
        <v>-136.16143504392824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16010.03404227996</v>
      </c>
      <c r="G51" s="11">
        <f t="shared" si="1"/>
        <v>7318.0349138229394</v>
      </c>
      <c r="H51" s="11">
        <f t="shared" si="8"/>
        <v>731.80349138229462</v>
      </c>
      <c r="I51" s="11">
        <f t="shared" si="6"/>
        <v>1658.96595772004</v>
      </c>
      <c r="J51" s="11">
        <f t="shared" si="7"/>
        <v>-189.80349138229462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16731.37857361824</v>
      </c>
      <c r="G52" s="11">
        <f t="shared" si="1"/>
        <v>7213.4453133827992</v>
      </c>
      <c r="H52" s="11">
        <f t="shared" si="8"/>
        <v>721.3445313382806</v>
      </c>
      <c r="I52" s="11">
        <f t="shared" si="6"/>
        <v>1547.6214263817601</v>
      </c>
      <c r="J52" s="11">
        <f t="shared" si="7"/>
        <v>-111.3445313382806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17440.343224592234</v>
      </c>
      <c r="G53" s="11">
        <f t="shared" si="1"/>
        <v>7089.6465097399414</v>
      </c>
      <c r="H53" s="11">
        <f t="shared" si="8"/>
        <v>708.96465097399289</v>
      </c>
      <c r="I53" s="11">
        <f t="shared" si="6"/>
        <v>1408.656775407766</v>
      </c>
      <c r="J53" s="11">
        <f t="shared" si="7"/>
        <v>-138.96465097399289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18135.191768964436</v>
      </c>
      <c r="G54" s="11">
        <f t="shared" si="1"/>
        <v>6948.4854437220201</v>
      </c>
      <c r="H54" s="11">
        <f t="shared" si="8"/>
        <v>694.84854437220076</v>
      </c>
      <c r="I54" s="11">
        <f t="shared" si="6"/>
        <v>1332.8082310355639</v>
      </c>
      <c r="J54" s="11">
        <f t="shared" si="7"/>
        <v>-75.848544372200763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18814.374590394913</v>
      </c>
      <c r="G55" s="11">
        <f t="shared" si="1"/>
        <v>6791.8282143047691</v>
      </c>
      <c r="H55" s="11">
        <f t="shared" si="8"/>
        <v>679.18282143047827</v>
      </c>
      <c r="I55" s="11">
        <f t="shared" si="6"/>
        <v>1084.625409605087</v>
      </c>
      <c r="J55" s="11">
        <f t="shared" si="7"/>
        <v>-248.18282143047827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19476.528187210803</v>
      </c>
      <c r="G56" s="11">
        <f t="shared" si="1"/>
        <v>6621.5359681588961</v>
      </c>
      <c r="H56" s="11">
        <f t="shared" si="8"/>
        <v>662.15359681589041</v>
      </c>
      <c r="I56" s="11">
        <f t="shared" si="6"/>
        <v>988.47181278919743</v>
      </c>
      <c r="J56" s="11">
        <f t="shared" si="7"/>
        <v>-96.15359681589041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20120.472544559423</v>
      </c>
      <c r="G57" s="11">
        <f t="shared" si="1"/>
        <v>6439.4435734862054</v>
      </c>
      <c r="H57" s="11">
        <f t="shared" si="8"/>
        <v>643.9443573486202</v>
      </c>
      <c r="I57" s="11">
        <f t="shared" ref="I57" si="11">C57-F57</f>
        <v>946.52745544057689</v>
      </c>
      <c r="J57" s="11">
        <f t="shared" ref="J57" si="12">D57-H57</f>
        <v>-41.944357348620201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20745.206652977733</v>
      </c>
      <c r="G58" s="11">
        <f t="shared" si="1"/>
        <v>6247.3410841830992</v>
      </c>
      <c r="H58" s="11">
        <f t="shared" si="8"/>
        <v>624.73410841830923</v>
      </c>
      <c r="I58" s="11">
        <f t="shared" ref="I58" si="15">C58-F58</f>
        <v>899.79334702226697</v>
      </c>
      <c r="J58" s="11">
        <f t="shared" ref="J58" si="16">D58-H58</f>
        <v>-46.734108418309233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21349.902447422122</v>
      </c>
      <c r="G59" s="11">
        <f t="shared" si="1"/>
        <v>6046.9579444438932</v>
      </c>
      <c r="H59" s="11">
        <f t="shared" si="8"/>
        <v>604.69579444439103</v>
      </c>
      <c r="I59" s="11">
        <f t="shared" ref="I59" si="19">C59-F59</f>
        <v>820.09755257787765</v>
      </c>
      <c r="J59" s="11">
        <f t="shared" ref="J59" si="20">D59-H59</f>
        <v>-79.695794444391026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21933.89743124117</v>
      </c>
      <c r="G60" s="11">
        <f t="shared" si="1"/>
        <v>5839.9498381904777</v>
      </c>
      <c r="H60" s="11">
        <f t="shared" si="8"/>
        <v>583.99498381904868</v>
      </c>
      <c r="I60" s="11">
        <f t="shared" ref="I60" si="23">C60-F60</f>
        <v>811.10256875882988</v>
      </c>
      <c r="J60" s="11">
        <f t="shared" ref="J60" si="24">D60-H60</f>
        <v>-8.9949838190486844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22496.686236389909</v>
      </c>
      <c r="G61" s="11">
        <f t="shared" si="1"/>
        <v>5627.888051487389</v>
      </c>
      <c r="H61" s="11">
        <f t="shared" si="8"/>
        <v>562.78880514873788</v>
      </c>
      <c r="I61" s="11">
        <f t="shared" ref="I61" si="27">C61-F61</f>
        <v>730.31376361009097</v>
      </c>
      <c r="J61" s="11">
        <f t="shared" ref="J61" si="28">D61-H61</f>
        <v>-80.788805148737879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23037.911355245513</v>
      </c>
      <c r="G62" s="11">
        <f t="shared" si="1"/>
        <v>5412.251188556038</v>
      </c>
      <c r="H62" s="11">
        <f t="shared" si="8"/>
        <v>541.22511885560311</v>
      </c>
      <c r="I62" s="11">
        <f t="shared" ref="I62" si="31">C62-F62</f>
        <v>622.08864475448718</v>
      </c>
      <c r="J62" s="11">
        <f t="shared" ref="J62" si="32">D62-H62</f>
        <v>-108.22511885560311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23557.353261470464</v>
      </c>
      <c r="G63" s="11">
        <f t="shared" si="1"/>
        <v>5194.419062249508</v>
      </c>
      <c r="H63" s="11">
        <f t="shared" si="8"/>
        <v>519.44190622495171</v>
      </c>
      <c r="I63" s="11">
        <f t="shared" ref="I63" si="35">C63-F63</f>
        <v>556.64673852953638</v>
      </c>
      <c r="J63" s="11">
        <f t="shared" ref="J63" si="36">D63-H63</f>
        <v>-65.441906224951708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24054.920118167829</v>
      </c>
      <c r="G64" s="11">
        <f t="shared" si="1"/>
        <v>4975.6685669736544</v>
      </c>
      <c r="H64" s="11">
        <f t="shared" si="8"/>
        <v>497.56685669736504</v>
      </c>
      <c r="I64" s="11">
        <f t="shared" ref="I64" si="39">C64-F64</f>
        <v>593.07988183217094</v>
      </c>
      <c r="J64" s="11">
        <f t="shared" ref="J64" si="40">D64-H64</f>
        <v>36.43314330263496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24530.637251680098</v>
      </c>
      <c r="G65" s="11">
        <f t="shared" ref="G65" si="44">(F65-F64)*10</f>
        <v>4757.1713351226936</v>
      </c>
      <c r="H65" s="11">
        <f t="shared" ref="H65" si="45">$M$10*B65^$M$8*EXP(-B65/$M$9)</f>
        <v>475.71713351227118</v>
      </c>
      <c r="I65" s="11">
        <f t="shared" ref="I65" si="46">C65-F65</f>
        <v>554.36274831990158</v>
      </c>
      <c r="J65" s="11">
        <f t="shared" ref="J65" si="47">D65-H65</f>
        <v>-38.717133512271175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24984.636549304945</v>
      </c>
      <c r="G66" s="11">
        <f t="shared" ref="G66" si="51">(F66-F65)*10</f>
        <v>4539.992976248468</v>
      </c>
      <c r="H66" s="11">
        <f t="shared" ref="H66" si="52">$M$10*B66^$M$8*EXP(-B66/$M$9)</f>
        <v>453.9992976248484</v>
      </c>
      <c r="I66" s="11">
        <f t="shared" ref="I66" si="53">C66-F66</f>
        <v>564.36345069505478</v>
      </c>
      <c r="J66" s="11">
        <f t="shared" ref="J66" si="54">D66-H66</f>
        <v>10.000702375151604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25417.145919360304</v>
      </c>
      <c r="G67" s="11">
        <f t="shared" ref="G67" si="58">(F67-F66)*10</f>
        <v>4325.0937005535889</v>
      </c>
      <c r="H67" s="11">
        <f t="shared" ref="H67" si="59">$M$10*B67^$M$8*EXP(-B67/$M$9)</f>
        <v>432.50937005535872</v>
      </c>
      <c r="I67" s="11">
        <f t="shared" ref="I67" si="60">C67-F67</f>
        <v>551.85408063969589</v>
      </c>
      <c r="J67" s="11">
        <f t="shared" ref="J67" si="61">D67-H67</f>
        <v>-12.509370055358715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25828.478932770835</v>
      </c>
      <c r="G68" s="11">
        <f t="shared" ref="G68" si="65">(F68-F67)*10</f>
        <v>4113.3301341053084</v>
      </c>
      <c r="H68" s="11">
        <f t="shared" ref="H68" si="66">$M$10*B68^$M$8*EXP(-B68/$M$9)</f>
        <v>411.33301341052908</v>
      </c>
      <c r="I68" s="11">
        <f t="shared" ref="I68" si="67">C68-F68</f>
        <v>555.52106722916506</v>
      </c>
      <c r="J68" s="11">
        <f t="shared" ref="J68" si="68">D68-H68</f>
        <v>3.6669865894709233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26219.024746939209</v>
      </c>
      <c r="G69" s="11">
        <f t="shared" ref="G69" si="72">(F69-F68)*10</f>
        <v>3905.4581416837391</v>
      </c>
      <c r="H69" s="11">
        <f t="shared" ref="H69" si="73">$M$10*B69^$M$8*EXP(-B69/$M$9)</f>
        <v>390.54581416837414</v>
      </c>
      <c r="I69" s="11">
        <f t="shared" ref="I69" si="74">C69-F69</f>
        <v>424.97525306079115</v>
      </c>
      <c r="J69" s="11">
        <f t="shared" ref="J69" si="75">D69-H69</f>
        <v>-130.54581416837414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26589.238395315071</v>
      </c>
      <c r="G70" s="11">
        <f t="shared" ref="G70" si="79">(F70-F69)*10</f>
        <v>3702.1364837586225</v>
      </c>
      <c r="H70" s="11">
        <f t="shared" ref="H70" si="80">$M$10*B70^$M$8*EXP(-B70/$M$9)</f>
        <v>370.21364837586287</v>
      </c>
      <c r="I70" s="11">
        <f t="shared" ref="I70" si="81">C70-F70</f>
        <v>387.7616046849289</v>
      </c>
      <c r="J70" s="11">
        <f t="shared" ref="J70" si="82">D70-H70</f>
        <v>-37.213648375862874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26939.631509930674</v>
      </c>
      <c r="G71" s="11">
        <f t="shared" ref="G71" si="86">(F71-F70)*10</f>
        <v>3503.9311461560283</v>
      </c>
      <c r="H71" s="11">
        <f t="shared" ref="H71" si="87">$M$10*B71^$M$8*EXP(-B71/$M$9)</f>
        <v>350.39311461560231</v>
      </c>
      <c r="I71" s="11">
        <f t="shared" ref="I71" si="88">C71-F71</f>
        <v>419.36849006932607</v>
      </c>
      <c r="J71" s="11">
        <f t="shared" ref="J71" si="89">D71-H71</f>
        <v>31.606885384397685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27270.763529333624</v>
      </c>
      <c r="G72" s="11">
        <f t="shared" ref="G72" si="93">(F72-F71)*10</f>
        <v>3311.3201940295039</v>
      </c>
      <c r="H72" s="11">
        <f t="shared" ref="H72" si="94">$M$10*B72^$M$8*EXP(-B72/$M$9)</f>
        <v>331.13201940295085</v>
      </c>
      <c r="I72" s="11">
        <f t="shared" ref="I72" si="95">C72-F72</f>
        <v>411.23647066637568</v>
      </c>
      <c r="J72" s="11">
        <f t="shared" ref="J72" si="96">D72-H72</f>
        <v>-8.1320194029508457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27583.233430869292</v>
      </c>
      <c r="G73" s="11">
        <f t="shared" ref="G73" si="100">(F73-F72)*10</f>
        <v>3124.699015356673</v>
      </c>
      <c r="H73" s="11">
        <f t="shared" ref="H73" si="101">$M$10*B73^$M$8*EXP(-B73/$M$9)</f>
        <v>312.46990153566639</v>
      </c>
      <c r="I73" s="11">
        <f t="shared" ref="I73" si="102">C73-F73</f>
        <v>383.76656913070838</v>
      </c>
      <c r="J73" s="11">
        <f t="shared" ref="J73" si="103">D73-H73</f>
        <v>-27.469901535666395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27877.672014167285</v>
      </c>
      <c r="G74" s="11">
        <f t="shared" ref="G74" si="107">(F74-F73)*10</f>
        <v>2944.3858329799332</v>
      </c>
      <c r="H74" s="11">
        <f t="shared" ref="H74" si="108">$M$10*B74^$M$8*EXP(-B74/$M$9)</f>
        <v>294.43858329799394</v>
      </c>
      <c r="I74" s="11">
        <f t="shared" ref="I74" si="109">C74-F74</f>
        <v>358.32798583271506</v>
      </c>
      <c r="J74" s="11">
        <f t="shared" ref="J74" si="110">D74-H74</f>
        <v>-25.438583297993944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28154.734751957185</v>
      </c>
      <c r="G75" s="11">
        <f t="shared" ref="G75" si="114">(F75-F74)*10</f>
        <v>2770.6273778989998</v>
      </c>
      <c r="H75" s="11">
        <f t="shared" ref="H75" si="115">$M$10*B75^$M$8*EXP(-B75/$M$9)</f>
        <v>277.0627377899005</v>
      </c>
      <c r="I75" s="11">
        <f t="shared" ref="I75" si="116">C75-F75</f>
        <v>555.26524804281507</v>
      </c>
      <c r="J75" s="11">
        <f t="shared" ref="J75" si="117">D75-H75</f>
        <v>196.9372622100995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28415.09521494291</v>
      </c>
      <c r="G76" s="11">
        <f t="shared" ref="G76" si="121">(F76-F75)*10</f>
        <v>2603.6046298572546</v>
      </c>
      <c r="H76" s="11">
        <f t="shared" ref="H76" si="122">$M$10*B76^$M$8*EXP(-B76/$M$9)</f>
        <v>260.36046298572614</v>
      </c>
      <c r="I76" s="11">
        <f t="shared" ref="I76" si="123">C76-F76</f>
        <v>468.90478505708961</v>
      </c>
      <c r="J76" s="11">
        <f t="shared" ref="J76" si="124">D76-H76</f>
        <v>-86.360462985726144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28659.439069348635</v>
      </c>
      <c r="G77" s="11">
        <f t="shared" ref="G77" si="128">(F77-F76)*10</f>
        <v>2443.4385440572441</v>
      </c>
      <c r="H77" s="11">
        <f t="shared" ref="H77" si="129">$M$10*B77^$M$8*EXP(-B77/$M$9)</f>
        <v>244.34385440572299</v>
      </c>
      <c r="I77" s="11">
        <f t="shared" ref="I77" si="130">C77-F77</f>
        <v>419.5609306513652</v>
      </c>
      <c r="J77" s="11">
        <f t="shared" ref="J77" si="131">D77-H77</f>
        <v>-49.343854405722993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28888.458638842891</v>
      </c>
      <c r="G78" s="11">
        <f t="shared" ref="G78" si="135">(F78-F77)*10</f>
        <v>2290.1956949425585</v>
      </c>
      <c r="H78" s="11">
        <f t="shared" ref="H78" si="136">$M$10*B78^$M$8*EXP(-B78/$M$9)</f>
        <v>229.01956949425744</v>
      </c>
      <c r="I78" s="11">
        <f t="shared" ref="I78" si="137">C78-F78</f>
        <v>426.54136115710935</v>
      </c>
      <c r="J78" s="11">
        <f t="shared" ref="J78" si="138">D78-H78</f>
        <v>6.9804305057425609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29102.848016772343</v>
      </c>
      <c r="G79" s="11">
        <f t="shared" ref="G79:G96" si="142">(F79-F78)*10</f>
        <v>2143.8937792945217</v>
      </c>
      <c r="H79" s="11">
        <f t="shared" ref="H79:H80" si="143">$M$10*B79^$M$8*EXP(-B79/$M$9)</f>
        <v>214.38937792945225</v>
      </c>
      <c r="I79" s="11">
        <f t="shared" ref="I79:I80" si="144">C79-F79</f>
        <v>581.15198322765718</v>
      </c>
      <c r="J79" s="11">
        <f t="shared" ref="J79:J80" si="145">D79-H79</f>
        <v>154.61062207054775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29303.298709906117</v>
      </c>
      <c r="G80" s="11">
        <f t="shared" si="142"/>
        <v>2004.5069313377462</v>
      </c>
      <c r="H80" s="11">
        <f t="shared" si="143"/>
        <v>200.45069313377323</v>
      </c>
      <c r="I80" s="11">
        <f t="shared" si="144"/>
        <v>654.70129009388256</v>
      </c>
      <c r="J80" s="11">
        <f t="shared" si="145"/>
        <v>73.549306866226772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29490.49579111562</v>
      </c>
      <c r="G81" s="11">
        <f t="shared" ref="G81:G82" si="149">(F81-F80)*10</f>
        <v>1871.9708120950236</v>
      </c>
      <c r="H81" s="11">
        <f t="shared" ref="H81:H82" si="150">$M$10*B81^$M$8*EXP(-B81/$M$9)</f>
        <v>187.19708120950142</v>
      </c>
      <c r="I81" s="11">
        <f t="shared" ref="I81:I82" si="151">C81-F81</f>
        <v>710.5042088843802</v>
      </c>
      <c r="J81" s="11">
        <f t="shared" ref="J81:J82" si="152">D81-H81</f>
        <v>55.80291879049858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29665.114535501325</v>
      </c>
      <c r="G82" s="11">
        <f t="shared" si="149"/>
        <v>1746.1874438570521</v>
      </c>
      <c r="H82" s="11">
        <f t="shared" si="150"/>
        <v>174.61874438570362</v>
      </c>
      <c r="I82" s="11">
        <f t="shared" si="151"/>
        <v>729.88546449867499</v>
      </c>
      <c r="J82" s="11">
        <f t="shared" si="152"/>
        <v>19.381255614296379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29827.817512336092</v>
      </c>
      <c r="G83" s="11">
        <f t="shared" ref="G83" si="156">(F83-F82)*10</f>
        <v>1627.0297683476747</v>
      </c>
      <c r="H83" s="11">
        <f t="shared" ref="H83" si="157">$M$10*B83^$M$8*EXP(-B83/$M$9)</f>
        <v>162.70297683476579</v>
      </c>
      <c r="I83" s="11">
        <f t="shared" ref="I83" si="158">C83-F83</f>
        <v>732.18248766390752</v>
      </c>
      <c r="J83" s="11">
        <f t="shared" ref="J83" si="159">D83-H83</f>
        <v>2.2970231652342079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29979.252103735016</v>
      </c>
      <c r="G84" s="11">
        <f t="shared" ref="G84" si="163">(F84-F83)*10</f>
        <v>1514.3459139892366</v>
      </c>
      <c r="H84" s="11">
        <f t="shared" ref="H84" si="164">$M$10*B84^$M$8*EXP(-B84/$M$9)</f>
        <v>151.4345913989238</v>
      </c>
      <c r="I84" s="11">
        <f t="shared" ref="I84" si="165">C84-F84</f>
        <v>759.74789626498386</v>
      </c>
      <c r="J84" s="11">
        <f t="shared" ref="J84" si="166">D84-H84</f>
        <v>27.5654086010762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30120.048420099036</v>
      </c>
      <c r="G85" s="11">
        <f t="shared" ref="G85" si="170">(F85-F84)*10</f>
        <v>1407.9631636401973</v>
      </c>
      <c r="H85" s="11">
        <f t="shared" ref="H85" si="171">$M$10*B85^$M$8*EXP(-B85/$M$9)</f>
        <v>140.79631636401979</v>
      </c>
      <c r="I85" s="11">
        <f t="shared" ref="I85" si="172">C85-F85</f>
        <v>790.95157990096413</v>
      </c>
      <c r="J85" s="11">
        <f t="shared" ref="J85" si="173">D85-H85</f>
        <v>31.203683635980212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30250.817582032385</v>
      </c>
      <c r="G86" s="11">
        <f t="shared" ref="G86" si="177">(F86-F85)*10</f>
        <v>1307.691619333491</v>
      </c>
      <c r="H86" s="11">
        <f t="shared" ref="H86" si="178">$M$10*B86^$M$8*EXP(-B86/$M$9)</f>
        <v>130.76916193334966</v>
      </c>
      <c r="I86" s="11">
        <f t="shared" ref="I86" si="179">C86-F86</f>
        <v>855.18241796761504</v>
      </c>
      <c r="J86" s="11">
        <f t="shared" ref="J86" si="180">D86-H86</f>
        <v>64.230838066650335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30372.15033852644</v>
      </c>
      <c r="G87" s="11">
        <f t="shared" ref="G87:G88" si="184">(F87-F86)*10</f>
        <v>1213.327564940555</v>
      </c>
      <c r="H87" s="11">
        <f t="shared" ref="H87:H88" si="185">$M$10*B87^$M$8*EXP(-B87/$M$9)</f>
        <v>121.33275649405482</v>
      </c>
      <c r="I87" s="11">
        <f t="shared" ref="I87:I88" si="186">C87-F87</f>
        <v>995.84966147355954</v>
      </c>
      <c r="J87" s="11">
        <f t="shared" ref="J87:J88" si="187">D87-H87</f>
        <v>140.66724350594518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30484.615991664108</v>
      </c>
      <c r="G88" s="11">
        <f t="shared" si="184"/>
        <v>1124.6565313766769</v>
      </c>
      <c r="H88" s="11">
        <f t="shared" si="185"/>
        <v>112.46565313766631</v>
      </c>
      <c r="I88" s="11">
        <f t="shared" si="186"/>
        <v>1125.3840083358918</v>
      </c>
      <c r="J88" s="11">
        <f t="shared" si="187"/>
        <v>129.53434686233368</v>
      </c>
    </row>
    <row r="89" spans="1:10">
      <c r="A89" s="2">
        <v>43967</v>
      </c>
      <c r="B89" s="10">
        <v>86</v>
      </c>
      <c r="C89" s="3">
        <f>Dati!K85</f>
        <v>31763</v>
      </c>
      <c r="D89">
        <f t="shared" ref="D89" si="188">C89-C88</f>
        <v>153</v>
      </c>
      <c r="E89">
        <f t="shared" ref="E89" si="189">10*(C89-C88)</f>
        <v>1530</v>
      </c>
      <c r="F89" s="11">
        <f t="shared" ref="F89" si="190">F88+H89</f>
        <v>30588.76159886509</v>
      </c>
      <c r="G89" s="11">
        <f t="shared" ref="G89" si="191">(F89-F88)*10</f>
        <v>1041.4560720098234</v>
      </c>
      <c r="H89" s="11">
        <f t="shared" ref="H89" si="192">$M$10*B89^$M$8*EXP(-B89/$M$9)</f>
        <v>104.14560720098244</v>
      </c>
      <c r="I89" s="11">
        <f t="shared" ref="I89" si="193">C89-F89</f>
        <v>1174.2384011349095</v>
      </c>
      <c r="J89" s="11">
        <f t="shared" ref="J89" si="194">D89-H89</f>
        <v>48.85439279901756</v>
      </c>
    </row>
    <row r="90" spans="1:10">
      <c r="A90" s="2">
        <v>43968</v>
      </c>
      <c r="B90" s="10">
        <v>87</v>
      </c>
      <c r="C90" s="3">
        <f>Dati!K86</f>
        <v>31908</v>
      </c>
      <c r="D90">
        <f t="shared" ref="D90:D91" si="195">C90-C89</f>
        <v>145</v>
      </c>
      <c r="E90">
        <f t="shared" ref="E90:E91" si="196">10*(C90-C89)</f>
        <v>1450</v>
      </c>
      <c r="F90" s="11">
        <f t="shared" ref="F90:F91" si="197">F89+H90</f>
        <v>30685.111424704479</v>
      </c>
      <c r="G90" s="11">
        <f t="shared" ref="G90:G91" si="198">(F90-F89)*10</f>
        <v>963.49825839388359</v>
      </c>
      <c r="H90" s="11">
        <f t="shared" ref="H90:H91" si="199">$M$10*B90^$M$8*EXP(-B90/$M$9)</f>
        <v>96.349825839389979</v>
      </c>
      <c r="I90" s="11">
        <f t="shared" ref="I90:I91" si="200">C90-F90</f>
        <v>1222.8885752955212</v>
      </c>
      <c r="J90" s="11">
        <f t="shared" ref="J90:J91" si="201">D90-H90</f>
        <v>48.650174160610021</v>
      </c>
    </row>
    <row r="91" spans="1:10">
      <c r="A91" s="2">
        <v>43969</v>
      </c>
      <c r="B91" s="10">
        <v>88</v>
      </c>
      <c r="C91" s="3">
        <f>Dati!K87</f>
        <v>32007</v>
      </c>
      <c r="D91">
        <f t="shared" si="195"/>
        <v>99</v>
      </c>
      <c r="E91">
        <f t="shared" si="196"/>
        <v>990</v>
      </c>
      <c r="F91" s="11">
        <f t="shared" si="197"/>
        <v>30774.166615542454</v>
      </c>
      <c r="G91" s="11">
        <f t="shared" si="198"/>
        <v>890.55190837974806</v>
      </c>
      <c r="H91" s="11">
        <f t="shared" si="199"/>
        <v>89.055190837973484</v>
      </c>
      <c r="I91" s="11">
        <f t="shared" si="200"/>
        <v>1232.8333844575463</v>
      </c>
      <c r="J91" s="11">
        <f t="shared" si="201"/>
        <v>9.944809162026516</v>
      </c>
    </row>
    <row r="92" spans="1:10">
      <c r="A92" s="2">
        <v>43970</v>
      </c>
      <c r="B92" s="10">
        <v>89</v>
      </c>
      <c r="F92" s="11">
        <f t="shared" ref="F90:F96" si="202">F91+H92</f>
        <v>30856.405071554535</v>
      </c>
      <c r="G92" s="11">
        <f t="shared" si="142"/>
        <v>822.3845601208086</v>
      </c>
      <c r="H92" s="11">
        <f t="shared" ref="H90:H96" si="203">$M$10*B92^$M$8*EXP(-B92/$M$9)</f>
        <v>82.238456012080334</v>
      </c>
    </row>
    <row r="93" spans="1:10">
      <c r="A93" s="2">
        <v>43971</v>
      </c>
      <c r="B93" s="10">
        <v>90</v>
      </c>
      <c r="F93" s="11">
        <f t="shared" si="202"/>
        <v>30932.281492208502</v>
      </c>
      <c r="G93" s="11">
        <f t="shared" si="142"/>
        <v>758.76420653967216</v>
      </c>
      <c r="H93" s="11">
        <f t="shared" si="203"/>
        <v>75.876420653968069</v>
      </c>
    </row>
    <row r="94" spans="1:10">
      <c r="A94" s="2">
        <v>43972</v>
      </c>
      <c r="B94" s="10">
        <v>91</v>
      </c>
      <c r="F94" s="11">
        <f t="shared" si="202"/>
        <v>31002.227572759573</v>
      </c>
      <c r="G94" s="11">
        <f t="shared" si="142"/>
        <v>699.46080551071645</v>
      </c>
      <c r="H94" s="11">
        <f t="shared" si="203"/>
        <v>69.946080551070139</v>
      </c>
    </row>
    <row r="95" spans="1:10">
      <c r="A95" s="2">
        <v>43973</v>
      </c>
      <c r="B95" s="10">
        <v>92</v>
      </c>
      <c r="F95" s="11">
        <f t="shared" si="202"/>
        <v>31066.652330898774</v>
      </c>
      <c r="G95" s="11">
        <f t="shared" si="142"/>
        <v>644.24758139201003</v>
      </c>
      <c r="H95" s="11">
        <f t="shared" si="203"/>
        <v>64.42475813920116</v>
      </c>
    </row>
    <row r="96" spans="1:10">
      <c r="A96" s="2">
        <v>43974</v>
      </c>
      <c r="B96" s="10">
        <v>93</v>
      </c>
      <c r="F96" s="11">
        <f t="shared" si="202"/>
        <v>31125.942544264086</v>
      </c>
      <c r="G96" s="11">
        <f t="shared" si="142"/>
        <v>592.90213365311502</v>
      </c>
      <c r="H96" s="11">
        <f t="shared" si="203"/>
        <v>59.290213365311402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87"/>
  <sheetViews>
    <sheetView workbookViewId="0">
      <pane ySplit="1" topLeftCell="A77" activePane="bottomLeft" state="frozen"/>
      <selection pane="bottomLeft" activeCell="B87" sqref="B87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  <row r="85" spans="2:5">
      <c r="B85" s="3">
        <f>Dati!L85</f>
        <v>224760</v>
      </c>
      <c r="C85">
        <f t="shared" ref="C85" si="68">B85-B84</f>
        <v>875</v>
      </c>
      <c r="D85" s="11">
        <f t="shared" ref="D85" si="69">SUM(C79:C85)/7</f>
        <v>927.42857142857144</v>
      </c>
      <c r="E85" s="11">
        <f t="shared" ref="E85" si="70">SUM(C82:C85)/4</f>
        <v>886</v>
      </c>
    </row>
    <row r="86" spans="2:5">
      <c r="B86" s="3">
        <f>Dati!L86</f>
        <v>225435</v>
      </c>
      <c r="C86">
        <f t="shared" ref="C86:C87" si="71">B86-B85</f>
        <v>675</v>
      </c>
      <c r="D86" s="11">
        <f t="shared" ref="D86:D87" si="72">SUM(C80:C86)/7</f>
        <v>909.28571428571433</v>
      </c>
      <c r="E86" s="11">
        <f t="shared" ref="E86:E87" si="73">SUM(C83:C86)/4</f>
        <v>832.75</v>
      </c>
    </row>
    <row r="87" spans="2:5">
      <c r="B87" s="3">
        <f>Dati!L87</f>
        <v>225886</v>
      </c>
      <c r="C87">
        <f t="shared" si="71"/>
        <v>451</v>
      </c>
      <c r="D87" s="11">
        <f t="shared" si="72"/>
        <v>867.42857142857144</v>
      </c>
      <c r="E87" s="11">
        <f t="shared" si="73"/>
        <v>697.5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20" activePane="bottomLeft" state="frozen"/>
      <selection pane="bottomLeft" activeCell="C85" sqref="C85:L87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10942.049999999997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</row>
    <row r="81" spans="1:13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05">C81/(E81+F81)</f>
        <v>1.5806788138620935</v>
      </c>
      <c r="H81" s="21">
        <f t="shared" ref="H81" si="206">$O$3*EXP($O$4*B81)</f>
        <v>1.2923795001471794</v>
      </c>
      <c r="I81" s="21">
        <f t="shared" ref="I81" si="207">G81-H81</f>
        <v>0.28829931371491413</v>
      </c>
      <c r="J81" s="31">
        <f t="shared" ref="J81" si="208">(C81-C80)/(E81-E80+F81-F80)</f>
        <v>0.53429878048780488</v>
      </c>
      <c r="K81" s="21">
        <f t="shared" ref="K81" si="209">$P$3*EXP($P$4*B81)</f>
        <v>0.28864404712899216</v>
      </c>
      <c r="L81" s="21">
        <f t="shared" ref="L81" si="210">J81-K81</f>
        <v>0.24565473335881272</v>
      </c>
      <c r="M81" s="21"/>
    </row>
    <row r="82" spans="1:13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1">C82/(E82+F82)</f>
        <v>1.5461791753395477</v>
      </c>
      <c r="H82" s="21">
        <f t="shared" ref="H82" si="212">$O$3*EXP($O$4*B82)</f>
        <v>1.2593366234502845</v>
      </c>
      <c r="I82" s="21">
        <f t="shared" ref="I82" si="213">G82-H82</f>
        <v>0.28684255188926322</v>
      </c>
      <c r="J82" s="31">
        <f t="shared" ref="J82" si="214">(C82-C81)/(E82-E81+F82-F81)</f>
        <v>0.24019475250202868</v>
      </c>
      <c r="K82" s="21">
        <f t="shared" ref="K82" si="215">$P$3*EXP($P$4*B82)</f>
        <v>0.27374424501913464</v>
      </c>
      <c r="L82" s="21">
        <f t="shared" ref="L82" si="216">J82-K82</f>
        <v>-3.3549492517105955E-2</v>
      </c>
      <c r="M82" s="21"/>
    </row>
    <row r="83" spans="1:13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17">C83/(E83+F83)</f>
        <v>1.5212197250709143</v>
      </c>
      <c r="H83" s="21">
        <f t="shared" ref="H83:H84" si="218">$O$3*EXP($O$4*B83)</f>
        <v>1.2271385695784822</v>
      </c>
      <c r="I83" s="21">
        <f t="shared" ref="I83:I84" si="219">G83-H83</f>
        <v>0.29408115549243208</v>
      </c>
      <c r="J83" s="31">
        <f t="shared" ref="J83:J84" si="220">(C83-C82)/(E83-E82+F83-F82)</f>
        <v>0.32967763376537057</v>
      </c>
      <c r="K83" s="21">
        <f t="shared" ref="K83:K84" si="221">$P$3*EXP($P$4*B83)</f>
        <v>0.25961357050820427</v>
      </c>
      <c r="L83" s="21">
        <f t="shared" ref="L83:L84" si="222">J83-K83</f>
        <v>7.0064063257166298E-2</v>
      </c>
      <c r="M83" s="21"/>
    </row>
    <row r="84" spans="1:13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17"/>
        <v>1.474722524124757</v>
      </c>
      <c r="H84" s="21">
        <f t="shared" si="218"/>
        <v>1.1957637385478384</v>
      </c>
      <c r="I84" s="21">
        <f t="shared" si="219"/>
        <v>0.27895878557691867</v>
      </c>
      <c r="J84" s="31">
        <f t="shared" si="220"/>
        <v>0.15293661562318278</v>
      </c>
      <c r="K84" s="21">
        <f t="shared" si="221"/>
        <v>0.24621232123914474</v>
      </c>
      <c r="L84" s="21">
        <f t="shared" si="222"/>
        <v>-9.3275705615961962E-2</v>
      </c>
      <c r="M84" s="21"/>
    </row>
    <row r="85" spans="1:13">
      <c r="A85" s="2">
        <v>43967</v>
      </c>
      <c r="B85" s="3">
        <v>83</v>
      </c>
      <c r="C85" s="3">
        <f>Dati!L85</f>
        <v>224760</v>
      </c>
      <c r="D85" s="3">
        <f>Dati!G85</f>
        <v>70187</v>
      </c>
      <c r="E85" s="3">
        <f>Dati!K85</f>
        <v>31763</v>
      </c>
      <c r="F85" s="3">
        <f>Dati!J85</f>
        <v>122810</v>
      </c>
      <c r="G85" s="29">
        <f t="shared" ref="G85" si="223">C85/(E85+F85)</f>
        <v>1.4540702451268979</v>
      </c>
      <c r="H85" s="21">
        <f t="shared" ref="H85" si="224">$O$3*EXP($O$4*B85)</f>
        <v>1.1651910826314031</v>
      </c>
      <c r="I85" s="21">
        <f t="shared" ref="I85" si="225">G85-H85</f>
        <v>0.28887916249549472</v>
      </c>
      <c r="J85" s="31">
        <f t="shared" ref="J85" si="226">(C85-C84)/(E85-E84+F85-F84)</f>
        <v>0.31725888324873097</v>
      </c>
      <c r="K85" s="21">
        <f t="shared" ref="K85" si="227">$P$3*EXP($P$4*B85)</f>
        <v>0.2335028442900757</v>
      </c>
      <c r="L85" s="21">
        <f t="shared" ref="L85" si="228">J85-K85</f>
        <v>8.3756038958655271E-2</v>
      </c>
      <c r="M85" s="21"/>
    </row>
    <row r="86" spans="1:13">
      <c r="A86" s="2">
        <v>43968</v>
      </c>
      <c r="B86" s="3">
        <v>84</v>
      </c>
      <c r="C86" s="3">
        <f>Dati!L86</f>
        <v>225435</v>
      </c>
      <c r="D86" s="3">
        <f>Dati!G86</f>
        <v>68351</v>
      </c>
      <c r="E86" s="3">
        <f>Dati!K86</f>
        <v>31908</v>
      </c>
      <c r="F86" s="3">
        <f>Dati!J86</f>
        <v>125176</v>
      </c>
      <c r="G86" s="29">
        <f t="shared" ref="G86:G87" si="229">C86/(E86+F86)</f>
        <v>1.4351238827633623</v>
      </c>
      <c r="H86" s="21">
        <f t="shared" ref="H86:H87" si="230">$O$3*EXP($O$4*B86)</f>
        <v>1.135400092239397</v>
      </c>
      <c r="I86" s="21">
        <f t="shared" ref="I86:I87" si="231">G86-H86</f>
        <v>0.29972379052396536</v>
      </c>
      <c r="J86" s="31">
        <f t="shared" ref="J86:J87" si="232">(C86-C85)/(E86-E85+F86-F85)</f>
        <v>0.26881720430107525</v>
      </c>
      <c r="K86" s="21">
        <f t="shared" ref="K86:K87" si="233">$P$3*EXP($P$4*B86)</f>
        <v>0.22144943038247414</v>
      </c>
      <c r="L86" s="21">
        <f t="shared" ref="L86:L87" si="234">J86-K86</f>
        <v>4.7367773918601114E-2</v>
      </c>
      <c r="M86" s="21"/>
    </row>
    <row r="87" spans="1:13">
      <c r="A87" s="2">
        <v>43969</v>
      </c>
      <c r="B87" s="3">
        <v>85</v>
      </c>
      <c r="C87" s="3">
        <f>Dati!L87</f>
        <v>225886</v>
      </c>
      <c r="D87" s="3">
        <f>Dati!G87</f>
        <v>66553</v>
      </c>
      <c r="E87" s="3">
        <f>Dati!K87</f>
        <v>32007</v>
      </c>
      <c r="F87" s="3">
        <f>Dati!J87</f>
        <v>127326</v>
      </c>
      <c r="G87" s="29">
        <f t="shared" si="229"/>
        <v>1.4176975265638632</v>
      </c>
      <c r="H87" s="21">
        <f t="shared" si="230"/>
        <v>1.1063707821604016</v>
      </c>
      <c r="I87" s="21">
        <f t="shared" si="231"/>
        <v>0.31132674440346153</v>
      </c>
      <c r="J87" s="31">
        <f t="shared" si="232"/>
        <v>0.200533570475767</v>
      </c>
      <c r="K87" s="21">
        <f t="shared" si="233"/>
        <v>0.21001821355032865</v>
      </c>
      <c r="L87" s="21">
        <f t="shared" si="234"/>
        <v>-9.4846430745616495E-3</v>
      </c>
      <c r="M87" s="21"/>
    </row>
    <row r="88" spans="1:13">
      <c r="A88" s="2">
        <v>43970</v>
      </c>
      <c r="B88" s="3">
        <v>86</v>
      </c>
      <c r="G88" s="30"/>
      <c r="H88" s="21">
        <f t="shared" ref="H86:H94" si="235">$O$3*EXP($O$4*B88)</f>
        <v>1.0780836781543337</v>
      </c>
      <c r="J88" s="31"/>
      <c r="K88" s="21">
        <f t="shared" ref="K87:K94" si="236">$P$3*EXP($P$4*B88)</f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235"/>
        <v>1.0505198038881975</v>
      </c>
      <c r="J89" s="31"/>
      <c r="K89" s="21">
        <f t="shared" si="236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235"/>
        <v>1.0236606682058604</v>
      </c>
      <c r="J90" s="31"/>
      <c r="K90" s="21">
        <f t="shared" si="236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235"/>
        <v>0.99748825272330655</v>
      </c>
      <c r="J91" s="31"/>
      <c r="K91" s="21">
        <f t="shared" si="236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235"/>
        <v>0.97198499974104879</v>
      </c>
      <c r="J92" s="31"/>
      <c r="K92" s="21">
        <f t="shared" si="236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235"/>
        <v>0.94713380046559037</v>
      </c>
      <c r="J93" s="31"/>
      <c r="K93" s="21">
        <f t="shared" si="236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235"/>
        <v>0.92291798353203336</v>
      </c>
      <c r="J94" s="31"/>
      <c r="K94" s="21">
        <f t="shared" si="236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J20" sqref="J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10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</row>
    <row r="18" spans="1:10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</row>
    <row r="19" spans="1:10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</row>
    <row r="20" spans="1:10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"/>
  <sheetViews>
    <sheetView workbookViewId="0">
      <pane ySplit="1" topLeftCell="A71" activePane="bottomLeft" state="frozen"/>
      <selection pane="bottomLeft" activeCell="A87" sqref="A87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  <row r="85" spans="1:5">
      <c r="A85" s="2">
        <v>43967</v>
      </c>
      <c r="B85" s="3">
        <f>Dati!L85</f>
        <v>224760</v>
      </c>
      <c r="C85">
        <f t="shared" ref="C85" si="138">B85-B84</f>
        <v>875</v>
      </c>
      <c r="D85">
        <f t="shared" ref="D85" si="139">C85-C84</f>
        <v>86</v>
      </c>
      <c r="E85">
        <f t="shared" ref="E85" si="140">D85-D84</f>
        <v>289</v>
      </c>
    </row>
    <row r="86" spans="1:5">
      <c r="A86" s="2">
        <v>43968</v>
      </c>
      <c r="B86" s="3">
        <f>Dati!L86</f>
        <v>225435</v>
      </c>
      <c r="C86">
        <f t="shared" ref="C86:C87" si="141">B86-B85</f>
        <v>675</v>
      </c>
      <c r="D86">
        <f t="shared" ref="D86:D87" si="142">C86-C85</f>
        <v>-200</v>
      </c>
      <c r="E86">
        <f t="shared" ref="E86:E87" si="143">D86-D85</f>
        <v>-286</v>
      </c>
    </row>
    <row r="87" spans="1:5">
      <c r="A87" s="2">
        <v>43969</v>
      </c>
      <c r="B87" s="3">
        <f>Dati!L87</f>
        <v>225886</v>
      </c>
      <c r="C87">
        <f t="shared" si="141"/>
        <v>451</v>
      </c>
      <c r="D87">
        <f t="shared" si="142"/>
        <v>-224</v>
      </c>
      <c r="E87">
        <f t="shared" si="143"/>
        <v>-24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"/>
  <sheetViews>
    <sheetView workbookViewId="0">
      <pane ySplit="1" topLeftCell="A86" activePane="bottomLeft" state="frozen"/>
      <selection pane="bottomLeft" activeCell="A86" sqref="A8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  <row r="85" spans="1:5">
      <c r="A85" s="2">
        <v>43967</v>
      </c>
      <c r="B85" s="3">
        <f>Dati!D85</f>
        <v>775</v>
      </c>
      <c r="C85">
        <f t="shared" ref="C85" si="138">B85-B84</f>
        <v>-33</v>
      </c>
      <c r="D85">
        <f t="shared" ref="D85" si="139">C85-C84</f>
        <v>14</v>
      </c>
      <c r="E85">
        <f t="shared" ref="E85" si="140">D85-D84</f>
        <v>23</v>
      </c>
    </row>
    <row r="86" spans="1:5">
      <c r="A86" s="2">
        <v>43968</v>
      </c>
      <c r="B86" s="3">
        <f>Dati!D86</f>
        <v>762</v>
      </c>
      <c r="C86">
        <f t="shared" ref="C86:C87" si="141">B86-B85</f>
        <v>-13</v>
      </c>
      <c r="D86">
        <f t="shared" ref="D86:D87" si="142">C86-C85</f>
        <v>20</v>
      </c>
      <c r="E86">
        <f t="shared" ref="E86:E87" si="143">D86-D85</f>
        <v>6</v>
      </c>
    </row>
    <row r="87" spans="1:5">
      <c r="A87" s="2">
        <v>43969</v>
      </c>
      <c r="B87" s="3">
        <f>Dati!D87</f>
        <v>749</v>
      </c>
      <c r="C87">
        <f t="shared" si="141"/>
        <v>-13</v>
      </c>
      <c r="D87">
        <f t="shared" si="142"/>
        <v>0</v>
      </c>
      <c r="E87">
        <f t="shared" si="143"/>
        <v>-20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9"/>
  <sheetViews>
    <sheetView workbookViewId="0">
      <pane ySplit="1" topLeftCell="A80" activePane="bottomLeft" state="frozen"/>
      <selection pane="bottomLeft" activeCell="A88" sqref="A8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87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5" spans="1:28">
      <c r="A85" s="2">
        <v>43967</v>
      </c>
      <c r="B85" s="3">
        <f>Dati!J85</f>
        <v>122810</v>
      </c>
      <c r="C85">
        <f t="shared" ref="C85" si="166">B85-B84</f>
        <v>2605</v>
      </c>
      <c r="D85">
        <f t="shared" ref="D85" si="167">C85-C84</f>
        <v>-2312</v>
      </c>
      <c r="E85">
        <f t="shared" ref="E85" si="168">D85-D84</f>
        <v>-4482</v>
      </c>
      <c r="R85">
        <f t="shared" ref="R85" si="169">INT(C85/1000)</f>
        <v>2</v>
      </c>
      <c r="T85">
        <f t="shared" si="141"/>
        <v>0</v>
      </c>
      <c r="U85">
        <f t="shared" si="141"/>
        <v>1</v>
      </c>
      <c r="V85">
        <f t="shared" si="141"/>
        <v>0</v>
      </c>
      <c r="W85">
        <f t="shared" si="141"/>
        <v>0</v>
      </c>
      <c r="X85">
        <f t="shared" si="141"/>
        <v>0</v>
      </c>
      <c r="Y85">
        <f t="shared" si="141"/>
        <v>0</v>
      </c>
      <c r="Z85">
        <f t="shared" si="141"/>
        <v>0</v>
      </c>
      <c r="AA85">
        <f t="shared" si="141"/>
        <v>0</v>
      </c>
      <c r="AB85">
        <f t="shared" si="141"/>
        <v>0</v>
      </c>
    </row>
    <row r="86" spans="1:28">
      <c r="A86" s="2">
        <v>43968</v>
      </c>
      <c r="B86" s="3">
        <f>Dati!J86</f>
        <v>125176</v>
      </c>
      <c r="C86">
        <f t="shared" ref="C86:C87" si="170">B86-B85</f>
        <v>2366</v>
      </c>
      <c r="D86">
        <f t="shared" ref="D86:D87" si="171">C86-C85</f>
        <v>-239</v>
      </c>
      <c r="E86">
        <f t="shared" ref="E86:E87" si="172">D86-D85</f>
        <v>2073</v>
      </c>
      <c r="R86">
        <f t="shared" ref="R86:R87" si="173">INT(C86/1000)</f>
        <v>2</v>
      </c>
      <c r="T86">
        <f t="shared" si="141"/>
        <v>0</v>
      </c>
      <c r="U86">
        <f t="shared" si="141"/>
        <v>1</v>
      </c>
      <c r="V86">
        <f t="shared" si="141"/>
        <v>0</v>
      </c>
      <c r="W86">
        <f t="shared" si="141"/>
        <v>0</v>
      </c>
      <c r="X86">
        <f t="shared" si="141"/>
        <v>0</v>
      </c>
      <c r="Y86">
        <f t="shared" si="141"/>
        <v>0</v>
      </c>
      <c r="Z86">
        <f t="shared" si="141"/>
        <v>0</v>
      </c>
      <c r="AA86">
        <f t="shared" si="141"/>
        <v>0</v>
      </c>
      <c r="AB86">
        <f t="shared" si="141"/>
        <v>0</v>
      </c>
    </row>
    <row r="87" spans="1:28">
      <c r="A87" s="2">
        <v>43969</v>
      </c>
      <c r="B87" s="3">
        <f>Dati!J87</f>
        <v>127326</v>
      </c>
      <c r="C87">
        <f t="shared" si="170"/>
        <v>2150</v>
      </c>
      <c r="D87">
        <f t="shared" si="171"/>
        <v>-216</v>
      </c>
      <c r="E87">
        <f t="shared" si="172"/>
        <v>23</v>
      </c>
      <c r="R87">
        <f t="shared" si="173"/>
        <v>2</v>
      </c>
      <c r="T87">
        <f t="shared" si="141"/>
        <v>0</v>
      </c>
      <c r="U87">
        <f t="shared" si="141"/>
        <v>1</v>
      </c>
      <c r="V87">
        <f t="shared" si="141"/>
        <v>0</v>
      </c>
      <c r="W87">
        <f t="shared" si="141"/>
        <v>0</v>
      </c>
      <c r="X87">
        <f t="shared" si="141"/>
        <v>0</v>
      </c>
      <c r="Y87">
        <f t="shared" si="141"/>
        <v>0</v>
      </c>
      <c r="Z87">
        <f t="shared" si="141"/>
        <v>0</v>
      </c>
      <c r="AA87">
        <f t="shared" si="141"/>
        <v>0</v>
      </c>
      <c r="AB87">
        <f t="shared" si="141"/>
        <v>0</v>
      </c>
    </row>
    <row r="89" spans="1:28">
      <c r="T89">
        <f>SUM(T4:T87)</f>
        <v>31</v>
      </c>
      <c r="U89">
        <f t="shared" ref="U89:AB89" si="174">SUM(U4:U87)</f>
        <v>24</v>
      </c>
      <c r="V89">
        <f t="shared" si="174"/>
        <v>6</v>
      </c>
      <c r="W89">
        <f t="shared" si="174"/>
        <v>9</v>
      </c>
      <c r="X89">
        <f t="shared" si="174"/>
        <v>2</v>
      </c>
      <c r="Y89">
        <f t="shared" si="174"/>
        <v>4</v>
      </c>
      <c r="Z89">
        <f t="shared" si="174"/>
        <v>0</v>
      </c>
      <c r="AA89">
        <f t="shared" si="174"/>
        <v>3</v>
      </c>
      <c r="AB89">
        <f t="shared" si="174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0"/>
  <sheetViews>
    <sheetView workbookViewId="0">
      <pane ySplit="1" topLeftCell="A74" activePane="bottomLeft" state="frozen"/>
      <selection pane="bottomLeft" activeCell="A87" sqref="A8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87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85" spans="1:28">
      <c r="A85" s="2">
        <v>43967</v>
      </c>
      <c r="B85" s="3">
        <f>Dati!K85</f>
        <v>31763</v>
      </c>
      <c r="C85">
        <f t="shared" ref="C85" si="163">B85-B84</f>
        <v>153</v>
      </c>
      <c r="D85">
        <f t="shared" ref="D85" si="164">C85-C84</f>
        <v>-89</v>
      </c>
      <c r="E85">
        <f t="shared" ref="E85" si="165">D85-D84</f>
        <v>-69</v>
      </c>
      <c r="R85">
        <f t="shared" ref="R85" si="166">INT(C85/100)</f>
        <v>1</v>
      </c>
      <c r="T85">
        <f t="shared" si="138"/>
        <v>1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0</v>
      </c>
      <c r="AB85">
        <f t="shared" si="138"/>
        <v>0</v>
      </c>
    </row>
    <row r="86" spans="1:28">
      <c r="A86" s="2">
        <v>43968</v>
      </c>
      <c r="B86" s="3">
        <f>Dati!K86</f>
        <v>31908</v>
      </c>
      <c r="C86">
        <f t="shared" ref="C86:C87" si="167">B86-B85</f>
        <v>145</v>
      </c>
      <c r="D86">
        <f t="shared" ref="D86:D87" si="168">C86-C85</f>
        <v>-8</v>
      </c>
      <c r="E86">
        <f t="shared" ref="E86:E87" si="169">D86-D85</f>
        <v>81</v>
      </c>
      <c r="R86">
        <f t="shared" ref="R86:R87" si="170">INT(C86/100)</f>
        <v>1</v>
      </c>
      <c r="T86">
        <f t="shared" si="138"/>
        <v>1</v>
      </c>
      <c r="U86">
        <f t="shared" si="138"/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38"/>
        <v>0</v>
      </c>
    </row>
    <row r="87" spans="1:28">
      <c r="A87" s="2">
        <v>43969</v>
      </c>
      <c r="B87" s="3">
        <f>Dati!K87</f>
        <v>32007</v>
      </c>
      <c r="C87">
        <f t="shared" si="167"/>
        <v>99</v>
      </c>
      <c r="D87">
        <f t="shared" si="168"/>
        <v>-46</v>
      </c>
      <c r="E87">
        <f t="shared" si="169"/>
        <v>-38</v>
      </c>
      <c r="R87">
        <f>INT(C87/10)</f>
        <v>9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1</v>
      </c>
    </row>
    <row r="90" spans="1:28">
      <c r="T90">
        <f>SUM(T4:T88)</f>
        <v>15</v>
      </c>
      <c r="U90">
        <f t="shared" ref="U90:AB90" si="171">SUM(U4:U88)</f>
        <v>11</v>
      </c>
      <c r="V90">
        <f t="shared" si="171"/>
        <v>8</v>
      </c>
      <c r="W90">
        <f t="shared" si="171"/>
        <v>13</v>
      </c>
      <c r="X90">
        <f t="shared" si="171"/>
        <v>8</v>
      </c>
      <c r="Y90">
        <f t="shared" si="171"/>
        <v>11</v>
      </c>
      <c r="Z90">
        <f t="shared" si="171"/>
        <v>6</v>
      </c>
      <c r="AA90">
        <f t="shared" si="171"/>
        <v>3</v>
      </c>
      <c r="AB90">
        <f t="shared" si="171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7"/>
  <sheetViews>
    <sheetView workbookViewId="0">
      <pane ySplit="1" topLeftCell="A65" activePane="bottomLeft" state="frozen"/>
      <selection pane="bottomLeft" activeCell="A87" sqref="A87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  <row r="85" spans="1:5">
      <c r="A85" s="2">
        <v>43967</v>
      </c>
      <c r="B85" s="3">
        <f>Dati!E85</f>
        <v>11175</v>
      </c>
      <c r="C85">
        <f t="shared" ref="C85" si="138">B85-B84</f>
        <v>-425</v>
      </c>
      <c r="D85">
        <f t="shared" ref="D85" si="139">C85-C84</f>
        <v>283</v>
      </c>
      <c r="E85">
        <f t="shared" ref="E85" si="140">D85-D84</f>
        <v>234</v>
      </c>
    </row>
    <row r="86" spans="1:5">
      <c r="A86" s="2">
        <v>43968</v>
      </c>
      <c r="B86" s="3">
        <f>Dati!E86</f>
        <v>11073</v>
      </c>
      <c r="C86">
        <f t="shared" ref="C86:C87" si="141">B86-B85</f>
        <v>-102</v>
      </c>
      <c r="D86">
        <f t="shared" ref="D86:D87" si="142">C86-C85</f>
        <v>323</v>
      </c>
      <c r="E86">
        <f t="shared" ref="E86:E87" si="143">D86-D85</f>
        <v>40</v>
      </c>
    </row>
    <row r="87" spans="1:5">
      <c r="A87" s="2">
        <v>43969</v>
      </c>
      <c r="B87" s="3">
        <f>Dati!E87</f>
        <v>10956</v>
      </c>
      <c r="C87">
        <f t="shared" si="141"/>
        <v>-117</v>
      </c>
      <c r="D87">
        <f t="shared" si="142"/>
        <v>-15</v>
      </c>
      <c r="E87">
        <f t="shared" si="143"/>
        <v>-338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7"/>
  <sheetViews>
    <sheetView workbookViewId="0">
      <pane ySplit="1" topLeftCell="A65" activePane="bottomLeft" state="frozen"/>
      <selection pane="bottomLeft" activeCell="A87" sqref="A87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  <row r="85" spans="1:5">
      <c r="A85" s="2">
        <v>43967</v>
      </c>
      <c r="B85" s="3">
        <f>Dati!G85</f>
        <v>70187</v>
      </c>
      <c r="C85">
        <f t="shared" ref="C85" si="138">B85-B84</f>
        <v>-1883</v>
      </c>
      <c r="D85">
        <f t="shared" ref="D85" si="139">C85-C84</f>
        <v>2487</v>
      </c>
      <c r="E85">
        <f t="shared" ref="E85" si="140">D85-D84</f>
        <v>4840</v>
      </c>
    </row>
    <row r="86" spans="1:5">
      <c r="A86" s="2">
        <v>43968</v>
      </c>
      <c r="B86" s="3">
        <f>Dati!G86</f>
        <v>68351</v>
      </c>
      <c r="C86">
        <f t="shared" ref="C86:C87" si="141">B86-B85</f>
        <v>-1836</v>
      </c>
      <c r="D86">
        <f t="shared" ref="D86:D87" si="142">C86-C85</f>
        <v>47</v>
      </c>
      <c r="E86">
        <f t="shared" ref="E86:E87" si="143">D86-D85</f>
        <v>-2440</v>
      </c>
    </row>
    <row r="87" spans="1:5">
      <c r="A87" s="2">
        <v>43969</v>
      </c>
      <c r="B87" s="3">
        <f>Dati!G87</f>
        <v>66553</v>
      </c>
      <c r="C87">
        <f t="shared" si="141"/>
        <v>-1798</v>
      </c>
      <c r="D87">
        <f t="shared" si="142"/>
        <v>38</v>
      </c>
      <c r="E87">
        <f t="shared" si="143"/>
        <v>-9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7"/>
  <sheetViews>
    <sheetView workbookViewId="0">
      <pane ySplit="1" topLeftCell="A74" activePane="bottomLeft" state="frozen"/>
      <selection pane="bottomLeft" activeCell="A87" sqref="A87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  <row r="85" spans="1:5">
      <c r="A85" s="2">
        <v>43967</v>
      </c>
      <c r="B85" s="3">
        <f>Dati!F85</f>
        <v>59012</v>
      </c>
      <c r="C85">
        <f t="shared" ref="C85" si="138">B85-B84</f>
        <v>-1458</v>
      </c>
      <c r="D85">
        <f t="shared" ref="D85" si="139">C85-C84</f>
        <v>2204</v>
      </c>
      <c r="E85">
        <f t="shared" ref="E85" si="140">D85-D84</f>
        <v>4606</v>
      </c>
    </row>
    <row r="86" spans="1:5">
      <c r="A86" s="2">
        <v>43968</v>
      </c>
      <c r="B86" s="3">
        <f>Dati!F86</f>
        <v>57278</v>
      </c>
      <c r="C86">
        <f t="shared" ref="C86:C87" si="141">B86-B85</f>
        <v>-1734</v>
      </c>
      <c r="D86">
        <f t="shared" ref="D86:D87" si="142">C86-C85</f>
        <v>-276</v>
      </c>
      <c r="E86">
        <f t="shared" ref="E86:E87" si="143">D86-D85</f>
        <v>-2480</v>
      </c>
    </row>
    <row r="87" spans="1:5">
      <c r="A87" s="2">
        <v>43969</v>
      </c>
      <c r="B87" s="3">
        <f>Dati!F87</f>
        <v>55597</v>
      </c>
      <c r="C87">
        <f t="shared" si="141"/>
        <v>-1681</v>
      </c>
      <c r="D87">
        <f t="shared" si="142"/>
        <v>53</v>
      </c>
      <c r="E87">
        <f t="shared" si="143"/>
        <v>329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89"/>
  <sheetViews>
    <sheetView workbookViewId="0">
      <pane ySplit="1" topLeftCell="A71" activePane="bottomLeft" state="frozen"/>
      <selection pane="bottomLeft" activeCell="A87" sqref="A87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87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>
        <f>Positivi!B85+Deceduti!B85+Guariti!B85</f>
        <v>224760</v>
      </c>
      <c r="C85">
        <f t="shared" ref="C85" si="85">B85-B84</f>
        <v>875</v>
      </c>
      <c r="D85">
        <f t="shared" ref="D85" si="86">C85-C84</f>
        <v>86</v>
      </c>
      <c r="R85">
        <f t="shared" ref="R85" si="87">INT(C85/100)</f>
        <v>8</v>
      </c>
      <c r="T85">
        <f t="shared" si="70"/>
        <v>0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1</v>
      </c>
      <c r="AB85">
        <f t="shared" si="70"/>
        <v>0</v>
      </c>
    </row>
    <row r="86" spans="1:28">
      <c r="A86" s="2">
        <v>43968</v>
      </c>
      <c r="B86">
        <f>Positivi!B86+Deceduti!B86+Guariti!B86</f>
        <v>225435</v>
      </c>
      <c r="C86">
        <f t="shared" ref="C86:C87" si="88">B86-B85</f>
        <v>675</v>
      </c>
      <c r="D86">
        <f t="shared" ref="D86:D87" si="89">C86-C85</f>
        <v>-200</v>
      </c>
      <c r="R86">
        <f t="shared" ref="R86:R87" si="90">INT(C86/100)</f>
        <v>6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1</v>
      </c>
      <c r="Z86">
        <f t="shared" si="70"/>
        <v>0</v>
      </c>
      <c r="AA86">
        <f t="shared" si="70"/>
        <v>0</v>
      </c>
      <c r="AB86">
        <f t="shared" si="70"/>
        <v>0</v>
      </c>
    </row>
    <row r="87" spans="1:28">
      <c r="A87" s="2">
        <v>43969</v>
      </c>
      <c r="B87">
        <f>Positivi!B87+Deceduti!B87+Guariti!B87</f>
        <v>225886</v>
      </c>
      <c r="C87">
        <f t="shared" si="88"/>
        <v>451</v>
      </c>
      <c r="D87">
        <f t="shared" si="89"/>
        <v>-224</v>
      </c>
      <c r="R87">
        <f t="shared" si="90"/>
        <v>4</v>
      </c>
      <c r="T87">
        <f t="shared" si="70"/>
        <v>0</v>
      </c>
      <c r="U87">
        <f t="shared" si="70"/>
        <v>0</v>
      </c>
      <c r="V87">
        <f t="shared" si="70"/>
        <v>0</v>
      </c>
      <c r="W87">
        <f t="shared" si="70"/>
        <v>1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9" spans="1:28">
      <c r="T89">
        <f>SUM(T4:T87)</f>
        <v>15</v>
      </c>
      <c r="U89">
        <f t="shared" ref="U89:AB89" si="91">SUM(U4:U87)</f>
        <v>15</v>
      </c>
      <c r="V89">
        <f t="shared" si="91"/>
        <v>16</v>
      </c>
      <c r="W89">
        <f t="shared" si="91"/>
        <v>14</v>
      </c>
      <c r="X89">
        <f t="shared" si="91"/>
        <v>10</v>
      </c>
      <c r="Y89">
        <f t="shared" si="91"/>
        <v>3</v>
      </c>
      <c r="Z89">
        <f t="shared" si="91"/>
        <v>5</v>
      </c>
      <c r="AA89">
        <f t="shared" si="91"/>
        <v>3</v>
      </c>
      <c r="AB89">
        <f t="shared" si="91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2020-05-18T18:50:40Z</dcterms:modified>
</cp:coreProperties>
</file>