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7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8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9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10.xml" ContentType="application/vnd.openxmlformats-officedocument.drawing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7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paneto\Downloads\"/>
    </mc:Choice>
  </mc:AlternateContent>
  <xr:revisionPtr revIDLastSave="0" documentId="13_ncr:1_{AD591F15-F64E-4B90-9541-CDC760D20AD1}" xr6:coauthVersionLast="45" xr6:coauthVersionMax="45" xr10:uidLastSave="{00000000-0000-0000-0000-000000000000}"/>
  <bookViews>
    <workbookView xWindow="-108" yWindow="-108" windowWidth="23256" windowHeight="12576" firstSheet="2" activeTab="9" xr2:uid="{00000000-000D-0000-FFFF-FFFF00000000}"/>
  </bookViews>
  <sheets>
    <sheet name="Dati" sheetId="1" r:id="rId1"/>
    <sheet name="Casi_totali" sheetId="2" r:id="rId2"/>
    <sheet name="Terapia_inten" sheetId="3" r:id="rId3"/>
    <sheet name="Guariti" sheetId="4" r:id="rId4"/>
    <sheet name="Deceduti" sheetId="5" r:id="rId5"/>
    <sheet name="Ospedalizzati" sheetId="6" r:id="rId6"/>
    <sheet name="Positivi" sheetId="8" r:id="rId7"/>
    <sheet name="Quarantena" sheetId="7" r:id="rId8"/>
    <sheet name="Tamponi" sheetId="9" r:id="rId9"/>
    <sheet name="Analisi-pos" sheetId="10" r:id="rId10"/>
    <sheet name="Analisi-dead" sheetId="11" r:id="rId11"/>
    <sheet name="Coeff stime" sheetId="12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9" i="11" l="1"/>
  <c r="C39" i="11"/>
  <c r="D39" i="11" s="1"/>
  <c r="E39" i="11"/>
  <c r="H39" i="10"/>
  <c r="C39" i="10"/>
  <c r="D39" i="10" s="1"/>
  <c r="C39" i="9"/>
  <c r="D39" i="9" s="1"/>
  <c r="E39" i="9" s="1"/>
  <c r="H39" i="9"/>
  <c r="J39" i="9" s="1"/>
  <c r="I39" i="9"/>
  <c r="K39" i="9" s="1"/>
  <c r="B39" i="7"/>
  <c r="C39" i="7" s="1"/>
  <c r="D39" i="7" s="1"/>
  <c r="E39" i="7" s="1"/>
  <c r="B39" i="8"/>
  <c r="C39" i="8" s="1"/>
  <c r="D39" i="8" s="1"/>
  <c r="E39" i="8" s="1"/>
  <c r="B39" i="6"/>
  <c r="C39" i="6" s="1"/>
  <c r="D39" i="6" s="1"/>
  <c r="E39" i="6" s="1"/>
  <c r="B39" i="5"/>
  <c r="C39" i="5"/>
  <c r="D39" i="5"/>
  <c r="E39" i="5"/>
  <c r="B39" i="4"/>
  <c r="C39" i="4" s="1"/>
  <c r="D39" i="4" s="1"/>
  <c r="E39" i="4" s="1"/>
  <c r="B39" i="3"/>
  <c r="C39" i="3" s="1"/>
  <c r="D39" i="3" s="1"/>
  <c r="E39" i="3" s="1"/>
  <c r="B39" i="2"/>
  <c r="C39" i="2" s="1"/>
  <c r="D39" i="2" s="1"/>
  <c r="E39" i="2" s="1"/>
  <c r="C38" i="11" l="1"/>
  <c r="C38" i="10"/>
  <c r="C38" i="9"/>
  <c r="B38" i="7"/>
  <c r="B38" i="8"/>
  <c r="B38" i="6"/>
  <c r="B38" i="5"/>
  <c r="B38" i="4"/>
  <c r="B38" i="3"/>
  <c r="B38" i="2"/>
  <c r="H38" i="9" l="1"/>
  <c r="J38" i="9" s="1"/>
  <c r="I38" i="11"/>
  <c r="I38" i="9"/>
  <c r="K38" i="9" s="1"/>
  <c r="H38" i="10"/>
  <c r="C37" i="11"/>
  <c r="C37" i="10"/>
  <c r="C37" i="9"/>
  <c r="H37" i="9"/>
  <c r="J37" i="9" s="1"/>
  <c r="B37" i="7"/>
  <c r="B37" i="8"/>
  <c r="B37" i="6"/>
  <c r="B37" i="5"/>
  <c r="C38" i="5" s="1"/>
  <c r="B37" i="4"/>
  <c r="C38" i="4" s="1"/>
  <c r="B37" i="3"/>
  <c r="C38" i="3" s="1"/>
  <c r="B37" i="2"/>
  <c r="E38" i="11" l="1"/>
  <c r="D38" i="11"/>
  <c r="D38" i="10"/>
  <c r="D38" i="9"/>
  <c r="C38" i="6"/>
  <c r="I37" i="9"/>
  <c r="K37" i="9" s="1"/>
  <c r="H37" i="10"/>
  <c r="C38" i="7"/>
  <c r="C38" i="8"/>
  <c r="C38" i="2"/>
  <c r="K12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96" i="10"/>
  <c r="D97" i="10"/>
  <c r="D98" i="10"/>
  <c r="D99" i="10"/>
  <c r="D100" i="10"/>
  <c r="D101" i="10"/>
  <c r="D102" i="10"/>
  <c r="D103" i="10"/>
  <c r="D104" i="10"/>
  <c r="D105" i="10"/>
  <c r="D106" i="10"/>
  <c r="D107" i="10"/>
  <c r="D108" i="10"/>
  <c r="D109" i="10"/>
  <c r="D110" i="10"/>
  <c r="D111" i="10"/>
  <c r="D112" i="10"/>
  <c r="D113" i="10"/>
  <c r="D114" i="10"/>
  <c r="D115" i="10"/>
  <c r="D116" i="10"/>
  <c r="D117" i="10"/>
  <c r="D118" i="10"/>
  <c r="D119" i="10"/>
  <c r="D120" i="10"/>
  <c r="D121" i="10"/>
  <c r="D122" i="10"/>
  <c r="D123" i="10"/>
  <c r="D124" i="10"/>
  <c r="D125" i="10"/>
  <c r="D126" i="10"/>
  <c r="D127" i="10"/>
  <c r="D128" i="10"/>
  <c r="D129" i="10"/>
  <c r="D130" i="10"/>
  <c r="D131" i="10"/>
  <c r="D132" i="10"/>
  <c r="D133" i="10"/>
  <c r="D134" i="10"/>
  <c r="D135" i="10"/>
  <c r="D136" i="10"/>
  <c r="D137" i="10"/>
  <c r="D138" i="10"/>
  <c r="D139" i="10"/>
  <c r="D140" i="10"/>
  <c r="D141" i="10"/>
  <c r="D142" i="10"/>
  <c r="D143" i="10"/>
  <c r="D144" i="10"/>
  <c r="D145" i="10"/>
  <c r="D146" i="10"/>
  <c r="D147" i="10"/>
  <c r="D148" i="10"/>
  <c r="D149" i="10"/>
  <c r="K5" i="10"/>
  <c r="L5" i="11" l="1"/>
  <c r="F6" i="11" s="1"/>
  <c r="C36" i="11"/>
  <c r="C35" i="11"/>
  <c r="C34" i="11"/>
  <c r="C33" i="11"/>
  <c r="C32" i="11"/>
  <c r="C31" i="11"/>
  <c r="C30" i="11"/>
  <c r="C29" i="11"/>
  <c r="C28" i="11"/>
  <c r="C27" i="11"/>
  <c r="C26" i="11"/>
  <c r="C25" i="11"/>
  <c r="C24" i="11"/>
  <c r="C23" i="11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C7" i="11"/>
  <c r="C6" i="11"/>
  <c r="C5" i="11"/>
  <c r="C4" i="11"/>
  <c r="C3" i="11"/>
  <c r="C36" i="10"/>
  <c r="C35" i="10"/>
  <c r="C34" i="10"/>
  <c r="D34" i="10" s="1"/>
  <c r="C33" i="10"/>
  <c r="C32" i="10"/>
  <c r="C31" i="10"/>
  <c r="C30" i="10"/>
  <c r="D30" i="10" s="1"/>
  <c r="C29" i="10"/>
  <c r="C28" i="10"/>
  <c r="C27" i="10"/>
  <c r="C26" i="10"/>
  <c r="D26" i="10" s="1"/>
  <c r="C25" i="10"/>
  <c r="D25" i="10" s="1"/>
  <c r="C24" i="10"/>
  <c r="C23" i="10"/>
  <c r="C22" i="10"/>
  <c r="D22" i="10" s="1"/>
  <c r="C21" i="10"/>
  <c r="D21" i="10" s="1"/>
  <c r="C20" i="10"/>
  <c r="C19" i="10"/>
  <c r="C18" i="10"/>
  <c r="D18" i="10" s="1"/>
  <c r="C17" i="10"/>
  <c r="D17" i="10" s="1"/>
  <c r="C16" i="10"/>
  <c r="C15" i="10"/>
  <c r="C14" i="10"/>
  <c r="D14" i="10" s="1"/>
  <c r="C13" i="10"/>
  <c r="D13" i="10" s="1"/>
  <c r="C12" i="10"/>
  <c r="C11" i="10"/>
  <c r="C10" i="10"/>
  <c r="D10" i="10" s="1"/>
  <c r="C9" i="10"/>
  <c r="D9" i="10" s="1"/>
  <c r="C8" i="10"/>
  <c r="C7" i="10"/>
  <c r="C6" i="10"/>
  <c r="D6" i="10" s="1"/>
  <c r="C5" i="10"/>
  <c r="D5" i="10" s="1"/>
  <c r="C4" i="10"/>
  <c r="C3" i="10"/>
  <c r="C1" i="10"/>
  <c r="C36" i="9"/>
  <c r="D37" i="9" s="1"/>
  <c r="E38" i="9" s="1"/>
  <c r="C35" i="9"/>
  <c r="C34" i="9"/>
  <c r="C33" i="9"/>
  <c r="C32" i="9"/>
  <c r="C31" i="9"/>
  <c r="C30" i="9"/>
  <c r="C29" i="9"/>
  <c r="C28" i="9"/>
  <c r="C27" i="9"/>
  <c r="C26" i="9"/>
  <c r="C25" i="9"/>
  <c r="D25" i="9" s="1"/>
  <c r="C24" i="9"/>
  <c r="C23" i="9"/>
  <c r="C22" i="9"/>
  <c r="C21" i="9"/>
  <c r="C20" i="9"/>
  <c r="C19" i="9"/>
  <c r="C18" i="9"/>
  <c r="C17" i="9"/>
  <c r="D17" i="9" s="1"/>
  <c r="B36" i="8"/>
  <c r="C37" i="8" s="1"/>
  <c r="D38" i="8" s="1"/>
  <c r="B35" i="8"/>
  <c r="B34" i="8"/>
  <c r="B33" i="8"/>
  <c r="I33" i="9" s="1"/>
  <c r="K33" i="9" s="1"/>
  <c r="B32" i="8"/>
  <c r="B31" i="8"/>
  <c r="B30" i="8"/>
  <c r="C31" i="8" s="1"/>
  <c r="B29" i="8"/>
  <c r="C29" i="8" s="1"/>
  <c r="B28" i="8"/>
  <c r="B27" i="8"/>
  <c r="B26" i="8"/>
  <c r="C27" i="8" s="1"/>
  <c r="B25" i="8"/>
  <c r="C25" i="8" s="1"/>
  <c r="B24" i="8"/>
  <c r="B23" i="8"/>
  <c r="B22" i="8"/>
  <c r="C23" i="8" s="1"/>
  <c r="B21" i="8"/>
  <c r="I21" i="9" s="1"/>
  <c r="K21" i="9" s="1"/>
  <c r="B20" i="8"/>
  <c r="B19" i="8"/>
  <c r="B18" i="8"/>
  <c r="C19" i="8" s="1"/>
  <c r="B17" i="8"/>
  <c r="I17" i="9" s="1"/>
  <c r="K17" i="9" s="1"/>
  <c r="B16" i="8"/>
  <c r="I16" i="9" s="1"/>
  <c r="K16" i="9" s="1"/>
  <c r="B15" i="8"/>
  <c r="I15" i="9" s="1"/>
  <c r="B14" i="8"/>
  <c r="I14" i="9" s="1"/>
  <c r="K14" i="9" s="1"/>
  <c r="B13" i="8"/>
  <c r="I13" i="9" s="1"/>
  <c r="K13" i="9" s="1"/>
  <c r="B12" i="8"/>
  <c r="I12" i="9" s="1"/>
  <c r="B11" i="8"/>
  <c r="I11" i="9" s="1"/>
  <c r="K11" i="9" s="1"/>
  <c r="B10" i="8"/>
  <c r="I10" i="9" s="1"/>
  <c r="K10" i="9" s="1"/>
  <c r="B9" i="8"/>
  <c r="I9" i="9" s="1"/>
  <c r="K9" i="9" s="1"/>
  <c r="B8" i="8"/>
  <c r="I8" i="9" s="1"/>
  <c r="K8" i="9" s="1"/>
  <c r="B7" i="8"/>
  <c r="I7" i="9" s="1"/>
  <c r="B6" i="8"/>
  <c r="I6" i="9" s="1"/>
  <c r="K6" i="9" s="1"/>
  <c r="B5" i="8"/>
  <c r="I5" i="9" s="1"/>
  <c r="K5" i="9" s="1"/>
  <c r="B4" i="8"/>
  <c r="I4" i="9" s="1"/>
  <c r="B3" i="8"/>
  <c r="I3" i="9" s="1"/>
  <c r="K3" i="9" s="1"/>
  <c r="B1" i="8"/>
  <c r="B36" i="7"/>
  <c r="C37" i="7" s="1"/>
  <c r="B35" i="7"/>
  <c r="B34" i="7"/>
  <c r="B33" i="7"/>
  <c r="B32" i="7"/>
  <c r="C32" i="7" s="1"/>
  <c r="B31" i="7"/>
  <c r="B30" i="7"/>
  <c r="B29" i="7"/>
  <c r="B28" i="7"/>
  <c r="C28" i="7" s="1"/>
  <c r="B27" i="7"/>
  <c r="B26" i="7"/>
  <c r="B25" i="7"/>
  <c r="C26" i="7" s="1"/>
  <c r="B24" i="7"/>
  <c r="C24" i="7" s="1"/>
  <c r="B23" i="7"/>
  <c r="B22" i="7"/>
  <c r="B21" i="7"/>
  <c r="C22" i="7" s="1"/>
  <c r="B20" i="7"/>
  <c r="C20" i="7" s="1"/>
  <c r="B19" i="7"/>
  <c r="B18" i="7"/>
  <c r="B17" i="7"/>
  <c r="C18" i="7" s="1"/>
  <c r="B16" i="7"/>
  <c r="C16" i="7" s="1"/>
  <c r="B15" i="7"/>
  <c r="B14" i="7"/>
  <c r="B13" i="7"/>
  <c r="C14" i="7" s="1"/>
  <c r="B12" i="7"/>
  <c r="C12" i="7" s="1"/>
  <c r="B11" i="7"/>
  <c r="B10" i="7"/>
  <c r="B9" i="7"/>
  <c r="B8" i="7"/>
  <c r="C8" i="7" s="1"/>
  <c r="B7" i="7"/>
  <c r="B6" i="7"/>
  <c r="B5" i="7"/>
  <c r="B4" i="7"/>
  <c r="C4" i="7" s="1"/>
  <c r="B3" i="7"/>
  <c r="B36" i="6"/>
  <c r="C37" i="6" s="1"/>
  <c r="B35" i="6"/>
  <c r="B34" i="6"/>
  <c r="C34" i="6" s="1"/>
  <c r="B33" i="6"/>
  <c r="B32" i="6"/>
  <c r="B31" i="6"/>
  <c r="B30" i="6"/>
  <c r="B29" i="6"/>
  <c r="B28" i="6"/>
  <c r="B27" i="6"/>
  <c r="B26" i="6"/>
  <c r="C26" i="6" s="1"/>
  <c r="B25" i="6"/>
  <c r="B24" i="6"/>
  <c r="B23" i="6"/>
  <c r="B22" i="6"/>
  <c r="C22" i="6" s="1"/>
  <c r="B21" i="6"/>
  <c r="B20" i="6"/>
  <c r="B19" i="6"/>
  <c r="C20" i="6" s="1"/>
  <c r="B18" i="6"/>
  <c r="B17" i="6"/>
  <c r="B16" i="6"/>
  <c r="B15" i="6"/>
  <c r="C16" i="6" s="1"/>
  <c r="B14" i="6"/>
  <c r="C14" i="6" s="1"/>
  <c r="D14" i="6" s="1"/>
  <c r="B13" i="6"/>
  <c r="B12" i="6"/>
  <c r="B11" i="6"/>
  <c r="C12" i="6" s="1"/>
  <c r="B10" i="6"/>
  <c r="C10" i="6" s="1"/>
  <c r="D10" i="6" s="1"/>
  <c r="B9" i="6"/>
  <c r="B8" i="6"/>
  <c r="B7" i="6"/>
  <c r="C8" i="6" s="1"/>
  <c r="B6" i="6"/>
  <c r="C6" i="6" s="1"/>
  <c r="B5" i="6"/>
  <c r="B4" i="6"/>
  <c r="B3" i="6"/>
  <c r="B36" i="5"/>
  <c r="C37" i="5" s="1"/>
  <c r="B35" i="5"/>
  <c r="B34" i="5"/>
  <c r="B33" i="5"/>
  <c r="C34" i="5" s="1"/>
  <c r="B32" i="5"/>
  <c r="C33" i="5" s="1"/>
  <c r="B31" i="5"/>
  <c r="B30" i="5"/>
  <c r="B29" i="5"/>
  <c r="C30" i="5" s="1"/>
  <c r="B28" i="5"/>
  <c r="C29" i="5" s="1"/>
  <c r="B27" i="5"/>
  <c r="B26" i="5"/>
  <c r="B25" i="5"/>
  <c r="C26" i="5" s="1"/>
  <c r="B24" i="5"/>
  <c r="C25" i="5" s="1"/>
  <c r="B23" i="5"/>
  <c r="B22" i="5"/>
  <c r="B21" i="5"/>
  <c r="C22" i="5" s="1"/>
  <c r="B20" i="5"/>
  <c r="C21" i="5" s="1"/>
  <c r="B19" i="5"/>
  <c r="B18" i="5"/>
  <c r="B17" i="5"/>
  <c r="B16" i="5"/>
  <c r="C16" i="5" s="1"/>
  <c r="B15" i="5"/>
  <c r="B14" i="5"/>
  <c r="B13" i="5"/>
  <c r="C14" i="5" s="1"/>
  <c r="B12" i="5"/>
  <c r="C13" i="5" s="1"/>
  <c r="B11" i="5"/>
  <c r="B10" i="5"/>
  <c r="B9" i="5"/>
  <c r="C10" i="5" s="1"/>
  <c r="B8" i="5"/>
  <c r="C8" i="5" s="1"/>
  <c r="B7" i="5"/>
  <c r="B6" i="5"/>
  <c r="B5" i="5"/>
  <c r="C6" i="5" s="1"/>
  <c r="B4" i="5"/>
  <c r="C4" i="5" s="1"/>
  <c r="B3" i="5"/>
  <c r="B36" i="4"/>
  <c r="C37" i="4" s="1"/>
  <c r="B35" i="4"/>
  <c r="C36" i="4" s="1"/>
  <c r="B34" i="4"/>
  <c r="C34" i="4" s="1"/>
  <c r="B33" i="4"/>
  <c r="B32" i="4"/>
  <c r="B31" i="4"/>
  <c r="C32" i="4" s="1"/>
  <c r="B30" i="4"/>
  <c r="C30" i="4" s="1"/>
  <c r="B29" i="4"/>
  <c r="B28" i="4"/>
  <c r="B27" i="4"/>
  <c r="C28" i="4" s="1"/>
  <c r="B26" i="4"/>
  <c r="C26" i="4" s="1"/>
  <c r="B25" i="4"/>
  <c r="B24" i="4"/>
  <c r="B23" i="4"/>
  <c r="C24" i="4" s="1"/>
  <c r="B22" i="4"/>
  <c r="C22" i="4" s="1"/>
  <c r="B21" i="4"/>
  <c r="B20" i="4"/>
  <c r="B19" i="4"/>
  <c r="C20" i="4" s="1"/>
  <c r="B18" i="4"/>
  <c r="C18" i="4" s="1"/>
  <c r="B17" i="4"/>
  <c r="B16" i="4"/>
  <c r="B15" i="4"/>
  <c r="C16" i="4" s="1"/>
  <c r="B14" i="4"/>
  <c r="C14" i="4" s="1"/>
  <c r="B13" i="4"/>
  <c r="B12" i="4"/>
  <c r="B11" i="4"/>
  <c r="C12" i="4" s="1"/>
  <c r="B10" i="4"/>
  <c r="C10" i="4" s="1"/>
  <c r="B9" i="4"/>
  <c r="B8" i="4"/>
  <c r="B7" i="4"/>
  <c r="C8" i="4" s="1"/>
  <c r="B6" i="4"/>
  <c r="C6" i="4" s="1"/>
  <c r="D6" i="4" s="1"/>
  <c r="B5" i="4"/>
  <c r="B4" i="4"/>
  <c r="B3" i="4"/>
  <c r="C4" i="4" s="1"/>
  <c r="B36" i="3"/>
  <c r="C37" i="3" s="1"/>
  <c r="B35" i="3"/>
  <c r="B34" i="3"/>
  <c r="B33" i="3"/>
  <c r="C34" i="3" s="1"/>
  <c r="B32" i="3"/>
  <c r="C32" i="3" s="1"/>
  <c r="B31" i="3"/>
  <c r="B30" i="3"/>
  <c r="B29" i="3"/>
  <c r="C30" i="3" s="1"/>
  <c r="B28" i="3"/>
  <c r="C28" i="3" s="1"/>
  <c r="B27" i="3"/>
  <c r="B26" i="3"/>
  <c r="B25" i="3"/>
  <c r="C26" i="3" s="1"/>
  <c r="B24" i="3"/>
  <c r="C24" i="3" s="1"/>
  <c r="B23" i="3"/>
  <c r="B22" i="3"/>
  <c r="B21" i="3"/>
  <c r="C22" i="3" s="1"/>
  <c r="B20" i="3"/>
  <c r="B19" i="3"/>
  <c r="B18" i="3"/>
  <c r="B17" i="3"/>
  <c r="C18" i="3" s="1"/>
  <c r="B16" i="3"/>
  <c r="C16" i="3" s="1"/>
  <c r="B15" i="3"/>
  <c r="B14" i="3"/>
  <c r="B13" i="3"/>
  <c r="C14" i="3" s="1"/>
  <c r="B12" i="3"/>
  <c r="C12" i="3" s="1"/>
  <c r="B11" i="3"/>
  <c r="B10" i="3"/>
  <c r="B9" i="3"/>
  <c r="C10" i="3" s="1"/>
  <c r="B8" i="3"/>
  <c r="C8" i="3" s="1"/>
  <c r="B7" i="3"/>
  <c r="B6" i="3"/>
  <c r="B5" i="3"/>
  <c r="C6" i="3" s="1"/>
  <c r="B4" i="3"/>
  <c r="C4" i="3" s="1"/>
  <c r="B3" i="3"/>
  <c r="B36" i="2"/>
  <c r="C37" i="2" s="1"/>
  <c r="B35" i="2"/>
  <c r="C36" i="2" s="1"/>
  <c r="B34" i="2"/>
  <c r="C34" i="2" s="1"/>
  <c r="B33" i="2"/>
  <c r="B32" i="2"/>
  <c r="B31" i="2"/>
  <c r="C32" i="2" s="1"/>
  <c r="B30" i="2"/>
  <c r="B29" i="2"/>
  <c r="B28" i="2"/>
  <c r="B27" i="2"/>
  <c r="C28" i="2" s="1"/>
  <c r="B26" i="2"/>
  <c r="C26" i="2" s="1"/>
  <c r="B25" i="2"/>
  <c r="B24" i="2"/>
  <c r="B23" i="2"/>
  <c r="C24" i="2" s="1"/>
  <c r="B22" i="2"/>
  <c r="C22" i="2" s="1"/>
  <c r="D22" i="2" s="1"/>
  <c r="B21" i="2"/>
  <c r="B20" i="2"/>
  <c r="B19" i="2"/>
  <c r="C20" i="2" s="1"/>
  <c r="B18" i="2"/>
  <c r="C18" i="2" s="1"/>
  <c r="B17" i="2"/>
  <c r="B16" i="2"/>
  <c r="H16" i="9" s="1"/>
  <c r="B15" i="2"/>
  <c r="H15" i="9" s="1"/>
  <c r="J15" i="9" s="1"/>
  <c r="B14" i="2"/>
  <c r="H14" i="9" s="1"/>
  <c r="J14" i="9" s="1"/>
  <c r="B13" i="2"/>
  <c r="H13" i="9" s="1"/>
  <c r="J13" i="9" s="1"/>
  <c r="B12" i="2"/>
  <c r="H12" i="9" s="1"/>
  <c r="B11" i="2"/>
  <c r="H11" i="9" s="1"/>
  <c r="J11" i="9" s="1"/>
  <c r="B10" i="2"/>
  <c r="H10" i="9" s="1"/>
  <c r="J10" i="9" s="1"/>
  <c r="B9" i="2"/>
  <c r="H9" i="9" s="1"/>
  <c r="B8" i="2"/>
  <c r="H8" i="9" s="1"/>
  <c r="B7" i="2"/>
  <c r="H7" i="9" s="1"/>
  <c r="J7" i="9" s="1"/>
  <c r="B6" i="2"/>
  <c r="H6" i="9" s="1"/>
  <c r="J6" i="9" s="1"/>
  <c r="B5" i="2"/>
  <c r="H5" i="9" s="1"/>
  <c r="B4" i="2"/>
  <c r="H4" i="9" s="1"/>
  <c r="B3" i="2"/>
  <c r="H3" i="9" s="1"/>
  <c r="J3" i="9" s="1"/>
  <c r="E149" i="10"/>
  <c r="J16" i="9"/>
  <c r="D16" i="9"/>
  <c r="K15" i="9"/>
  <c r="D15" i="9"/>
  <c r="E15" i="9" s="1"/>
  <c r="E14" i="9"/>
  <c r="D14" i="9"/>
  <c r="E13" i="9"/>
  <c r="D13" i="9"/>
  <c r="K12" i="9"/>
  <c r="J12" i="9"/>
  <c r="E12" i="9"/>
  <c r="D12" i="9"/>
  <c r="E11" i="9"/>
  <c r="D11" i="9"/>
  <c r="E10" i="9"/>
  <c r="D10" i="9"/>
  <c r="J9" i="9"/>
  <c r="E9" i="9"/>
  <c r="D9" i="9"/>
  <c r="J8" i="9"/>
  <c r="E8" i="9"/>
  <c r="D8" i="9"/>
  <c r="K7" i="9"/>
  <c r="E7" i="9"/>
  <c r="D7" i="9"/>
  <c r="D6" i="9"/>
  <c r="J5" i="9"/>
  <c r="D5" i="9"/>
  <c r="E6" i="9" s="1"/>
  <c r="K4" i="9"/>
  <c r="J4" i="9"/>
  <c r="D4" i="9"/>
  <c r="E5" i="9" s="1"/>
  <c r="C36" i="8"/>
  <c r="C32" i="8"/>
  <c r="C28" i="8"/>
  <c r="C24" i="8"/>
  <c r="C20" i="8"/>
  <c r="C16" i="8"/>
  <c r="C15" i="8"/>
  <c r="C12" i="8"/>
  <c r="C11" i="8"/>
  <c r="D12" i="8" s="1"/>
  <c r="C8" i="8"/>
  <c r="C7" i="8"/>
  <c r="C5" i="8"/>
  <c r="D5" i="8" s="1"/>
  <c r="C4" i="8"/>
  <c r="C35" i="7"/>
  <c r="C34" i="7"/>
  <c r="C31" i="7"/>
  <c r="C30" i="7"/>
  <c r="C27" i="7"/>
  <c r="C23" i="7"/>
  <c r="C19" i="7"/>
  <c r="C15" i="7"/>
  <c r="C11" i="7"/>
  <c r="C10" i="7"/>
  <c r="C7" i="7"/>
  <c r="C6" i="7"/>
  <c r="C36" i="6"/>
  <c r="C33" i="6"/>
  <c r="C32" i="6"/>
  <c r="C30" i="6"/>
  <c r="C29" i="6"/>
  <c r="C25" i="6"/>
  <c r="C21" i="6"/>
  <c r="C18" i="6"/>
  <c r="C17" i="6"/>
  <c r="C13" i="6"/>
  <c r="C9" i="6"/>
  <c r="C7" i="6"/>
  <c r="D8" i="6" s="1"/>
  <c r="C5" i="6"/>
  <c r="C4" i="6"/>
  <c r="C35" i="5"/>
  <c r="C31" i="5"/>
  <c r="C27" i="5"/>
  <c r="C23" i="5"/>
  <c r="C19" i="5"/>
  <c r="C15" i="5"/>
  <c r="C11" i="5"/>
  <c r="C7" i="5"/>
  <c r="D7" i="5" s="1"/>
  <c r="C33" i="4"/>
  <c r="D33" i="4" s="1"/>
  <c r="C29" i="4"/>
  <c r="C25" i="4"/>
  <c r="D25" i="4" s="1"/>
  <c r="C21" i="4"/>
  <c r="C17" i="4"/>
  <c r="D17" i="4" s="1"/>
  <c r="C13" i="4"/>
  <c r="C9" i="4"/>
  <c r="D9" i="4" s="1"/>
  <c r="C5" i="4"/>
  <c r="D5" i="4" s="1"/>
  <c r="C35" i="3"/>
  <c r="C31" i="3"/>
  <c r="D31" i="3" s="1"/>
  <c r="C27" i="3"/>
  <c r="C23" i="3"/>
  <c r="D23" i="3" s="1"/>
  <c r="C20" i="3"/>
  <c r="C19" i="3"/>
  <c r="C15" i="3"/>
  <c r="C11" i="3"/>
  <c r="C7" i="3"/>
  <c r="D7" i="3" s="1"/>
  <c r="C33" i="2"/>
  <c r="D33" i="2" s="1"/>
  <c r="C30" i="2"/>
  <c r="D30" i="2" s="1"/>
  <c r="C29" i="2"/>
  <c r="C25" i="2"/>
  <c r="C21" i="2"/>
  <c r="C17" i="2"/>
  <c r="C13" i="2"/>
  <c r="C9" i="2"/>
  <c r="C5" i="2"/>
  <c r="C20" i="5" l="1"/>
  <c r="D21" i="5" s="1"/>
  <c r="C17" i="5"/>
  <c r="D17" i="5" s="1"/>
  <c r="C9" i="7"/>
  <c r="D28" i="8"/>
  <c r="D22" i="9"/>
  <c r="D30" i="9"/>
  <c r="C12" i="5"/>
  <c r="D13" i="5" s="1"/>
  <c r="C28" i="5"/>
  <c r="D28" i="5" s="1"/>
  <c r="C18" i="8"/>
  <c r="C14" i="2"/>
  <c r="D14" i="2" s="1"/>
  <c r="D25" i="2"/>
  <c r="C5" i="3"/>
  <c r="D5" i="3" s="1"/>
  <c r="C36" i="3"/>
  <c r="C14" i="8"/>
  <c r="C36" i="5"/>
  <c r="C6" i="2"/>
  <c r="D6" i="2" s="1"/>
  <c r="C24" i="5"/>
  <c r="D25" i="5" s="1"/>
  <c r="C32" i="5"/>
  <c r="D33" i="5" s="1"/>
  <c r="E34" i="5" s="1"/>
  <c r="C35" i="6"/>
  <c r="D36" i="6" s="1"/>
  <c r="C10" i="8"/>
  <c r="D16" i="8"/>
  <c r="H17" i="9"/>
  <c r="J17" i="9" s="1"/>
  <c r="H21" i="9"/>
  <c r="J21" i="9" s="1"/>
  <c r="D9" i="7"/>
  <c r="C27" i="6"/>
  <c r="C31" i="6"/>
  <c r="D32" i="6" s="1"/>
  <c r="C5" i="7"/>
  <c r="D5" i="7" s="1"/>
  <c r="C29" i="7"/>
  <c r="D29" i="7" s="1"/>
  <c r="C33" i="7"/>
  <c r="D33" i="7" s="1"/>
  <c r="D20" i="8"/>
  <c r="C34" i="8"/>
  <c r="D7" i="10"/>
  <c r="D11" i="10"/>
  <c r="D19" i="10"/>
  <c r="D27" i="10"/>
  <c r="D31" i="10"/>
  <c r="C10" i="2"/>
  <c r="D13" i="4"/>
  <c r="D21" i="4"/>
  <c r="D29" i="4"/>
  <c r="C18" i="5"/>
  <c r="C15" i="6"/>
  <c r="C28" i="6"/>
  <c r="D29" i="6" s="1"/>
  <c r="C17" i="7"/>
  <c r="D18" i="7" s="1"/>
  <c r="D32" i="7"/>
  <c r="C36" i="7"/>
  <c r="C21" i="8"/>
  <c r="D21" i="8" s="1"/>
  <c r="E21" i="8" s="1"/>
  <c r="C35" i="8"/>
  <c r="D36" i="8" s="1"/>
  <c r="D37" i="2"/>
  <c r="D37" i="4"/>
  <c r="D38" i="4"/>
  <c r="E38" i="4" s="1"/>
  <c r="D37" i="6"/>
  <c r="D4" i="10"/>
  <c r="D8" i="10"/>
  <c r="D12" i="10"/>
  <c r="D16" i="10"/>
  <c r="D20" i="10"/>
  <c r="D24" i="10"/>
  <c r="D28" i="10"/>
  <c r="D32" i="10"/>
  <c r="D37" i="10"/>
  <c r="D36" i="10"/>
  <c r="D38" i="6"/>
  <c r="D37" i="3"/>
  <c r="D38" i="3"/>
  <c r="D37" i="5"/>
  <c r="D38" i="5"/>
  <c r="D37" i="7"/>
  <c r="I29" i="9"/>
  <c r="K29" i="9" s="1"/>
  <c r="E37" i="11"/>
  <c r="D37" i="11"/>
  <c r="D38" i="7"/>
  <c r="E38" i="7" s="1"/>
  <c r="D16" i="3"/>
  <c r="D8" i="7"/>
  <c r="E9" i="7" s="1"/>
  <c r="D24" i="7"/>
  <c r="D36" i="7"/>
  <c r="C33" i="8"/>
  <c r="D33" i="8" s="1"/>
  <c r="D6" i="5"/>
  <c r="E7" i="5" s="1"/>
  <c r="C9" i="5"/>
  <c r="C23" i="6"/>
  <c r="D15" i="10"/>
  <c r="D23" i="10"/>
  <c r="D35" i="10"/>
  <c r="C5" i="5"/>
  <c r="C11" i="6"/>
  <c r="D12" i="6" s="1"/>
  <c r="D17" i="6"/>
  <c r="C24" i="6"/>
  <c r="C13" i="7"/>
  <c r="D14" i="7" s="1"/>
  <c r="C9" i="8"/>
  <c r="D9" i="8" s="1"/>
  <c r="C13" i="8"/>
  <c r="D13" i="8" s="1"/>
  <c r="E13" i="8" s="1"/>
  <c r="C17" i="8"/>
  <c r="D17" i="8" s="1"/>
  <c r="C22" i="8"/>
  <c r="H33" i="9"/>
  <c r="J33" i="9" s="1"/>
  <c r="D37" i="8"/>
  <c r="E37" i="8" s="1"/>
  <c r="I24" i="9"/>
  <c r="K24" i="9" s="1"/>
  <c r="I32" i="9"/>
  <c r="K32" i="9" s="1"/>
  <c r="D29" i="10"/>
  <c r="D33" i="10"/>
  <c r="D38" i="2"/>
  <c r="E38" i="2" s="1"/>
  <c r="D33" i="9"/>
  <c r="H25" i="9"/>
  <c r="J25" i="9" s="1"/>
  <c r="H29" i="9"/>
  <c r="J29" i="9" s="1"/>
  <c r="I25" i="9"/>
  <c r="K25" i="9" s="1"/>
  <c r="I6" i="11"/>
  <c r="D15" i="11"/>
  <c r="D19" i="11"/>
  <c r="D35" i="11"/>
  <c r="E20" i="11"/>
  <c r="E36" i="11"/>
  <c r="D11" i="11"/>
  <c r="D31" i="11"/>
  <c r="E5" i="11"/>
  <c r="E16" i="11"/>
  <c r="E32" i="11"/>
  <c r="E4" i="11"/>
  <c r="D8" i="11"/>
  <c r="D12" i="11"/>
  <c r="D16" i="11"/>
  <c r="D20" i="11"/>
  <c r="D24" i="11"/>
  <c r="D28" i="11"/>
  <c r="D32" i="11"/>
  <c r="D36" i="11"/>
  <c r="E28" i="11"/>
  <c r="E12" i="11"/>
  <c r="E9" i="11"/>
  <c r="E13" i="11"/>
  <c r="E17" i="11"/>
  <c r="E21" i="11"/>
  <c r="E25" i="11"/>
  <c r="E29" i="11"/>
  <c r="E33" i="11"/>
  <c r="E24" i="11"/>
  <c r="E8" i="11"/>
  <c r="E32" i="10"/>
  <c r="H32" i="10" s="1"/>
  <c r="E96" i="10"/>
  <c r="D16" i="6"/>
  <c r="E16" i="6" s="1"/>
  <c r="D15" i="6"/>
  <c r="E15" i="6" s="1"/>
  <c r="D18" i="4"/>
  <c r="E18" i="4" s="1"/>
  <c r="D34" i="4"/>
  <c r="E34" i="4" s="1"/>
  <c r="D18" i="2"/>
  <c r="E19" i="2" s="1"/>
  <c r="D34" i="2"/>
  <c r="E34" i="2" s="1"/>
  <c r="D18" i="6"/>
  <c r="D9" i="5"/>
  <c r="E9" i="5" s="1"/>
  <c r="D24" i="6"/>
  <c r="D23" i="6"/>
  <c r="D24" i="8"/>
  <c r="E25" i="8" s="1"/>
  <c r="D23" i="8"/>
  <c r="D32" i="8"/>
  <c r="D10" i="4"/>
  <c r="E10" i="4" s="1"/>
  <c r="D26" i="4"/>
  <c r="E26" i="4" s="1"/>
  <c r="D8" i="5"/>
  <c r="E8" i="5" s="1"/>
  <c r="D8" i="8"/>
  <c r="D10" i="2"/>
  <c r="D26" i="2"/>
  <c r="E26" i="2" s="1"/>
  <c r="D7" i="6"/>
  <c r="D21" i="2"/>
  <c r="D29" i="2"/>
  <c r="E30" i="2" s="1"/>
  <c r="D12" i="3"/>
  <c r="D20" i="3"/>
  <c r="D27" i="3"/>
  <c r="D35" i="3"/>
  <c r="E6" i="4"/>
  <c r="D14" i="4"/>
  <c r="E14" i="4" s="1"/>
  <c r="D22" i="4"/>
  <c r="D30" i="4"/>
  <c r="E30" i="4" s="1"/>
  <c r="D5" i="5"/>
  <c r="D10" i="5"/>
  <c r="D14" i="5"/>
  <c r="D22" i="5"/>
  <c r="D26" i="5"/>
  <c r="D30" i="5"/>
  <c r="D34" i="5"/>
  <c r="D5" i="6"/>
  <c r="D21" i="6"/>
  <c r="D31" i="6"/>
  <c r="D19" i="7"/>
  <c r="D28" i="7"/>
  <c r="E29" i="7" s="1"/>
  <c r="D27" i="7"/>
  <c r="E6" i="2"/>
  <c r="E22" i="2"/>
  <c r="D25" i="6"/>
  <c r="E25" i="6" s="1"/>
  <c r="D13" i="7"/>
  <c r="D25" i="8"/>
  <c r="E26" i="11"/>
  <c r="D26" i="11"/>
  <c r="C4" i="2"/>
  <c r="D5" i="2" s="1"/>
  <c r="C7" i="2"/>
  <c r="D7" i="2" s="1"/>
  <c r="E7" i="2" s="1"/>
  <c r="C11" i="2"/>
  <c r="D11" i="2" s="1"/>
  <c r="E11" i="2" s="1"/>
  <c r="C15" i="2"/>
  <c r="D15" i="2" s="1"/>
  <c r="E15" i="2" s="1"/>
  <c r="C19" i="2"/>
  <c r="D19" i="2" s="1"/>
  <c r="C23" i="2"/>
  <c r="D23" i="2" s="1"/>
  <c r="C27" i="2"/>
  <c r="D28" i="2" s="1"/>
  <c r="C31" i="2"/>
  <c r="D32" i="2" s="1"/>
  <c r="C35" i="2"/>
  <c r="D35" i="2" s="1"/>
  <c r="C9" i="3"/>
  <c r="D9" i="3" s="1"/>
  <c r="C13" i="3"/>
  <c r="D13" i="3" s="1"/>
  <c r="C17" i="3"/>
  <c r="D17" i="3" s="1"/>
  <c r="E17" i="3" s="1"/>
  <c r="C21" i="3"/>
  <c r="D21" i="3" s="1"/>
  <c r="E21" i="3" s="1"/>
  <c r="C25" i="3"/>
  <c r="D25" i="3" s="1"/>
  <c r="C29" i="3"/>
  <c r="D29" i="3" s="1"/>
  <c r="C33" i="3"/>
  <c r="D33" i="3" s="1"/>
  <c r="C7" i="4"/>
  <c r="D7" i="4" s="1"/>
  <c r="C11" i="4"/>
  <c r="D11" i="4" s="1"/>
  <c r="C15" i="4"/>
  <c r="D16" i="4" s="1"/>
  <c r="E17" i="4" s="1"/>
  <c r="C19" i="4"/>
  <c r="D20" i="4" s="1"/>
  <c r="C23" i="4"/>
  <c r="D23" i="4" s="1"/>
  <c r="C27" i="4"/>
  <c r="D27" i="4" s="1"/>
  <c r="C31" i="4"/>
  <c r="D32" i="4" s="1"/>
  <c r="E33" i="4" s="1"/>
  <c r="C35" i="4"/>
  <c r="D36" i="4" s="1"/>
  <c r="D11" i="5"/>
  <c r="E11" i="5" s="1"/>
  <c r="D15" i="5"/>
  <c r="E15" i="5" s="1"/>
  <c r="D19" i="5"/>
  <c r="D23" i="5"/>
  <c r="E23" i="5" s="1"/>
  <c r="D27" i="5"/>
  <c r="E27" i="5" s="1"/>
  <c r="D31" i="5"/>
  <c r="E31" i="5" s="1"/>
  <c r="D35" i="5"/>
  <c r="E35" i="5" s="1"/>
  <c r="C19" i="6"/>
  <c r="D20" i="6" s="1"/>
  <c r="E21" i="6" s="1"/>
  <c r="D26" i="6"/>
  <c r="D30" i="6"/>
  <c r="D33" i="6"/>
  <c r="E33" i="6" s="1"/>
  <c r="D12" i="7"/>
  <c r="E13" i="7" s="1"/>
  <c r="C21" i="7"/>
  <c r="D21" i="7" s="1"/>
  <c r="C25" i="7"/>
  <c r="D25" i="7" s="1"/>
  <c r="D35" i="7"/>
  <c r="D15" i="8"/>
  <c r="E16" i="8" s="1"/>
  <c r="C26" i="8"/>
  <c r="D26" i="8" s="1"/>
  <c r="C30" i="8"/>
  <c r="D30" i="8" s="1"/>
  <c r="E7" i="11"/>
  <c r="E11" i="11"/>
  <c r="E15" i="11"/>
  <c r="E19" i="11"/>
  <c r="E23" i="11"/>
  <c r="E27" i="11"/>
  <c r="E31" i="11"/>
  <c r="E35" i="11"/>
  <c r="D10" i="7"/>
  <c r="E10" i="7" s="1"/>
  <c r="D18" i="8"/>
  <c r="E18" i="8" s="1"/>
  <c r="E18" i="11"/>
  <c r="D18" i="11"/>
  <c r="C8" i="2"/>
  <c r="D9" i="2" s="1"/>
  <c r="C12" i="2"/>
  <c r="D13" i="2" s="1"/>
  <c r="E14" i="2" s="1"/>
  <c r="C16" i="2"/>
  <c r="D17" i="2" s="1"/>
  <c r="D6" i="6"/>
  <c r="D9" i="6"/>
  <c r="E10" i="6" s="1"/>
  <c r="D13" i="6"/>
  <c r="E14" i="6" s="1"/>
  <c r="D34" i="6"/>
  <c r="D11" i="7"/>
  <c r="D16" i="7"/>
  <c r="D20" i="7"/>
  <c r="C6" i="8"/>
  <c r="D6" i="8" s="1"/>
  <c r="E6" i="8" s="1"/>
  <c r="D27" i="11"/>
  <c r="D22" i="6"/>
  <c r="E22" i="6" s="1"/>
  <c r="E6" i="11"/>
  <c r="D6" i="11"/>
  <c r="E10" i="11"/>
  <c r="D10" i="11"/>
  <c r="E14" i="11"/>
  <c r="D14" i="11"/>
  <c r="E22" i="11"/>
  <c r="D22" i="11"/>
  <c r="E30" i="11"/>
  <c r="D30" i="11"/>
  <c r="E34" i="11"/>
  <c r="D34" i="11"/>
  <c r="D23" i="11"/>
  <c r="D7" i="11"/>
  <c r="E53" i="10"/>
  <c r="E117" i="10"/>
  <c r="H22" i="9"/>
  <c r="J22" i="9" s="1"/>
  <c r="H30" i="9"/>
  <c r="J30" i="9" s="1"/>
  <c r="E17" i="9"/>
  <c r="E64" i="10"/>
  <c r="E128" i="10"/>
  <c r="D4" i="11"/>
  <c r="D33" i="11"/>
  <c r="D29" i="11"/>
  <c r="D25" i="11"/>
  <c r="D21" i="11"/>
  <c r="D17" i="11"/>
  <c r="D13" i="11"/>
  <c r="D9" i="11"/>
  <c r="D5" i="11"/>
  <c r="D29" i="8"/>
  <c r="E16" i="9"/>
  <c r="E21" i="10"/>
  <c r="H21" i="10" s="1"/>
  <c r="E85" i="10"/>
  <c r="H24" i="9"/>
  <c r="J24" i="9" s="1"/>
  <c r="H32" i="9"/>
  <c r="J32" i="9" s="1"/>
  <c r="F57" i="11"/>
  <c r="F53" i="11"/>
  <c r="F50" i="11"/>
  <c r="F46" i="11"/>
  <c r="F42" i="11"/>
  <c r="F38" i="11"/>
  <c r="F65" i="11"/>
  <c r="F62" i="11"/>
  <c r="F56" i="11"/>
  <c r="F52" i="11"/>
  <c r="F49" i="11"/>
  <c r="F45" i="11"/>
  <c r="F41" i="11"/>
  <c r="F37" i="11"/>
  <c r="I37" i="11" s="1"/>
  <c r="F61" i="11"/>
  <c r="F55" i="11"/>
  <c r="F51" i="11"/>
  <c r="F48" i="11"/>
  <c r="F44" i="11"/>
  <c r="G45" i="11" s="1"/>
  <c r="F40" i="11"/>
  <c r="F67" i="11"/>
  <c r="F64" i="11"/>
  <c r="F60" i="11"/>
  <c r="F58" i="11"/>
  <c r="F54" i="11"/>
  <c r="F47" i="11"/>
  <c r="F43" i="11"/>
  <c r="F39" i="11"/>
  <c r="F66" i="11"/>
  <c r="F63" i="11"/>
  <c r="F59" i="11"/>
  <c r="F5" i="11"/>
  <c r="I5" i="11" s="1"/>
  <c r="F31" i="11"/>
  <c r="I31" i="11" s="1"/>
  <c r="F28" i="11"/>
  <c r="I28" i="11" s="1"/>
  <c r="F24" i="11"/>
  <c r="I24" i="11" s="1"/>
  <c r="F22" i="11"/>
  <c r="I22" i="11" s="1"/>
  <c r="F18" i="11"/>
  <c r="I18" i="11" s="1"/>
  <c r="F15" i="11"/>
  <c r="I15" i="11" s="1"/>
  <c r="F9" i="11"/>
  <c r="I9" i="11" s="1"/>
  <c r="F36" i="11"/>
  <c r="I36" i="11" s="1"/>
  <c r="F34" i="11"/>
  <c r="I34" i="11" s="1"/>
  <c r="F30" i="11"/>
  <c r="I30" i="11" s="1"/>
  <c r="F27" i="11"/>
  <c r="I27" i="11" s="1"/>
  <c r="F21" i="11"/>
  <c r="I21" i="11" s="1"/>
  <c r="F14" i="11"/>
  <c r="I14" i="11" s="1"/>
  <c r="F11" i="11"/>
  <c r="I11" i="11" s="1"/>
  <c r="F8" i="11"/>
  <c r="I8" i="11" s="1"/>
  <c r="F3" i="11"/>
  <c r="I3" i="11" s="1"/>
  <c r="F33" i="11"/>
  <c r="I33" i="11" s="1"/>
  <c r="F26" i="11"/>
  <c r="I26" i="11" s="1"/>
  <c r="F23" i="11"/>
  <c r="I23" i="11" s="1"/>
  <c r="F20" i="11"/>
  <c r="I20" i="11" s="1"/>
  <c r="F17" i="11"/>
  <c r="I17" i="11" s="1"/>
  <c r="F13" i="11"/>
  <c r="I13" i="11" s="1"/>
  <c r="F7" i="11"/>
  <c r="I7" i="11" s="1"/>
  <c r="F4" i="11"/>
  <c r="I4" i="11" s="1"/>
  <c r="F35" i="11"/>
  <c r="I35" i="11" s="1"/>
  <c r="F32" i="11"/>
  <c r="F29" i="11"/>
  <c r="I29" i="11" s="1"/>
  <c r="F25" i="11"/>
  <c r="I25" i="11" s="1"/>
  <c r="F19" i="11"/>
  <c r="I19" i="11" s="1"/>
  <c r="F16" i="11"/>
  <c r="I16" i="11" s="1"/>
  <c r="F12" i="11"/>
  <c r="I12" i="11" s="1"/>
  <c r="F10" i="11"/>
  <c r="I10" i="11" s="1"/>
  <c r="E23" i="2"/>
  <c r="E11" i="4"/>
  <c r="E35" i="2"/>
  <c r="E7" i="4"/>
  <c r="E33" i="2"/>
  <c r="D20" i="2"/>
  <c r="E20" i="2" s="1"/>
  <c r="D24" i="2"/>
  <c r="E24" i="2" s="1"/>
  <c r="D36" i="2"/>
  <c r="E36" i="2" s="1"/>
  <c r="D8" i="3"/>
  <c r="E8" i="3" s="1"/>
  <c r="D24" i="3"/>
  <c r="E24" i="3" s="1"/>
  <c r="D28" i="3"/>
  <c r="E28" i="3" s="1"/>
  <c r="D32" i="3"/>
  <c r="E32" i="3" s="1"/>
  <c r="D36" i="3"/>
  <c r="D8" i="4"/>
  <c r="E8" i="4" s="1"/>
  <c r="D12" i="4"/>
  <c r="E12" i="4" s="1"/>
  <c r="D24" i="4"/>
  <c r="E24" i="4" s="1"/>
  <c r="H18" i="9"/>
  <c r="J18" i="9" s="1"/>
  <c r="D19" i="9"/>
  <c r="D18" i="9"/>
  <c r="E18" i="9" s="1"/>
  <c r="I18" i="9"/>
  <c r="K18" i="9" s="1"/>
  <c r="D11" i="3"/>
  <c r="D15" i="3"/>
  <c r="D19" i="3"/>
  <c r="E6" i="5"/>
  <c r="D12" i="5"/>
  <c r="D16" i="5"/>
  <c r="D20" i="5"/>
  <c r="D24" i="5"/>
  <c r="D32" i="5"/>
  <c r="D36" i="5"/>
  <c r="E33" i="7"/>
  <c r="E29" i="8"/>
  <c r="H26" i="9"/>
  <c r="J26" i="9" s="1"/>
  <c r="D27" i="9"/>
  <c r="D26" i="9"/>
  <c r="E26" i="9" s="1"/>
  <c r="I26" i="9"/>
  <c r="K26" i="9" s="1"/>
  <c r="H34" i="9"/>
  <c r="J34" i="9" s="1"/>
  <c r="D35" i="9"/>
  <c r="D34" i="9"/>
  <c r="I34" i="9"/>
  <c r="K34" i="9" s="1"/>
  <c r="E8" i="6"/>
  <c r="E24" i="6"/>
  <c r="D27" i="6"/>
  <c r="D7" i="7"/>
  <c r="D15" i="7"/>
  <c r="D23" i="7"/>
  <c r="D31" i="7"/>
  <c r="D11" i="8"/>
  <c r="D19" i="8"/>
  <c r="D27" i="8"/>
  <c r="E21" i="7"/>
  <c r="E17" i="8"/>
  <c r="E33" i="8"/>
  <c r="E146" i="10"/>
  <c r="E143" i="10"/>
  <c r="E138" i="10"/>
  <c r="E135" i="10"/>
  <c r="E130" i="10"/>
  <c r="E127" i="10"/>
  <c r="E122" i="10"/>
  <c r="E119" i="10"/>
  <c r="E114" i="10"/>
  <c r="E111" i="10"/>
  <c r="E106" i="10"/>
  <c r="E103" i="10"/>
  <c r="E98" i="10"/>
  <c r="E95" i="10"/>
  <c r="F96" i="10" s="1"/>
  <c r="E90" i="10"/>
  <c r="E87" i="10"/>
  <c r="E82" i="10"/>
  <c r="E79" i="10"/>
  <c r="E74" i="10"/>
  <c r="E71" i="10"/>
  <c r="E66" i="10"/>
  <c r="E63" i="10"/>
  <c r="F64" i="10" s="1"/>
  <c r="E58" i="10"/>
  <c r="E55" i="10"/>
  <c r="E50" i="10"/>
  <c r="E47" i="10"/>
  <c r="E42" i="10"/>
  <c r="E39" i="10"/>
  <c r="E34" i="10"/>
  <c r="H34" i="10" s="1"/>
  <c r="E31" i="10"/>
  <c r="H31" i="10" s="1"/>
  <c r="E26" i="10"/>
  <c r="H26" i="10" s="1"/>
  <c r="E23" i="10"/>
  <c r="H23" i="10" s="1"/>
  <c r="E18" i="10"/>
  <c r="H18" i="10" s="1"/>
  <c r="E15" i="10"/>
  <c r="H15" i="10" s="1"/>
  <c r="E13" i="10"/>
  <c r="H13" i="10" s="1"/>
  <c r="E11" i="10"/>
  <c r="H11" i="10" s="1"/>
  <c r="E9" i="10"/>
  <c r="E7" i="10"/>
  <c r="H7" i="10" s="1"/>
  <c r="E3" i="10"/>
  <c r="H3" i="10" s="1"/>
  <c r="E148" i="10"/>
  <c r="G149" i="10" s="1"/>
  <c r="E145" i="10"/>
  <c r="E140" i="10"/>
  <c r="E137" i="10"/>
  <c r="E132" i="10"/>
  <c r="E129" i="10"/>
  <c r="E124" i="10"/>
  <c r="E121" i="10"/>
  <c r="E116" i="10"/>
  <c r="E113" i="10"/>
  <c r="E108" i="10"/>
  <c r="E105" i="10"/>
  <c r="E100" i="10"/>
  <c r="E97" i="10"/>
  <c r="E92" i="10"/>
  <c r="E89" i="10"/>
  <c r="E84" i="10"/>
  <c r="E81" i="10"/>
  <c r="E76" i="10"/>
  <c r="E73" i="10"/>
  <c r="E68" i="10"/>
  <c r="E65" i="10"/>
  <c r="E60" i="10"/>
  <c r="E57" i="10"/>
  <c r="E52" i="10"/>
  <c r="E49" i="10"/>
  <c r="E44" i="10"/>
  <c r="E41" i="10"/>
  <c r="E36" i="10"/>
  <c r="H36" i="10" s="1"/>
  <c r="E33" i="10"/>
  <c r="H33" i="10" s="1"/>
  <c r="E28" i="10"/>
  <c r="H28" i="10" s="1"/>
  <c r="E25" i="10"/>
  <c r="H25" i="10" s="1"/>
  <c r="E20" i="10"/>
  <c r="H20" i="10" s="1"/>
  <c r="E17" i="10"/>
  <c r="H17" i="10" s="1"/>
  <c r="E5" i="10"/>
  <c r="H5" i="10" s="1"/>
  <c r="E147" i="10"/>
  <c r="E142" i="10"/>
  <c r="E139" i="10"/>
  <c r="E134" i="10"/>
  <c r="E131" i="10"/>
  <c r="E126" i="10"/>
  <c r="E123" i="10"/>
  <c r="E118" i="10"/>
  <c r="E115" i="10"/>
  <c r="E110" i="10"/>
  <c r="E107" i="10"/>
  <c r="E102" i="10"/>
  <c r="E99" i="10"/>
  <c r="E94" i="10"/>
  <c r="E91" i="10"/>
  <c r="E86" i="10"/>
  <c r="E83" i="10"/>
  <c r="E78" i="10"/>
  <c r="E75" i="10"/>
  <c r="E70" i="10"/>
  <c r="E67" i="10"/>
  <c r="E62" i="10"/>
  <c r="E59" i="10"/>
  <c r="E54" i="10"/>
  <c r="E51" i="10"/>
  <c r="E46" i="10"/>
  <c r="E43" i="10"/>
  <c r="E38" i="10"/>
  <c r="E35" i="10"/>
  <c r="H35" i="10" s="1"/>
  <c r="E30" i="10"/>
  <c r="H30" i="10" s="1"/>
  <c r="E27" i="10"/>
  <c r="E22" i="10"/>
  <c r="H22" i="10" s="1"/>
  <c r="E19" i="10"/>
  <c r="H19" i="10" s="1"/>
  <c r="E14" i="10"/>
  <c r="H14" i="10" s="1"/>
  <c r="E12" i="10"/>
  <c r="E10" i="10"/>
  <c r="H10" i="10" s="1"/>
  <c r="E8" i="10"/>
  <c r="H8" i="10" s="1"/>
  <c r="E6" i="10"/>
  <c r="H6" i="10" s="1"/>
  <c r="E24" i="10"/>
  <c r="E45" i="10"/>
  <c r="E56" i="10"/>
  <c r="E77" i="10"/>
  <c r="E88" i="10"/>
  <c r="E109" i="10"/>
  <c r="E120" i="10"/>
  <c r="E141" i="10"/>
  <c r="E16" i="10"/>
  <c r="E37" i="10"/>
  <c r="E48" i="10"/>
  <c r="E69" i="10"/>
  <c r="E80" i="10"/>
  <c r="E101" i="10"/>
  <c r="E112" i="10"/>
  <c r="E133" i="10"/>
  <c r="E144" i="10"/>
  <c r="D21" i="9"/>
  <c r="D20" i="9"/>
  <c r="I20" i="9"/>
  <c r="K20" i="9" s="1"/>
  <c r="H20" i="9"/>
  <c r="J20" i="9" s="1"/>
  <c r="D29" i="9"/>
  <c r="D28" i="9"/>
  <c r="E28" i="9" s="1"/>
  <c r="I28" i="9"/>
  <c r="K28" i="9" s="1"/>
  <c r="H28" i="9"/>
  <c r="J28" i="9" s="1"/>
  <c r="D36" i="9"/>
  <c r="E37" i="9" s="1"/>
  <c r="I36" i="9"/>
  <c r="K36" i="9" s="1"/>
  <c r="H36" i="9"/>
  <c r="J36" i="9" s="1"/>
  <c r="E4" i="10"/>
  <c r="E29" i="10"/>
  <c r="H29" i="10" s="1"/>
  <c r="E40" i="10"/>
  <c r="E61" i="10"/>
  <c r="E72" i="10"/>
  <c r="E93" i="10"/>
  <c r="E104" i="10"/>
  <c r="E125" i="10"/>
  <c r="E136" i="10"/>
  <c r="I23" i="9"/>
  <c r="K23" i="9" s="1"/>
  <c r="D24" i="9"/>
  <c r="D23" i="9"/>
  <c r="E23" i="9" s="1"/>
  <c r="H23" i="9"/>
  <c r="J23" i="9" s="1"/>
  <c r="I31" i="9"/>
  <c r="K31" i="9" s="1"/>
  <c r="D32" i="9"/>
  <c r="D31" i="9"/>
  <c r="E31" i="9" s="1"/>
  <c r="H31" i="9"/>
  <c r="J31" i="9" s="1"/>
  <c r="I19" i="9"/>
  <c r="K19" i="9" s="1"/>
  <c r="I27" i="9"/>
  <c r="K27" i="9" s="1"/>
  <c r="I35" i="9"/>
  <c r="K35" i="9" s="1"/>
  <c r="H19" i="9"/>
  <c r="J19" i="9" s="1"/>
  <c r="I22" i="9"/>
  <c r="K22" i="9" s="1"/>
  <c r="H27" i="9"/>
  <c r="J27" i="9" s="1"/>
  <c r="I30" i="9"/>
  <c r="K30" i="9" s="1"/>
  <c r="H35" i="9"/>
  <c r="J35" i="9" s="1"/>
  <c r="E17" i="6" l="1"/>
  <c r="E21" i="4"/>
  <c r="E24" i="8"/>
  <c r="D19" i="6"/>
  <c r="E6" i="6"/>
  <c r="E9" i="8"/>
  <c r="E13" i="6"/>
  <c r="E32" i="6"/>
  <c r="D35" i="4"/>
  <c r="D18" i="5"/>
  <c r="E18" i="5" s="1"/>
  <c r="D28" i="6"/>
  <c r="E29" i="6" s="1"/>
  <c r="D6" i="3"/>
  <c r="E6" i="3" s="1"/>
  <c r="E28" i="7"/>
  <c r="D35" i="6"/>
  <c r="E36" i="6" s="1"/>
  <c r="D19" i="4"/>
  <c r="E27" i="4"/>
  <c r="E14" i="5"/>
  <c r="E22" i="4"/>
  <c r="E37" i="7"/>
  <c r="D29" i="5"/>
  <c r="E30" i="5" s="1"/>
  <c r="E22" i="5"/>
  <c r="E37" i="5"/>
  <c r="E11" i="7"/>
  <c r="E13" i="3"/>
  <c r="E9" i="6"/>
  <c r="D15" i="4"/>
  <c r="E15" i="4" s="1"/>
  <c r="D31" i="2"/>
  <c r="E31" i="2" s="1"/>
  <c r="D8" i="2"/>
  <c r="E8" i="2" s="1"/>
  <c r="D22" i="8"/>
  <c r="E22" i="8" s="1"/>
  <c r="E26" i="5"/>
  <c r="E25" i="7"/>
  <c r="E38" i="5"/>
  <c r="E37" i="6"/>
  <c r="E19" i="7"/>
  <c r="E38" i="8"/>
  <c r="E20" i="9"/>
  <c r="E36" i="7"/>
  <c r="E35" i="4"/>
  <c r="D27" i="2"/>
  <c r="E27" i="2" s="1"/>
  <c r="E29" i="2"/>
  <c r="D17" i="7"/>
  <c r="E18" i="6"/>
  <c r="D10" i="8"/>
  <c r="E10" i="8" s="1"/>
  <c r="E38" i="6"/>
  <c r="E36" i="9"/>
  <c r="E34" i="9"/>
  <c r="D31" i="4"/>
  <c r="E31" i="4" s="1"/>
  <c r="N11" i="9"/>
  <c r="D28" i="4"/>
  <c r="E28" i="4" s="1"/>
  <c r="E36" i="3"/>
  <c r="D16" i="2"/>
  <c r="E16" i="2" s="1"/>
  <c r="E23" i="4"/>
  <c r="D6" i="7"/>
  <c r="E6" i="7" s="1"/>
  <c r="E26" i="8"/>
  <c r="E26" i="6"/>
  <c r="E14" i="7"/>
  <c r="E10" i="5"/>
  <c r="E38" i="3"/>
  <c r="D34" i="7"/>
  <c r="E34" i="7" s="1"/>
  <c r="E37" i="4"/>
  <c r="D34" i="8"/>
  <c r="E34" i="8" s="1"/>
  <c r="D14" i="8"/>
  <c r="E14" i="8" s="1"/>
  <c r="E20" i="7"/>
  <c r="E34" i="6"/>
  <c r="D35" i="8"/>
  <c r="E35" i="8" s="1"/>
  <c r="E12" i="7"/>
  <c r="D11" i="6"/>
  <c r="E12" i="6" s="1"/>
  <c r="E36" i="5"/>
  <c r="E19" i="4"/>
  <c r="D12" i="2"/>
  <c r="E12" i="2" s="1"/>
  <c r="E9" i="2"/>
  <c r="D30" i="7"/>
  <c r="E30" i="7" s="1"/>
  <c r="E37" i="3"/>
  <c r="E37" i="2"/>
  <c r="H32" i="11"/>
  <c r="G67" i="11"/>
  <c r="G52" i="11"/>
  <c r="G38" i="11"/>
  <c r="H66" i="11"/>
  <c r="I32" i="11"/>
  <c r="L9" i="11" s="1"/>
  <c r="H15" i="11"/>
  <c r="G66" i="11"/>
  <c r="G53" i="11"/>
  <c r="H45" i="11"/>
  <c r="H12" i="11"/>
  <c r="H29" i="11"/>
  <c r="H23" i="11"/>
  <c r="H26" i="11"/>
  <c r="H11" i="11"/>
  <c r="G104" i="10"/>
  <c r="G56" i="10"/>
  <c r="G40" i="10"/>
  <c r="G120" i="10"/>
  <c r="G136" i="10"/>
  <c r="G72" i="10"/>
  <c r="G88" i="10"/>
  <c r="G43" i="10"/>
  <c r="G59" i="10"/>
  <c r="G75" i="10"/>
  <c r="G91" i="10"/>
  <c r="G107" i="10"/>
  <c r="G123" i="10"/>
  <c r="G139" i="10"/>
  <c r="G49" i="10"/>
  <c r="G113" i="10"/>
  <c r="G9" i="10"/>
  <c r="H9" i="10"/>
  <c r="G144" i="10"/>
  <c r="G16" i="10"/>
  <c r="H16" i="10"/>
  <c r="G12" i="10"/>
  <c r="H12" i="10"/>
  <c r="G4" i="10"/>
  <c r="H4" i="10"/>
  <c r="G80" i="10"/>
  <c r="G24" i="10"/>
  <c r="H24" i="10"/>
  <c r="G27" i="10"/>
  <c r="H27" i="10"/>
  <c r="F61" i="10"/>
  <c r="G61" i="10"/>
  <c r="F69" i="10"/>
  <c r="G69" i="10"/>
  <c r="F6" i="10"/>
  <c r="G6" i="10"/>
  <c r="F30" i="10"/>
  <c r="G30" i="10"/>
  <c r="F94" i="10"/>
  <c r="G94" i="10"/>
  <c r="F93" i="10"/>
  <c r="G93" i="10"/>
  <c r="F29" i="10"/>
  <c r="G29" i="10"/>
  <c r="G101" i="10"/>
  <c r="G37" i="10"/>
  <c r="F109" i="10"/>
  <c r="G109" i="10"/>
  <c r="F45" i="10"/>
  <c r="G45" i="10"/>
  <c r="F10" i="10"/>
  <c r="G10" i="10"/>
  <c r="F22" i="10"/>
  <c r="G22" i="10"/>
  <c r="G38" i="10"/>
  <c r="F54" i="10"/>
  <c r="G54" i="10"/>
  <c r="G70" i="10"/>
  <c r="F86" i="10"/>
  <c r="G86" i="10"/>
  <c r="G102" i="10"/>
  <c r="F118" i="10"/>
  <c r="G118" i="10"/>
  <c r="G134" i="10"/>
  <c r="F5" i="10"/>
  <c r="G5" i="10"/>
  <c r="F28" i="10"/>
  <c r="G28" i="10"/>
  <c r="F44" i="10"/>
  <c r="G44" i="10"/>
  <c r="F60" i="10"/>
  <c r="G60" i="10"/>
  <c r="F76" i="10"/>
  <c r="G76" i="10"/>
  <c r="F92" i="10"/>
  <c r="G92" i="10"/>
  <c r="F108" i="10"/>
  <c r="G108" i="10"/>
  <c r="F124" i="10"/>
  <c r="G124" i="10"/>
  <c r="F140" i="10"/>
  <c r="G140" i="10"/>
  <c r="G7" i="10"/>
  <c r="G15" i="10"/>
  <c r="G31" i="10"/>
  <c r="G47" i="10"/>
  <c r="G63" i="10"/>
  <c r="G79" i="10"/>
  <c r="G95" i="10"/>
  <c r="G111" i="10"/>
  <c r="G127" i="10"/>
  <c r="G143" i="10"/>
  <c r="E36" i="4"/>
  <c r="E32" i="2"/>
  <c r="H10" i="11"/>
  <c r="H25" i="11"/>
  <c r="G4" i="11"/>
  <c r="H4" i="11"/>
  <c r="H20" i="11"/>
  <c r="H21" i="11"/>
  <c r="G37" i="11"/>
  <c r="H36" i="11"/>
  <c r="H22" i="11"/>
  <c r="G6" i="11"/>
  <c r="H5" i="11"/>
  <c r="H6" i="11"/>
  <c r="H63" i="11"/>
  <c r="G48" i="11"/>
  <c r="H47" i="11"/>
  <c r="H64" i="11"/>
  <c r="H48" i="11"/>
  <c r="H37" i="11"/>
  <c r="H52" i="11"/>
  <c r="H38" i="11"/>
  <c r="H53" i="11"/>
  <c r="G85" i="10"/>
  <c r="G32" i="10"/>
  <c r="E10" i="2"/>
  <c r="D22" i="7"/>
  <c r="E22" i="7" s="1"/>
  <c r="E23" i="6"/>
  <c r="D30" i="3"/>
  <c r="D10" i="3"/>
  <c r="E10" i="3" s="1"/>
  <c r="E18" i="2"/>
  <c r="G17" i="10"/>
  <c r="F33" i="10"/>
  <c r="G33" i="10"/>
  <c r="F65" i="10"/>
  <c r="G65" i="10"/>
  <c r="G81" i="10"/>
  <c r="F97" i="10"/>
  <c r="G97" i="10"/>
  <c r="F129" i="10"/>
  <c r="G129" i="10"/>
  <c r="G145" i="10"/>
  <c r="G18" i="10"/>
  <c r="G34" i="10"/>
  <c r="G50" i="10"/>
  <c r="G66" i="10"/>
  <c r="G82" i="10"/>
  <c r="G98" i="10"/>
  <c r="G114" i="10"/>
  <c r="G130" i="10"/>
  <c r="G146" i="10"/>
  <c r="E25" i="2"/>
  <c r="E29" i="3"/>
  <c r="G7" i="11"/>
  <c r="H7" i="11"/>
  <c r="H8" i="11"/>
  <c r="H27" i="11"/>
  <c r="H9" i="11"/>
  <c r="H24" i="11"/>
  <c r="G54" i="11"/>
  <c r="H54" i="11"/>
  <c r="H67" i="11"/>
  <c r="G51" i="11"/>
  <c r="H51" i="11"/>
  <c r="H41" i="11"/>
  <c r="H56" i="11"/>
  <c r="H42" i="11"/>
  <c r="H57" i="11"/>
  <c r="G21" i="10"/>
  <c r="G128" i="10"/>
  <c r="D18" i="3"/>
  <c r="E18" i="3" s="1"/>
  <c r="D7" i="8"/>
  <c r="D26" i="3"/>
  <c r="E26" i="3" s="1"/>
  <c r="F141" i="10"/>
  <c r="G141" i="10"/>
  <c r="G62" i="10"/>
  <c r="F110" i="10"/>
  <c r="G110" i="10"/>
  <c r="G142" i="10"/>
  <c r="F36" i="10"/>
  <c r="G36" i="10"/>
  <c r="F52" i="10"/>
  <c r="G52" i="10"/>
  <c r="F68" i="10"/>
  <c r="G68" i="10"/>
  <c r="F84" i="10"/>
  <c r="G84" i="10"/>
  <c r="F100" i="10"/>
  <c r="G100" i="10"/>
  <c r="F116" i="10"/>
  <c r="G116" i="10"/>
  <c r="F132" i="10"/>
  <c r="G132" i="10"/>
  <c r="F148" i="10"/>
  <c r="G148" i="10"/>
  <c r="F11" i="10"/>
  <c r="G11" i="10"/>
  <c r="F23" i="10"/>
  <c r="G23" i="10"/>
  <c r="F39" i="10"/>
  <c r="G39" i="10"/>
  <c r="F55" i="10"/>
  <c r="G55" i="10"/>
  <c r="F71" i="10"/>
  <c r="G71" i="10"/>
  <c r="F87" i="10"/>
  <c r="G87" i="10"/>
  <c r="F103" i="10"/>
  <c r="G103" i="10"/>
  <c r="F119" i="10"/>
  <c r="G119" i="10"/>
  <c r="F135" i="10"/>
  <c r="G135" i="10"/>
  <c r="E13" i="4"/>
  <c r="G16" i="11"/>
  <c r="H16" i="11"/>
  <c r="H13" i="11"/>
  <c r="H30" i="11"/>
  <c r="H28" i="11"/>
  <c r="G39" i="11"/>
  <c r="H39" i="11"/>
  <c r="G58" i="11"/>
  <c r="H58" i="11"/>
  <c r="G41" i="11"/>
  <c r="H40" i="11"/>
  <c r="G55" i="11"/>
  <c r="H55" i="11"/>
  <c r="G62" i="11"/>
  <c r="H62" i="11"/>
  <c r="H46" i="11"/>
  <c r="G64" i="10"/>
  <c r="G117" i="10"/>
  <c r="E30" i="8"/>
  <c r="E30" i="6"/>
  <c r="E31" i="6"/>
  <c r="E7" i="6"/>
  <c r="D22" i="3"/>
  <c r="F125" i="10"/>
  <c r="G125" i="10"/>
  <c r="F133" i="10"/>
  <c r="G133" i="10"/>
  <c r="F77" i="10"/>
  <c r="G77" i="10"/>
  <c r="F14" i="10"/>
  <c r="G14" i="10"/>
  <c r="F46" i="10"/>
  <c r="G46" i="10"/>
  <c r="G78" i="10"/>
  <c r="G126" i="10"/>
  <c r="F20" i="10"/>
  <c r="G20" i="10"/>
  <c r="F112" i="10"/>
  <c r="G112" i="10"/>
  <c r="F48" i="10"/>
  <c r="G48" i="10"/>
  <c r="F8" i="10"/>
  <c r="G8" i="10"/>
  <c r="F19" i="10"/>
  <c r="G19" i="10"/>
  <c r="F35" i="10"/>
  <c r="G35" i="10"/>
  <c r="F51" i="10"/>
  <c r="G51" i="10"/>
  <c r="F67" i="10"/>
  <c r="G67" i="10"/>
  <c r="F83" i="10"/>
  <c r="G83" i="10"/>
  <c r="F99" i="10"/>
  <c r="G99" i="10"/>
  <c r="F115" i="10"/>
  <c r="G115" i="10"/>
  <c r="F131" i="10"/>
  <c r="G131" i="10"/>
  <c r="F147" i="10"/>
  <c r="G147" i="10"/>
  <c r="F25" i="10"/>
  <c r="G25" i="10"/>
  <c r="G41" i="10"/>
  <c r="G57" i="10"/>
  <c r="F73" i="10"/>
  <c r="G73" i="10"/>
  <c r="F89" i="10"/>
  <c r="G89" i="10"/>
  <c r="G105" i="10"/>
  <c r="G121" i="10"/>
  <c r="F137" i="10"/>
  <c r="G137" i="10"/>
  <c r="F13" i="10"/>
  <c r="G13" i="10"/>
  <c r="G26" i="10"/>
  <c r="G42" i="10"/>
  <c r="G58" i="10"/>
  <c r="G74" i="10"/>
  <c r="G90" i="10"/>
  <c r="G106" i="10"/>
  <c r="G122" i="10"/>
  <c r="G138" i="10"/>
  <c r="E19" i="3"/>
  <c r="E33" i="3"/>
  <c r="G19" i="11"/>
  <c r="H19" i="11"/>
  <c r="G35" i="11"/>
  <c r="H35" i="11"/>
  <c r="H17" i="11"/>
  <c r="H33" i="11"/>
  <c r="H14" i="11"/>
  <c r="H34" i="11"/>
  <c r="H18" i="11"/>
  <c r="H31" i="11"/>
  <c r="H59" i="11"/>
  <c r="G43" i="11"/>
  <c r="H43" i="11"/>
  <c r="H60" i="11"/>
  <c r="H44" i="11"/>
  <c r="H61" i="11"/>
  <c r="H49" i="11"/>
  <c r="H65" i="11"/>
  <c r="H50" i="11"/>
  <c r="G53" i="10"/>
  <c r="G96" i="10"/>
  <c r="E27" i="3"/>
  <c r="E7" i="3"/>
  <c r="D31" i="8"/>
  <c r="D26" i="7"/>
  <c r="E26" i="7" s="1"/>
  <c r="D34" i="3"/>
  <c r="E34" i="3" s="1"/>
  <c r="D14" i="3"/>
  <c r="E14" i="3" s="1"/>
  <c r="G44" i="11"/>
  <c r="G32" i="11"/>
  <c r="G40" i="11"/>
  <c r="G23" i="11"/>
  <c r="G17" i="11"/>
  <c r="G59" i="11"/>
  <c r="G61" i="11"/>
  <c r="G49" i="11"/>
  <c r="G65" i="11"/>
  <c r="G50" i="11"/>
  <c r="G46" i="11"/>
  <c r="G56" i="11"/>
  <c r="G60" i="11"/>
  <c r="G47" i="11"/>
  <c r="G64" i="11"/>
  <c r="G12" i="11"/>
  <c r="G29" i="11"/>
  <c r="G27" i="11"/>
  <c r="G9" i="11"/>
  <c r="G63" i="11"/>
  <c r="G42" i="11"/>
  <c r="G57" i="11"/>
  <c r="G8" i="11"/>
  <c r="G24" i="11"/>
  <c r="G13" i="11"/>
  <c r="G26" i="11"/>
  <c r="G11" i="11"/>
  <c r="G30" i="11"/>
  <c r="G15" i="11"/>
  <c r="G28" i="11"/>
  <c r="G33" i="11"/>
  <c r="G14" i="11"/>
  <c r="G34" i="11"/>
  <c r="G18" i="11"/>
  <c r="G31" i="11"/>
  <c r="G10" i="11"/>
  <c r="G25" i="11"/>
  <c r="G20" i="11"/>
  <c r="G21" i="11"/>
  <c r="G36" i="11"/>
  <c r="G22" i="11"/>
  <c r="G5" i="11"/>
  <c r="F78" i="10"/>
  <c r="F126" i="10"/>
  <c r="E19" i="8"/>
  <c r="E20" i="8"/>
  <c r="E35" i="6"/>
  <c r="E19" i="6"/>
  <c r="E20" i="6"/>
  <c r="E24" i="9"/>
  <c r="E25" i="9"/>
  <c r="F40" i="10"/>
  <c r="F120" i="10"/>
  <c r="F57" i="10"/>
  <c r="F121" i="10"/>
  <c r="F42" i="10"/>
  <c r="F74" i="10"/>
  <c r="F106" i="10"/>
  <c r="F122" i="10"/>
  <c r="F53" i="10"/>
  <c r="E32" i="7"/>
  <c r="F117" i="10"/>
  <c r="E29" i="5"/>
  <c r="E28" i="5"/>
  <c r="E12" i="3"/>
  <c r="E32" i="4"/>
  <c r="E30" i="9"/>
  <c r="E29" i="9"/>
  <c r="F101" i="10"/>
  <c r="F62" i="10"/>
  <c r="F142" i="10"/>
  <c r="E36" i="8"/>
  <c r="E17" i="5"/>
  <c r="E16" i="5"/>
  <c r="F21" i="10"/>
  <c r="E16" i="3"/>
  <c r="E32" i="9"/>
  <c r="E33" i="9"/>
  <c r="F104" i="10"/>
  <c r="F56" i="10"/>
  <c r="F41" i="10"/>
  <c r="F105" i="10"/>
  <c r="F26" i="10"/>
  <c r="F58" i="10"/>
  <c r="F90" i="10"/>
  <c r="F138" i="10"/>
  <c r="F149" i="10"/>
  <c r="E15" i="7"/>
  <c r="E16" i="7"/>
  <c r="E12" i="5"/>
  <c r="E13" i="5"/>
  <c r="E21" i="2"/>
  <c r="E22" i="9"/>
  <c r="E21" i="9"/>
  <c r="F37" i="10"/>
  <c r="F38" i="10"/>
  <c r="F70" i="10"/>
  <c r="F102" i="10"/>
  <c r="F134" i="10"/>
  <c r="F7" i="10"/>
  <c r="F15" i="10"/>
  <c r="F31" i="10"/>
  <c r="F47" i="10"/>
  <c r="F63" i="10"/>
  <c r="F79" i="10"/>
  <c r="F95" i="10"/>
  <c r="F111" i="10"/>
  <c r="F127" i="10"/>
  <c r="F143" i="10"/>
  <c r="F128" i="10"/>
  <c r="E27" i="8"/>
  <c r="E28" i="8"/>
  <c r="E11" i="8"/>
  <c r="E12" i="8"/>
  <c r="E27" i="6"/>
  <c r="E28" i="6"/>
  <c r="E11" i="6"/>
  <c r="E35" i="9"/>
  <c r="E27" i="9"/>
  <c r="F32" i="10"/>
  <c r="E24" i="5"/>
  <c r="E25" i="5"/>
  <c r="E19" i="9"/>
  <c r="E25" i="4"/>
  <c r="E9" i="4"/>
  <c r="E25" i="3"/>
  <c r="F136" i="10"/>
  <c r="F72" i="10"/>
  <c r="F4" i="10"/>
  <c r="F144" i="10"/>
  <c r="F80" i="10"/>
  <c r="F16" i="10"/>
  <c r="F88" i="10"/>
  <c r="F24" i="10"/>
  <c r="F12" i="10"/>
  <c r="F27" i="10"/>
  <c r="F43" i="10"/>
  <c r="F59" i="10"/>
  <c r="F75" i="10"/>
  <c r="F91" i="10"/>
  <c r="F107" i="10"/>
  <c r="F123" i="10"/>
  <c r="F139" i="10"/>
  <c r="F17" i="10"/>
  <c r="F49" i="10"/>
  <c r="F81" i="10"/>
  <c r="F113" i="10"/>
  <c r="F145" i="10"/>
  <c r="F9" i="10"/>
  <c r="F18" i="10"/>
  <c r="F34" i="10"/>
  <c r="F50" i="10"/>
  <c r="F66" i="10"/>
  <c r="F82" i="10"/>
  <c r="F98" i="10"/>
  <c r="F114" i="10"/>
  <c r="F130" i="10"/>
  <c r="F146" i="10"/>
  <c r="F85" i="10"/>
  <c r="E24" i="7"/>
  <c r="E7" i="7"/>
  <c r="E8" i="7"/>
  <c r="E32" i="5"/>
  <c r="E33" i="5"/>
  <c r="E20" i="5"/>
  <c r="E21" i="5"/>
  <c r="E20" i="3"/>
  <c r="E16" i="4"/>
  <c r="E28" i="2"/>
  <c r="E20" i="4"/>
  <c r="E9" i="3"/>
  <c r="E23" i="8" l="1"/>
  <c r="E19" i="5"/>
  <c r="E29" i="4"/>
  <c r="E11" i="3"/>
  <c r="E13" i="2"/>
  <c r="E17" i="2"/>
  <c r="E23" i="7"/>
  <c r="E31" i="7"/>
  <c r="E15" i="8"/>
  <c r="E18" i="7"/>
  <c r="E17" i="7"/>
  <c r="E35" i="7"/>
  <c r="L12" i="11"/>
  <c r="L8" i="11"/>
  <c r="K9" i="10"/>
  <c r="K8" i="10"/>
  <c r="E7" i="8"/>
  <c r="E8" i="8"/>
  <c r="E31" i="3"/>
  <c r="E30" i="3"/>
  <c r="E27" i="7"/>
  <c r="E23" i="3"/>
  <c r="E22" i="3"/>
  <c r="E15" i="3"/>
  <c r="E31" i="8"/>
  <c r="E32" i="8"/>
  <c r="E35" i="3"/>
  <c r="L13" i="11" l="1"/>
</calcChain>
</file>

<file path=xl/sharedStrings.xml><?xml version="1.0" encoding="utf-8"?>
<sst xmlns="http://schemas.openxmlformats.org/spreadsheetml/2006/main" count="130" uniqueCount="39">
  <si>
    <t>data</t>
  </si>
  <si>
    <t>stato</t>
  </si>
  <si>
    <t>ricoverati_con_sintomi</t>
  </si>
  <si>
    <t>terapia_intensiva</t>
  </si>
  <si>
    <t>ospedalizzati</t>
  </si>
  <si>
    <t>isolamento_domiciliare</t>
  </si>
  <si>
    <t>attualmente_positivi</t>
  </si>
  <si>
    <t>nuovi_attualmente_positivi</t>
  </si>
  <si>
    <t>dimessi_guariti</t>
  </si>
  <si>
    <t>deceduti</t>
  </si>
  <si>
    <t>totale_casi</t>
  </si>
  <si>
    <t>tamponi</t>
  </si>
  <si>
    <t>ITA</t>
  </si>
  <si>
    <t>d1</t>
  </si>
  <si>
    <t>d2</t>
  </si>
  <si>
    <t>d3</t>
  </si>
  <si>
    <t>Ospedalizzati</t>
  </si>
  <si>
    <t>tamp/casi tot</t>
  </si>
  <si>
    <t>tamp/positivi</t>
  </si>
  <si>
    <t>casi tot/tamp %</t>
  </si>
  <si>
    <t>positivi/ tamp %</t>
  </si>
  <si>
    <t>stima</t>
  </si>
  <si>
    <t>10xstima'</t>
  </si>
  <si>
    <t>K</t>
  </si>
  <si>
    <t>P0</t>
  </si>
  <si>
    <t>r</t>
  </si>
  <si>
    <t>q</t>
  </si>
  <si>
    <t>stima'</t>
  </si>
  <si>
    <t>deceduti'</t>
  </si>
  <si>
    <t>10xdeceduti'</t>
  </si>
  <si>
    <t>err stima</t>
  </si>
  <si>
    <t>media err</t>
  </si>
  <si>
    <t>dev</t>
  </si>
  <si>
    <t>Day max</t>
  </si>
  <si>
    <t>Delta Day max</t>
  </si>
  <si>
    <t>attualmente_positivi'</t>
  </si>
  <si>
    <t>Coeff positivi</t>
  </si>
  <si>
    <t>Coeff morti</t>
  </si>
  <si>
    <t>nuovi positivi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</si>
</sst>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;@"/>
    <numFmt numFmtId="165" formatCode="0.0"/>
  </numFmts>
  <fonts count="18">
    <font>
      <sz val="11"/>
      <color rgb="FF000000"/>
      <name val="Liberation Sans"/>
    </font>
    <font>
      <sz val="11"/>
      <color rgb="FF000000"/>
      <name val="Liberation Sans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CC0000"/>
      <name val="Liberation Sans"/>
    </font>
    <font>
      <b/>
      <sz val="10"/>
      <color rgb="FFFFFFFF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sz val="18"/>
      <color rgb="FF000000"/>
      <name val="Liberation Sans"/>
    </font>
    <font>
      <sz val="12"/>
      <color rgb="FF000000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  <font>
      <b/>
      <sz val="10"/>
      <color rgb="FF000000"/>
      <name val="Liberation Serif"/>
    </font>
    <font>
      <sz val="10"/>
      <color rgb="FF000000"/>
      <name val="Liberation Serif"/>
    </font>
    <font>
      <b/>
      <sz val="11"/>
      <color rgb="FF000000"/>
      <name val="Liberation Sans"/>
    </font>
    <font>
      <sz val="10"/>
      <color rgb="FF000000"/>
      <name val="Arial Unicode MS"/>
    </font>
  </fonts>
  <fills count="10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99FF66"/>
        <bgColor rgb="FF99FF66"/>
      </patternFill>
    </fill>
  </fills>
  <borders count="3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8">
    <xf numFmtId="0" fontId="0" fillId="0" borderId="0"/>
    <xf numFmtId="0" fontId="2" fillId="0" borderId="0" applyNumberFormat="0" applyBorder="0" applyProtection="0"/>
    <xf numFmtId="0" fontId="3" fillId="2" borderId="0" applyNumberFormat="0" applyBorder="0" applyProtection="0"/>
    <xf numFmtId="0" fontId="3" fillId="3" borderId="0" applyNumberFormat="0" applyBorder="0" applyProtection="0"/>
    <xf numFmtId="0" fontId="2" fillId="4" borderId="0" applyNumberFormat="0" applyBorder="0" applyProtection="0"/>
    <xf numFmtId="0" fontId="4" fillId="5" borderId="0" applyNumberFormat="0" applyBorder="0" applyProtection="0"/>
    <xf numFmtId="0" fontId="5" fillId="6" borderId="0" applyNumberFormat="0" applyBorder="0" applyProtection="0"/>
    <xf numFmtId="0" fontId="6" fillId="0" borderId="0" applyNumberFormat="0" applyBorder="0" applyProtection="0"/>
    <xf numFmtId="0" fontId="7" fillId="7" borderId="0" applyNumberFormat="0" applyBorder="0" applyProtection="0"/>
    <xf numFmtId="0" fontId="8" fillId="0" borderId="0" applyNumberFormat="0" applyBorder="0" applyProtection="0"/>
    <xf numFmtId="0" fontId="9" fillId="0" borderId="0" applyNumberFormat="0" applyBorder="0" applyProtection="0"/>
    <xf numFmtId="0" fontId="10" fillId="0" borderId="0" applyNumberFormat="0" applyBorder="0" applyProtection="0"/>
    <xf numFmtId="0" fontId="11" fillId="0" borderId="0" applyNumberFormat="0" applyBorder="0" applyProtection="0"/>
    <xf numFmtId="0" fontId="12" fillId="8" borderId="0" applyNumberFormat="0" applyBorder="0" applyProtection="0"/>
    <xf numFmtId="0" fontId="13" fillId="8" borderId="1" applyNumberFormat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4" fillId="0" borderId="0" applyNumberFormat="0" applyBorder="0" applyProtection="0"/>
  </cellStyleXfs>
  <cellXfs count="19">
    <xf numFmtId="0" fontId="0" fillId="0" borderId="0" xfId="0"/>
    <xf numFmtId="0" fontId="14" fillId="0" borderId="0" xfId="0" applyFont="1" applyAlignment="1">
      <alignment horizontal="center" wrapText="1"/>
    </xf>
    <xf numFmtId="164" fontId="15" fillId="0" borderId="0" xfId="0" applyNumberFormat="1" applyFont="1" applyAlignment="1">
      <alignment wrapText="1"/>
    </xf>
    <xf numFmtId="0" fontId="15" fillId="0" borderId="0" xfId="0" applyFont="1" applyAlignment="1">
      <alignment wrapText="1"/>
    </xf>
    <xf numFmtId="0" fontId="16" fillId="0" borderId="0" xfId="0" applyFont="1"/>
    <xf numFmtId="2" fontId="0" fillId="0" borderId="0" xfId="0" applyNumberFormat="1"/>
    <xf numFmtId="165" fontId="0" fillId="0" borderId="0" xfId="0" applyNumberFormat="1"/>
    <xf numFmtId="2" fontId="14" fillId="0" borderId="0" xfId="0" applyNumberFormat="1" applyFont="1" applyAlignment="1">
      <alignment horizontal="center" wrapText="1"/>
    </xf>
    <xf numFmtId="0" fontId="16" fillId="0" borderId="0" xfId="0" applyFont="1" applyAlignment="1">
      <alignment horizontal="center"/>
    </xf>
    <xf numFmtId="0" fontId="0" fillId="8" borderId="2" xfId="0" applyFill="1" applyBorder="1"/>
    <xf numFmtId="1" fontId="15" fillId="0" borderId="0" xfId="0" applyNumberFormat="1" applyFont="1" applyAlignment="1">
      <alignment wrapText="1"/>
    </xf>
    <xf numFmtId="1" fontId="0" fillId="0" borderId="0" xfId="0" applyNumberFormat="1"/>
    <xf numFmtId="0" fontId="16" fillId="0" borderId="0" xfId="0" applyFont="1" applyFill="1" applyBorder="1"/>
    <xf numFmtId="0" fontId="17" fillId="0" borderId="0" xfId="0" applyFont="1" applyAlignment="1">
      <alignment vertical="center"/>
    </xf>
    <xf numFmtId="1" fontId="17" fillId="0" borderId="0" xfId="0" applyNumberFormat="1" applyFont="1" applyAlignment="1">
      <alignment vertical="center"/>
    </xf>
    <xf numFmtId="2" fontId="0" fillId="9" borderId="2" xfId="0" applyNumberFormat="1" applyFill="1" applyBorder="1"/>
    <xf numFmtId="1" fontId="14" fillId="0" borderId="0" xfId="0" applyNumberFormat="1" applyFont="1" applyAlignment="1">
      <alignment horizontal="center" wrapText="1"/>
    </xf>
    <xf numFmtId="14" fontId="0" fillId="0" borderId="0" xfId="0" applyNumberFormat="1"/>
    <xf numFmtId="0" fontId="0" fillId="0" borderId="0" xfId="0" applyAlignment="1">
      <alignment horizontal="center"/>
    </xf>
  </cellXfs>
  <cellStyles count="18">
    <cellStyle name="Accent" xfId="1" xr:uid="{00000000-0005-0000-0000-000000000000}"/>
    <cellStyle name="Accent 1" xfId="2" xr:uid="{00000000-0005-0000-0000-000001000000}"/>
    <cellStyle name="Accent 2" xfId="3" xr:uid="{00000000-0005-0000-0000-000002000000}"/>
    <cellStyle name="Accent 3" xfId="4" xr:uid="{00000000-0005-0000-0000-000003000000}"/>
    <cellStyle name="Bad" xfId="5" xr:uid="{00000000-0005-0000-0000-000004000000}"/>
    <cellStyle name="Error" xfId="6" xr:uid="{00000000-0005-0000-0000-000005000000}"/>
    <cellStyle name="Footnote" xfId="7" xr:uid="{00000000-0005-0000-0000-000006000000}"/>
    <cellStyle name="Good" xfId="8" xr:uid="{00000000-0005-0000-0000-000007000000}"/>
    <cellStyle name="Heading (user)" xfId="9" xr:uid="{00000000-0005-0000-0000-000008000000}"/>
    <cellStyle name="Heading 1" xfId="10" xr:uid="{00000000-0005-0000-0000-000009000000}"/>
    <cellStyle name="Heading 2" xfId="11" xr:uid="{00000000-0005-0000-0000-00000A000000}"/>
    <cellStyle name="Hyperlink" xfId="12" xr:uid="{00000000-0005-0000-0000-00000B000000}"/>
    <cellStyle name="Neutral" xfId="13" xr:uid="{00000000-0005-0000-0000-00000C000000}"/>
    <cellStyle name="Normale" xfId="0" builtinId="0" customBuiltin="1"/>
    <cellStyle name="Note" xfId="14" xr:uid="{00000000-0005-0000-0000-00000E000000}"/>
    <cellStyle name="Status" xfId="15" xr:uid="{00000000-0005-0000-0000-00000F000000}"/>
    <cellStyle name="Text" xfId="16" xr:uid="{00000000-0005-0000-0000-000010000000}"/>
    <cellStyle name="Warning" xfId="17" xr:uid="{00000000-0005-0000-0000-00001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Casi_totali!$B$1</c:f>
              <c:strCache>
                <c:ptCount val="1"/>
                <c:pt idx="0">
                  <c:v>totale_casi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Casi_totali!$A$3:$A$42</c:f>
              <c:numCache>
                <c:formatCode>d/m;@</c:formatCode>
                <c:ptCount val="40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</c:numCache>
            </c:numRef>
          </c:xVal>
          <c:yVal>
            <c:numRef>
              <c:f>Casi_totali!$B$3:$B$42</c:f>
              <c:numCache>
                <c:formatCode>General</c:formatCode>
                <c:ptCount val="40"/>
                <c:pt idx="0">
                  <c:v>229</c:v>
                </c:pt>
                <c:pt idx="1">
                  <c:v>322</c:v>
                </c:pt>
                <c:pt idx="2">
                  <c:v>400</c:v>
                </c:pt>
                <c:pt idx="3">
                  <c:v>650</c:v>
                </c:pt>
                <c:pt idx="4">
                  <c:v>888</c:v>
                </c:pt>
                <c:pt idx="5">
                  <c:v>1128</c:v>
                </c:pt>
                <c:pt idx="6">
                  <c:v>1694</c:v>
                </c:pt>
                <c:pt idx="7">
                  <c:v>2036</c:v>
                </c:pt>
                <c:pt idx="8">
                  <c:v>2502</c:v>
                </c:pt>
                <c:pt idx="9">
                  <c:v>3089</c:v>
                </c:pt>
                <c:pt idx="10">
                  <c:v>3858</c:v>
                </c:pt>
                <c:pt idx="11">
                  <c:v>4636</c:v>
                </c:pt>
                <c:pt idx="12">
                  <c:v>5883</c:v>
                </c:pt>
                <c:pt idx="13">
                  <c:v>7375</c:v>
                </c:pt>
                <c:pt idx="14">
                  <c:v>9172</c:v>
                </c:pt>
                <c:pt idx="15">
                  <c:v>10149</c:v>
                </c:pt>
                <c:pt idx="16">
                  <c:v>12462</c:v>
                </c:pt>
                <c:pt idx="17">
                  <c:v>15113</c:v>
                </c:pt>
                <c:pt idx="18">
                  <c:v>17660</c:v>
                </c:pt>
                <c:pt idx="19">
                  <c:v>21157</c:v>
                </c:pt>
                <c:pt idx="20">
                  <c:v>24747</c:v>
                </c:pt>
                <c:pt idx="21">
                  <c:v>27980</c:v>
                </c:pt>
                <c:pt idx="22">
                  <c:v>31506</c:v>
                </c:pt>
                <c:pt idx="23">
                  <c:v>35713</c:v>
                </c:pt>
                <c:pt idx="24">
                  <c:v>41035</c:v>
                </c:pt>
                <c:pt idx="25">
                  <c:v>47021</c:v>
                </c:pt>
                <c:pt idx="26">
                  <c:v>53578</c:v>
                </c:pt>
                <c:pt idx="27">
                  <c:v>59138</c:v>
                </c:pt>
                <c:pt idx="28">
                  <c:v>63927</c:v>
                </c:pt>
                <c:pt idx="29">
                  <c:v>69176</c:v>
                </c:pt>
                <c:pt idx="30">
                  <c:v>74386</c:v>
                </c:pt>
                <c:pt idx="31">
                  <c:v>80539</c:v>
                </c:pt>
                <c:pt idx="32">
                  <c:v>86498</c:v>
                </c:pt>
                <c:pt idx="33">
                  <c:v>92472</c:v>
                </c:pt>
                <c:pt idx="34">
                  <c:v>97689</c:v>
                </c:pt>
                <c:pt idx="35">
                  <c:v>101739</c:v>
                </c:pt>
                <c:pt idx="36">
                  <c:v>105792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3E-40F0-9E8C-9EF9C90866EF}"/>
            </c:ext>
          </c:extLst>
        </c:ser>
        <c:ser>
          <c:idx val="1"/>
          <c:order val="1"/>
          <c:tx>
            <c:strRef>
              <c:f>Casi_totali!$C$1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Casi_totali!$A$3:$A$42</c:f>
              <c:numCache>
                <c:formatCode>d/m;@</c:formatCode>
                <c:ptCount val="40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</c:numCache>
            </c:numRef>
          </c:xVal>
          <c:yVal>
            <c:numRef>
              <c:f>Casi_totali!$C$3:$C$42</c:f>
              <c:numCache>
                <c:formatCode>General</c:formatCode>
                <c:ptCount val="40"/>
                <c:pt idx="1">
                  <c:v>93</c:v>
                </c:pt>
                <c:pt idx="2">
                  <c:v>78</c:v>
                </c:pt>
                <c:pt idx="3">
                  <c:v>250</c:v>
                </c:pt>
                <c:pt idx="4">
                  <c:v>238</c:v>
                </c:pt>
                <c:pt idx="5">
                  <c:v>240</c:v>
                </c:pt>
                <c:pt idx="6">
                  <c:v>566</c:v>
                </c:pt>
                <c:pt idx="7">
                  <c:v>342</c:v>
                </c:pt>
                <c:pt idx="8">
                  <c:v>466</c:v>
                </c:pt>
                <c:pt idx="9">
                  <c:v>587</c:v>
                </c:pt>
                <c:pt idx="10">
                  <c:v>769</c:v>
                </c:pt>
                <c:pt idx="11">
                  <c:v>778</c:v>
                </c:pt>
                <c:pt idx="12">
                  <c:v>1247</c:v>
                </c:pt>
                <c:pt idx="13">
                  <c:v>1492</c:v>
                </c:pt>
                <c:pt idx="14">
                  <c:v>1797</c:v>
                </c:pt>
                <c:pt idx="15">
                  <c:v>977</c:v>
                </c:pt>
                <c:pt idx="16">
                  <c:v>2313</c:v>
                </c:pt>
                <c:pt idx="17">
                  <c:v>2651</c:v>
                </c:pt>
                <c:pt idx="18">
                  <c:v>2547</c:v>
                </c:pt>
                <c:pt idx="19">
                  <c:v>3497</c:v>
                </c:pt>
                <c:pt idx="20">
                  <c:v>3590</c:v>
                </c:pt>
                <c:pt idx="21">
                  <c:v>3233</c:v>
                </c:pt>
                <c:pt idx="22">
                  <c:v>3526</c:v>
                </c:pt>
                <c:pt idx="23">
                  <c:v>4207</c:v>
                </c:pt>
                <c:pt idx="24">
                  <c:v>5322</c:v>
                </c:pt>
                <c:pt idx="25">
                  <c:v>5986</c:v>
                </c:pt>
                <c:pt idx="26">
                  <c:v>6557</c:v>
                </c:pt>
                <c:pt idx="27">
                  <c:v>5560</c:v>
                </c:pt>
                <c:pt idx="28">
                  <c:v>4789</c:v>
                </c:pt>
                <c:pt idx="29">
                  <c:v>5249</c:v>
                </c:pt>
                <c:pt idx="30">
                  <c:v>5210</c:v>
                </c:pt>
                <c:pt idx="31">
                  <c:v>6153</c:v>
                </c:pt>
                <c:pt idx="32">
                  <c:v>5959</c:v>
                </c:pt>
                <c:pt idx="33">
                  <c:v>5974</c:v>
                </c:pt>
                <c:pt idx="34">
                  <c:v>5217</c:v>
                </c:pt>
                <c:pt idx="35">
                  <c:v>4050</c:v>
                </c:pt>
                <c:pt idx="36">
                  <c:v>4053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3E-40F0-9E8C-9EF9C90866EF}"/>
            </c:ext>
          </c:extLst>
        </c:ser>
        <c:ser>
          <c:idx val="2"/>
          <c:order val="2"/>
          <c:tx>
            <c:strRef>
              <c:f>Casi_totali!$D$1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xVal>
            <c:numRef>
              <c:f>Casi_totali!$A$3:$A$42</c:f>
              <c:numCache>
                <c:formatCode>d/m;@</c:formatCode>
                <c:ptCount val="40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</c:numCache>
            </c:numRef>
          </c:xVal>
          <c:yVal>
            <c:numRef>
              <c:f>Casi_totali!$D$3:$D$42</c:f>
              <c:numCache>
                <c:formatCode>General</c:formatCode>
                <c:ptCount val="40"/>
                <c:pt idx="2">
                  <c:v>-15</c:v>
                </c:pt>
                <c:pt idx="3">
                  <c:v>172</c:v>
                </c:pt>
                <c:pt idx="4">
                  <c:v>-12</c:v>
                </c:pt>
                <c:pt idx="5">
                  <c:v>2</c:v>
                </c:pt>
                <c:pt idx="6">
                  <c:v>326</c:v>
                </c:pt>
                <c:pt idx="7">
                  <c:v>-224</c:v>
                </c:pt>
                <c:pt idx="8">
                  <c:v>124</c:v>
                </c:pt>
                <c:pt idx="9">
                  <c:v>121</c:v>
                </c:pt>
                <c:pt idx="10">
                  <c:v>182</c:v>
                </c:pt>
                <c:pt idx="11">
                  <c:v>9</c:v>
                </c:pt>
                <c:pt idx="12">
                  <c:v>469</c:v>
                </c:pt>
                <c:pt idx="13">
                  <c:v>245</c:v>
                </c:pt>
                <c:pt idx="14">
                  <c:v>305</c:v>
                </c:pt>
                <c:pt idx="15">
                  <c:v>-820</c:v>
                </c:pt>
                <c:pt idx="16">
                  <c:v>1336</c:v>
                </c:pt>
                <c:pt idx="17">
                  <c:v>338</c:v>
                </c:pt>
                <c:pt idx="18">
                  <c:v>-104</c:v>
                </c:pt>
                <c:pt idx="19">
                  <c:v>950</c:v>
                </c:pt>
                <c:pt idx="20">
                  <c:v>93</c:v>
                </c:pt>
                <c:pt idx="21">
                  <c:v>-357</c:v>
                </c:pt>
                <c:pt idx="22">
                  <c:v>293</c:v>
                </c:pt>
                <c:pt idx="23">
                  <c:v>681</c:v>
                </c:pt>
                <c:pt idx="24">
                  <c:v>1115</c:v>
                </c:pt>
                <c:pt idx="25">
                  <c:v>664</c:v>
                </c:pt>
                <c:pt idx="26">
                  <c:v>571</c:v>
                </c:pt>
                <c:pt idx="27">
                  <c:v>-997</c:v>
                </c:pt>
                <c:pt idx="28">
                  <c:v>-771</c:v>
                </c:pt>
                <c:pt idx="29">
                  <c:v>460</c:v>
                </c:pt>
                <c:pt idx="30">
                  <c:v>-39</c:v>
                </c:pt>
                <c:pt idx="31">
                  <c:v>943</c:v>
                </c:pt>
                <c:pt idx="32">
                  <c:v>-194</c:v>
                </c:pt>
                <c:pt idx="33">
                  <c:v>15</c:v>
                </c:pt>
                <c:pt idx="34">
                  <c:v>-757</c:v>
                </c:pt>
                <c:pt idx="35">
                  <c:v>-1167</c:v>
                </c:pt>
                <c:pt idx="36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13E-40F0-9E8C-9EF9C90866EF}"/>
            </c:ext>
          </c:extLst>
        </c:ser>
        <c:ser>
          <c:idx val="3"/>
          <c:order val="3"/>
          <c:tx>
            <c:strRef>
              <c:f>Casi_totali!$E$1</c:f>
              <c:strCache>
                <c:ptCount val="1"/>
                <c:pt idx="0">
                  <c:v>d3</c:v>
                </c:pt>
              </c:strCache>
            </c:strRef>
          </c:tx>
          <c:spPr>
            <a:ln w="28803" cap="rnd">
              <a:solidFill>
                <a:srgbClr val="579D1C"/>
              </a:solidFill>
              <a:prstDash val="solid"/>
              <a:round/>
            </a:ln>
          </c:spPr>
          <c:marker>
            <c:symbol val="x"/>
            <c:size val="7"/>
          </c:marker>
          <c:xVal>
            <c:numRef>
              <c:f>Casi_totali!$A$3:$A$42</c:f>
              <c:numCache>
                <c:formatCode>d/m;@</c:formatCode>
                <c:ptCount val="40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</c:numCache>
            </c:numRef>
          </c:xVal>
          <c:yVal>
            <c:numRef>
              <c:f>Casi_totali!$E$3:$E$42</c:f>
              <c:numCache>
                <c:formatCode>General</c:formatCode>
                <c:ptCount val="40"/>
                <c:pt idx="3">
                  <c:v>187</c:v>
                </c:pt>
                <c:pt idx="4">
                  <c:v>-184</c:v>
                </c:pt>
                <c:pt idx="5">
                  <c:v>14</c:v>
                </c:pt>
                <c:pt idx="6">
                  <c:v>324</c:v>
                </c:pt>
                <c:pt idx="7">
                  <c:v>-550</c:v>
                </c:pt>
                <c:pt idx="8">
                  <c:v>348</c:v>
                </c:pt>
                <c:pt idx="9">
                  <c:v>-3</c:v>
                </c:pt>
                <c:pt idx="10">
                  <c:v>61</c:v>
                </c:pt>
                <c:pt idx="11">
                  <c:v>-173</c:v>
                </c:pt>
                <c:pt idx="12">
                  <c:v>460</c:v>
                </c:pt>
                <c:pt idx="13">
                  <c:v>-224</c:v>
                </c:pt>
                <c:pt idx="14">
                  <c:v>60</c:v>
                </c:pt>
                <c:pt idx="15">
                  <c:v>-1125</c:v>
                </c:pt>
                <c:pt idx="16">
                  <c:v>2156</c:v>
                </c:pt>
                <c:pt idx="17">
                  <c:v>-998</c:v>
                </c:pt>
                <c:pt idx="18">
                  <c:v>-442</c:v>
                </c:pt>
                <c:pt idx="19">
                  <c:v>1054</c:v>
                </c:pt>
                <c:pt idx="20">
                  <c:v>-857</c:v>
                </c:pt>
                <c:pt idx="21">
                  <c:v>-450</c:v>
                </c:pt>
                <c:pt idx="22">
                  <c:v>650</c:v>
                </c:pt>
                <c:pt idx="23">
                  <c:v>388</c:v>
                </c:pt>
                <c:pt idx="24">
                  <c:v>434</c:v>
                </c:pt>
                <c:pt idx="25">
                  <c:v>-451</c:v>
                </c:pt>
                <c:pt idx="26">
                  <c:v>-93</c:v>
                </c:pt>
                <c:pt idx="27">
                  <c:v>-1568</c:v>
                </c:pt>
                <c:pt idx="28">
                  <c:v>226</c:v>
                </c:pt>
                <c:pt idx="29">
                  <c:v>1231</c:v>
                </c:pt>
                <c:pt idx="30">
                  <c:v>-499</c:v>
                </c:pt>
                <c:pt idx="31">
                  <c:v>982</c:v>
                </c:pt>
                <c:pt idx="32">
                  <c:v>-1137</c:v>
                </c:pt>
                <c:pt idx="33">
                  <c:v>209</c:v>
                </c:pt>
                <c:pt idx="34">
                  <c:v>-772</c:v>
                </c:pt>
                <c:pt idx="35">
                  <c:v>-410</c:v>
                </c:pt>
                <c:pt idx="36">
                  <c:v>1170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13E-40F0-9E8C-9EF9C9086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5041904"/>
        <c:axId val="335038952"/>
      </c:scatterChart>
      <c:valAx>
        <c:axId val="33503895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335041904"/>
        <c:crossesAt val="0"/>
        <c:crossBetween val="midCat"/>
      </c:valAx>
      <c:valAx>
        <c:axId val="335041904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33503895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Ospedalizzati!$C$1:$C$1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Ospedalizzati!$A$3:$A$40</c:f>
              <c:numCache>
                <c:formatCode>d/m;@</c:formatCode>
                <c:ptCount val="3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</c:numCache>
            </c:numRef>
          </c:xVal>
          <c:yVal>
            <c:numRef>
              <c:f>Ospedalizzati!$C$3:$C$40</c:f>
              <c:numCache>
                <c:formatCode>General</c:formatCode>
                <c:ptCount val="38"/>
                <c:pt idx="1">
                  <c:v>22</c:v>
                </c:pt>
                <c:pt idx="2">
                  <c:v>15</c:v>
                </c:pt>
                <c:pt idx="3">
                  <c:v>140</c:v>
                </c:pt>
                <c:pt idx="4">
                  <c:v>105</c:v>
                </c:pt>
                <c:pt idx="5">
                  <c:v>97</c:v>
                </c:pt>
                <c:pt idx="6">
                  <c:v>273</c:v>
                </c:pt>
                <c:pt idx="7">
                  <c:v>129</c:v>
                </c:pt>
                <c:pt idx="8">
                  <c:v>355</c:v>
                </c:pt>
                <c:pt idx="9">
                  <c:v>378</c:v>
                </c:pt>
                <c:pt idx="10">
                  <c:v>500</c:v>
                </c:pt>
                <c:pt idx="11">
                  <c:v>715</c:v>
                </c:pt>
                <c:pt idx="12">
                  <c:v>362</c:v>
                </c:pt>
                <c:pt idx="13">
                  <c:v>989</c:v>
                </c:pt>
                <c:pt idx="14">
                  <c:v>842</c:v>
                </c:pt>
                <c:pt idx="15">
                  <c:v>866</c:v>
                </c:pt>
                <c:pt idx="16">
                  <c:v>951</c:v>
                </c:pt>
                <c:pt idx="17">
                  <c:v>937</c:v>
                </c:pt>
                <c:pt idx="18">
                  <c:v>951</c:v>
                </c:pt>
                <c:pt idx="19">
                  <c:v>1136</c:v>
                </c:pt>
                <c:pt idx="20">
                  <c:v>1445</c:v>
                </c:pt>
                <c:pt idx="21">
                  <c:v>1541</c:v>
                </c:pt>
                <c:pt idx="22">
                  <c:v>2078</c:v>
                </c:pt>
                <c:pt idx="23">
                  <c:v>1666</c:v>
                </c:pt>
                <c:pt idx="24">
                  <c:v>1635</c:v>
                </c:pt>
                <c:pt idx="25">
                  <c:v>420</c:v>
                </c:pt>
                <c:pt idx="26">
                  <c:v>1890</c:v>
                </c:pt>
                <c:pt idx="27">
                  <c:v>2290</c:v>
                </c:pt>
                <c:pt idx="28">
                  <c:v>1041</c:v>
                </c:pt>
                <c:pt idx="29">
                  <c:v>1437</c:v>
                </c:pt>
                <c:pt idx="30">
                  <c:v>1268</c:v>
                </c:pt>
                <c:pt idx="31">
                  <c:v>1764</c:v>
                </c:pt>
                <c:pt idx="32">
                  <c:v>1396</c:v>
                </c:pt>
                <c:pt idx="33">
                  <c:v>771</c:v>
                </c:pt>
                <c:pt idx="34">
                  <c:v>760</c:v>
                </c:pt>
                <c:pt idx="35">
                  <c:v>484</c:v>
                </c:pt>
                <c:pt idx="36">
                  <c:v>439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66-463F-907E-210A5721BEEE}"/>
            </c:ext>
          </c:extLst>
        </c:ser>
        <c:ser>
          <c:idx val="1"/>
          <c:order val="1"/>
          <c:tx>
            <c:strRef>
              <c:f>Ospedalizzati!$D$1:$D$1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Ospedalizzati!$A$3:$A$40</c:f>
              <c:numCache>
                <c:formatCode>d/m;@</c:formatCode>
                <c:ptCount val="3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</c:numCache>
            </c:numRef>
          </c:xVal>
          <c:yVal>
            <c:numRef>
              <c:f>Ospedalizzati!$D$3:$D$40</c:f>
              <c:numCache>
                <c:formatCode>General</c:formatCode>
                <c:ptCount val="38"/>
                <c:pt idx="2">
                  <c:v>-7</c:v>
                </c:pt>
                <c:pt idx="3">
                  <c:v>125</c:v>
                </c:pt>
                <c:pt idx="4">
                  <c:v>-35</c:v>
                </c:pt>
                <c:pt idx="5">
                  <c:v>-8</c:v>
                </c:pt>
                <c:pt idx="6">
                  <c:v>176</c:v>
                </c:pt>
                <c:pt idx="7">
                  <c:v>-144</c:v>
                </c:pt>
                <c:pt idx="8">
                  <c:v>226</c:v>
                </c:pt>
                <c:pt idx="9">
                  <c:v>23</c:v>
                </c:pt>
                <c:pt idx="10">
                  <c:v>122</c:v>
                </c:pt>
                <c:pt idx="11">
                  <c:v>215</c:v>
                </c:pt>
                <c:pt idx="12">
                  <c:v>-353</c:v>
                </c:pt>
                <c:pt idx="13">
                  <c:v>627</c:v>
                </c:pt>
                <c:pt idx="14">
                  <c:v>-147</c:v>
                </c:pt>
                <c:pt idx="15">
                  <c:v>24</c:v>
                </c:pt>
                <c:pt idx="16">
                  <c:v>85</c:v>
                </c:pt>
                <c:pt idx="17">
                  <c:v>-14</c:v>
                </c:pt>
                <c:pt idx="18">
                  <c:v>14</c:v>
                </c:pt>
                <c:pt idx="19">
                  <c:v>185</c:v>
                </c:pt>
                <c:pt idx="20">
                  <c:v>309</c:v>
                </c:pt>
                <c:pt idx="21">
                  <c:v>96</c:v>
                </c:pt>
                <c:pt idx="22">
                  <c:v>537</c:v>
                </c:pt>
                <c:pt idx="23">
                  <c:v>-412</c:v>
                </c:pt>
                <c:pt idx="24">
                  <c:v>-31</c:v>
                </c:pt>
                <c:pt idx="25">
                  <c:v>-1215</c:v>
                </c:pt>
                <c:pt idx="26">
                  <c:v>1470</c:v>
                </c:pt>
                <c:pt idx="27">
                  <c:v>400</c:v>
                </c:pt>
                <c:pt idx="28">
                  <c:v>-1249</c:v>
                </c:pt>
                <c:pt idx="29">
                  <c:v>396</c:v>
                </c:pt>
                <c:pt idx="30">
                  <c:v>-169</c:v>
                </c:pt>
                <c:pt idx="31">
                  <c:v>496</c:v>
                </c:pt>
                <c:pt idx="32">
                  <c:v>-368</c:v>
                </c:pt>
                <c:pt idx="33">
                  <c:v>-625</c:v>
                </c:pt>
                <c:pt idx="34">
                  <c:v>-11</c:v>
                </c:pt>
                <c:pt idx="35">
                  <c:v>-276</c:v>
                </c:pt>
                <c:pt idx="36">
                  <c:v>-45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66-463F-907E-210A5721BEEE}"/>
            </c:ext>
          </c:extLst>
        </c:ser>
        <c:ser>
          <c:idx val="2"/>
          <c:order val="2"/>
          <c:tx>
            <c:strRef>
              <c:f>Ospedalizzati!$E$1:$E$1</c:f>
              <c:strCache>
                <c:ptCount val="1"/>
                <c:pt idx="0">
                  <c:v>d3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xVal>
            <c:numRef>
              <c:f>Ospedalizzati!$A$3:$A$40</c:f>
              <c:numCache>
                <c:formatCode>d/m;@</c:formatCode>
                <c:ptCount val="3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</c:numCache>
            </c:numRef>
          </c:xVal>
          <c:yVal>
            <c:numRef>
              <c:f>Ospedalizzati!$E$3:$E$40</c:f>
              <c:numCache>
                <c:formatCode>General</c:formatCode>
                <c:ptCount val="38"/>
                <c:pt idx="3">
                  <c:v>132</c:v>
                </c:pt>
                <c:pt idx="4">
                  <c:v>-160</c:v>
                </c:pt>
                <c:pt idx="5">
                  <c:v>27</c:v>
                </c:pt>
                <c:pt idx="6">
                  <c:v>184</c:v>
                </c:pt>
                <c:pt idx="7">
                  <c:v>-320</c:v>
                </c:pt>
                <c:pt idx="8">
                  <c:v>370</c:v>
                </c:pt>
                <c:pt idx="9">
                  <c:v>-203</c:v>
                </c:pt>
                <c:pt idx="10">
                  <c:v>99</c:v>
                </c:pt>
                <c:pt idx="11">
                  <c:v>93</c:v>
                </c:pt>
                <c:pt idx="12">
                  <c:v>-568</c:v>
                </c:pt>
                <c:pt idx="13">
                  <c:v>980</c:v>
                </c:pt>
                <c:pt idx="14">
                  <c:v>-774</c:v>
                </c:pt>
                <c:pt idx="15">
                  <c:v>171</c:v>
                </c:pt>
                <c:pt idx="16">
                  <c:v>61</c:v>
                </c:pt>
                <c:pt idx="17">
                  <c:v>-99</c:v>
                </c:pt>
                <c:pt idx="18">
                  <c:v>28</c:v>
                </c:pt>
                <c:pt idx="19">
                  <c:v>171</c:v>
                </c:pt>
                <c:pt idx="20">
                  <c:v>124</c:v>
                </c:pt>
                <c:pt idx="21">
                  <c:v>-213</c:v>
                </c:pt>
                <c:pt idx="22">
                  <c:v>441</c:v>
                </c:pt>
                <c:pt idx="23">
                  <c:v>-949</c:v>
                </c:pt>
                <c:pt idx="24">
                  <c:v>381</c:v>
                </c:pt>
                <c:pt idx="25">
                  <c:v>-1184</c:v>
                </c:pt>
                <c:pt idx="26">
                  <c:v>2685</c:v>
                </c:pt>
                <c:pt idx="27">
                  <c:v>-1070</c:v>
                </c:pt>
                <c:pt idx="28">
                  <c:v>-1649</c:v>
                </c:pt>
                <c:pt idx="29">
                  <c:v>1645</c:v>
                </c:pt>
                <c:pt idx="30">
                  <c:v>-565</c:v>
                </c:pt>
                <c:pt idx="31">
                  <c:v>665</c:v>
                </c:pt>
                <c:pt idx="32">
                  <c:v>-864</c:v>
                </c:pt>
                <c:pt idx="33">
                  <c:v>-257</c:v>
                </c:pt>
                <c:pt idx="34">
                  <c:v>614</c:v>
                </c:pt>
                <c:pt idx="35">
                  <c:v>-265</c:v>
                </c:pt>
                <c:pt idx="36">
                  <c:v>231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266-463F-907E-210A5721B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27120"/>
        <c:axId val="449721872"/>
      </c:scatterChart>
      <c:valAx>
        <c:axId val="44972187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7120"/>
        <c:crossesAt val="0"/>
        <c:crossBetween val="midCat"/>
      </c:valAx>
      <c:valAx>
        <c:axId val="449727120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187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8.8266237382315302E-3"/>
          <c:y val="1.9592228642233873E-2"/>
          <c:w val="0.71193201414692342"/>
          <c:h val="0.96081554271553227"/>
        </c:manualLayout>
      </c:layout>
      <c:scatterChart>
        <c:scatterStyle val="lineMarker"/>
        <c:varyColors val="0"/>
        <c:ser>
          <c:idx val="0"/>
          <c:order val="0"/>
          <c:tx>
            <c:strRef>
              <c:f>Positivi!$B$1</c:f>
              <c:strCache>
                <c:ptCount val="1"/>
                <c:pt idx="0">
                  <c:v>attualmente_positivi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Positivi!$A$3:$A$43</c:f>
              <c:numCache>
                <c:formatCode>d/m;@</c:formatCode>
                <c:ptCount val="4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</c:numCache>
            </c:numRef>
          </c:xVal>
          <c:yVal>
            <c:numRef>
              <c:f>Positivi!$B$3:$B$43</c:f>
              <c:numCache>
                <c:formatCode>General</c:formatCode>
                <c:ptCount val="41"/>
                <c:pt idx="0">
                  <c:v>221</c:v>
                </c:pt>
                <c:pt idx="1">
                  <c:v>311</c:v>
                </c:pt>
                <c:pt idx="2">
                  <c:v>385</c:v>
                </c:pt>
                <c:pt idx="3">
                  <c:v>588</c:v>
                </c:pt>
                <c:pt idx="4">
                  <c:v>821</c:v>
                </c:pt>
                <c:pt idx="5">
                  <c:v>1049</c:v>
                </c:pt>
                <c:pt idx="6">
                  <c:v>1577</c:v>
                </c:pt>
                <c:pt idx="7">
                  <c:v>1835</c:v>
                </c:pt>
                <c:pt idx="8">
                  <c:v>2263</c:v>
                </c:pt>
                <c:pt idx="9">
                  <c:v>2706</c:v>
                </c:pt>
                <c:pt idx="10">
                  <c:v>3296</c:v>
                </c:pt>
                <c:pt idx="11">
                  <c:v>3916</c:v>
                </c:pt>
                <c:pt idx="12">
                  <c:v>5061</c:v>
                </c:pt>
                <c:pt idx="13">
                  <c:v>6387</c:v>
                </c:pt>
                <c:pt idx="14">
                  <c:v>7985</c:v>
                </c:pt>
                <c:pt idx="15">
                  <c:v>8514</c:v>
                </c:pt>
                <c:pt idx="16">
                  <c:v>10590</c:v>
                </c:pt>
                <c:pt idx="17">
                  <c:v>12839</c:v>
                </c:pt>
                <c:pt idx="18">
                  <c:v>14955</c:v>
                </c:pt>
                <c:pt idx="19">
                  <c:v>17750</c:v>
                </c:pt>
                <c:pt idx="20">
                  <c:v>20603</c:v>
                </c:pt>
                <c:pt idx="21">
                  <c:v>23073</c:v>
                </c:pt>
                <c:pt idx="22">
                  <c:v>26062</c:v>
                </c:pt>
                <c:pt idx="23">
                  <c:v>28710</c:v>
                </c:pt>
                <c:pt idx="24">
                  <c:v>33190</c:v>
                </c:pt>
                <c:pt idx="25">
                  <c:v>37860</c:v>
                </c:pt>
                <c:pt idx="26">
                  <c:v>42681</c:v>
                </c:pt>
                <c:pt idx="27">
                  <c:v>46638</c:v>
                </c:pt>
                <c:pt idx="28">
                  <c:v>50418</c:v>
                </c:pt>
                <c:pt idx="29">
                  <c:v>54030</c:v>
                </c:pt>
                <c:pt idx="30">
                  <c:v>57521</c:v>
                </c:pt>
                <c:pt idx="31">
                  <c:v>62013</c:v>
                </c:pt>
                <c:pt idx="32">
                  <c:v>66414</c:v>
                </c:pt>
                <c:pt idx="33">
                  <c:v>70065</c:v>
                </c:pt>
                <c:pt idx="34">
                  <c:v>73880</c:v>
                </c:pt>
                <c:pt idx="35">
                  <c:v>75528</c:v>
                </c:pt>
                <c:pt idx="36">
                  <c:v>77635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69-4BEC-85DC-2F296BC3AB97}"/>
            </c:ext>
          </c:extLst>
        </c:ser>
        <c:ser>
          <c:idx val="1"/>
          <c:order val="1"/>
          <c:tx>
            <c:strRef>
              <c:f>Positivi!$C$1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Positivi!$A$3:$A$43</c:f>
              <c:numCache>
                <c:formatCode>d/m;@</c:formatCode>
                <c:ptCount val="4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</c:numCache>
            </c:numRef>
          </c:xVal>
          <c:yVal>
            <c:numRef>
              <c:f>Positivi!$C$3:$C$43</c:f>
              <c:numCache>
                <c:formatCode>General</c:formatCode>
                <c:ptCount val="41"/>
                <c:pt idx="1">
                  <c:v>90</c:v>
                </c:pt>
                <c:pt idx="2">
                  <c:v>74</c:v>
                </c:pt>
                <c:pt idx="3">
                  <c:v>203</c:v>
                </c:pt>
                <c:pt idx="4">
                  <c:v>233</c:v>
                </c:pt>
                <c:pt idx="5">
                  <c:v>228</c:v>
                </c:pt>
                <c:pt idx="6">
                  <c:v>528</c:v>
                </c:pt>
                <c:pt idx="7">
                  <c:v>258</c:v>
                </c:pt>
                <c:pt idx="8">
                  <c:v>428</c:v>
                </c:pt>
                <c:pt idx="9">
                  <c:v>443</c:v>
                </c:pt>
                <c:pt idx="10">
                  <c:v>590</c:v>
                </c:pt>
                <c:pt idx="11">
                  <c:v>620</c:v>
                </c:pt>
                <c:pt idx="12">
                  <c:v>1145</c:v>
                </c:pt>
                <c:pt idx="13">
                  <c:v>1326</c:v>
                </c:pt>
                <c:pt idx="14">
                  <c:v>1598</c:v>
                </c:pt>
                <c:pt idx="15">
                  <c:v>529</c:v>
                </c:pt>
                <c:pt idx="16">
                  <c:v>2076</c:v>
                </c:pt>
                <c:pt idx="17">
                  <c:v>2249</c:v>
                </c:pt>
                <c:pt idx="18">
                  <c:v>2116</c:v>
                </c:pt>
                <c:pt idx="19">
                  <c:v>2795</c:v>
                </c:pt>
                <c:pt idx="20">
                  <c:v>2853</c:v>
                </c:pt>
                <c:pt idx="21">
                  <c:v>2470</c:v>
                </c:pt>
                <c:pt idx="22">
                  <c:v>2989</c:v>
                </c:pt>
                <c:pt idx="23">
                  <c:v>2648</c:v>
                </c:pt>
                <c:pt idx="24">
                  <c:v>4480</c:v>
                </c:pt>
                <c:pt idx="25">
                  <c:v>4670</c:v>
                </c:pt>
                <c:pt idx="26">
                  <c:v>4821</c:v>
                </c:pt>
                <c:pt idx="27">
                  <c:v>3957</c:v>
                </c:pt>
                <c:pt idx="28">
                  <c:v>3780</c:v>
                </c:pt>
                <c:pt idx="29">
                  <c:v>3612</c:v>
                </c:pt>
                <c:pt idx="30">
                  <c:v>3491</c:v>
                </c:pt>
                <c:pt idx="31">
                  <c:v>4492</c:v>
                </c:pt>
                <c:pt idx="32">
                  <c:v>4401</c:v>
                </c:pt>
                <c:pt idx="33">
                  <c:v>3651</c:v>
                </c:pt>
                <c:pt idx="34">
                  <c:v>3815</c:v>
                </c:pt>
                <c:pt idx="35">
                  <c:v>1648</c:v>
                </c:pt>
                <c:pt idx="36">
                  <c:v>2107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69-4BEC-85DC-2F296BC3AB97}"/>
            </c:ext>
          </c:extLst>
        </c:ser>
        <c:ser>
          <c:idx val="2"/>
          <c:order val="2"/>
          <c:tx>
            <c:strRef>
              <c:f>Positivi!$D$1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xVal>
            <c:numRef>
              <c:f>Positivi!$A$3:$A$43</c:f>
              <c:numCache>
                <c:formatCode>d/m;@</c:formatCode>
                <c:ptCount val="4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</c:numCache>
            </c:numRef>
          </c:xVal>
          <c:yVal>
            <c:numRef>
              <c:f>Positivi!$D$3:$D$43</c:f>
              <c:numCache>
                <c:formatCode>General</c:formatCode>
                <c:ptCount val="41"/>
                <c:pt idx="2">
                  <c:v>-16</c:v>
                </c:pt>
                <c:pt idx="3">
                  <c:v>129</c:v>
                </c:pt>
                <c:pt idx="4">
                  <c:v>30</c:v>
                </c:pt>
                <c:pt idx="5">
                  <c:v>-5</c:v>
                </c:pt>
                <c:pt idx="6">
                  <c:v>300</c:v>
                </c:pt>
                <c:pt idx="7">
                  <c:v>-270</c:v>
                </c:pt>
                <c:pt idx="8">
                  <c:v>170</c:v>
                </c:pt>
                <c:pt idx="9">
                  <c:v>15</c:v>
                </c:pt>
                <c:pt idx="10">
                  <c:v>147</c:v>
                </c:pt>
                <c:pt idx="11">
                  <c:v>30</c:v>
                </c:pt>
                <c:pt idx="12">
                  <c:v>525</c:v>
                </c:pt>
                <c:pt idx="13">
                  <c:v>181</c:v>
                </c:pt>
                <c:pt idx="14">
                  <c:v>272</c:v>
                </c:pt>
                <c:pt idx="15">
                  <c:v>-1069</c:v>
                </c:pt>
                <c:pt idx="16">
                  <c:v>1547</c:v>
                </c:pt>
                <c:pt idx="17">
                  <c:v>173</c:v>
                </c:pt>
                <c:pt idx="18">
                  <c:v>-133</c:v>
                </c:pt>
                <c:pt idx="19">
                  <c:v>679</c:v>
                </c:pt>
                <c:pt idx="20">
                  <c:v>58</c:v>
                </c:pt>
                <c:pt idx="21">
                  <c:v>-383</c:v>
                </c:pt>
                <c:pt idx="22">
                  <c:v>519</c:v>
                </c:pt>
                <c:pt idx="23">
                  <c:v>-341</c:v>
                </c:pt>
                <c:pt idx="24">
                  <c:v>1832</c:v>
                </c:pt>
                <c:pt idx="25">
                  <c:v>190</c:v>
                </c:pt>
                <c:pt idx="26">
                  <c:v>151</c:v>
                </c:pt>
                <c:pt idx="27">
                  <c:v>-864</c:v>
                </c:pt>
                <c:pt idx="28">
                  <c:v>-177</c:v>
                </c:pt>
                <c:pt idx="29">
                  <c:v>-168</c:v>
                </c:pt>
                <c:pt idx="30">
                  <c:v>-121</c:v>
                </c:pt>
                <c:pt idx="31">
                  <c:v>1001</c:v>
                </c:pt>
                <c:pt idx="32">
                  <c:v>-91</c:v>
                </c:pt>
                <c:pt idx="33">
                  <c:v>-750</c:v>
                </c:pt>
                <c:pt idx="34">
                  <c:v>164</c:v>
                </c:pt>
                <c:pt idx="35">
                  <c:v>-2167</c:v>
                </c:pt>
                <c:pt idx="36">
                  <c:v>459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D69-4BEC-85DC-2F296BC3AB97}"/>
            </c:ext>
          </c:extLst>
        </c:ser>
        <c:ser>
          <c:idx val="3"/>
          <c:order val="3"/>
          <c:tx>
            <c:strRef>
              <c:f>Positivi!$E$1</c:f>
              <c:strCache>
                <c:ptCount val="1"/>
                <c:pt idx="0">
                  <c:v>d3</c:v>
                </c:pt>
              </c:strCache>
            </c:strRef>
          </c:tx>
          <c:spPr>
            <a:ln w="28803" cap="rnd">
              <a:solidFill>
                <a:srgbClr val="579D1C"/>
              </a:solidFill>
              <a:prstDash val="solid"/>
              <a:round/>
            </a:ln>
          </c:spPr>
          <c:marker>
            <c:symbol val="x"/>
            <c:size val="7"/>
          </c:marker>
          <c:xVal>
            <c:numRef>
              <c:f>Positivi!$A$3:$A$43</c:f>
              <c:numCache>
                <c:formatCode>d/m;@</c:formatCode>
                <c:ptCount val="4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</c:numCache>
            </c:numRef>
          </c:xVal>
          <c:yVal>
            <c:numRef>
              <c:f>Positivi!$E$3:$E$43</c:f>
              <c:numCache>
                <c:formatCode>General</c:formatCode>
                <c:ptCount val="41"/>
                <c:pt idx="3">
                  <c:v>145</c:v>
                </c:pt>
                <c:pt idx="4">
                  <c:v>-99</c:v>
                </c:pt>
                <c:pt idx="5">
                  <c:v>-35</c:v>
                </c:pt>
                <c:pt idx="6">
                  <c:v>305</c:v>
                </c:pt>
                <c:pt idx="7">
                  <c:v>-570</c:v>
                </c:pt>
                <c:pt idx="8">
                  <c:v>440</c:v>
                </c:pt>
                <c:pt idx="9">
                  <c:v>-155</c:v>
                </c:pt>
                <c:pt idx="10">
                  <c:v>132</c:v>
                </c:pt>
                <c:pt idx="11">
                  <c:v>-117</c:v>
                </c:pt>
                <c:pt idx="12">
                  <c:v>495</c:v>
                </c:pt>
                <c:pt idx="13">
                  <c:v>-344</c:v>
                </c:pt>
                <c:pt idx="14">
                  <c:v>91</c:v>
                </c:pt>
                <c:pt idx="15">
                  <c:v>-1341</c:v>
                </c:pt>
                <c:pt idx="16">
                  <c:v>2616</c:v>
                </c:pt>
                <c:pt idx="17">
                  <c:v>-1374</c:v>
                </c:pt>
                <c:pt idx="18">
                  <c:v>-306</c:v>
                </c:pt>
                <c:pt idx="19">
                  <c:v>812</c:v>
                </c:pt>
                <c:pt idx="20">
                  <c:v>-621</c:v>
                </c:pt>
                <c:pt idx="21">
                  <c:v>-441</c:v>
                </c:pt>
                <c:pt idx="22">
                  <c:v>902</c:v>
                </c:pt>
                <c:pt idx="23">
                  <c:v>-860</c:v>
                </c:pt>
                <c:pt idx="24">
                  <c:v>2173</c:v>
                </c:pt>
                <c:pt idx="25">
                  <c:v>-1642</c:v>
                </c:pt>
                <c:pt idx="26">
                  <c:v>-39</c:v>
                </c:pt>
                <c:pt idx="27">
                  <c:v>-1015</c:v>
                </c:pt>
                <c:pt idx="28">
                  <c:v>687</c:v>
                </c:pt>
                <c:pt idx="29">
                  <c:v>9</c:v>
                </c:pt>
                <c:pt idx="30">
                  <c:v>47</c:v>
                </c:pt>
                <c:pt idx="31">
                  <c:v>1122</c:v>
                </c:pt>
                <c:pt idx="32">
                  <c:v>-1092</c:v>
                </c:pt>
                <c:pt idx="33">
                  <c:v>-659</c:v>
                </c:pt>
                <c:pt idx="34">
                  <c:v>914</c:v>
                </c:pt>
                <c:pt idx="35">
                  <c:v>-2331</c:v>
                </c:pt>
                <c:pt idx="36">
                  <c:v>2626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D69-4BEC-85DC-2F296BC3AB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912536"/>
        <c:axId val="448911552"/>
      </c:scatterChart>
      <c:valAx>
        <c:axId val="44891155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912536"/>
        <c:crossesAt val="0"/>
        <c:crossBetween val="midCat"/>
      </c:valAx>
      <c:valAx>
        <c:axId val="448912536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91155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Positivi!$C$1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Positivi!$A$3:$A$42</c:f>
              <c:numCache>
                <c:formatCode>d/m;@</c:formatCode>
                <c:ptCount val="40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</c:numCache>
            </c:numRef>
          </c:xVal>
          <c:yVal>
            <c:numRef>
              <c:f>Positivi!$C$3:$C$42</c:f>
              <c:numCache>
                <c:formatCode>General</c:formatCode>
                <c:ptCount val="40"/>
                <c:pt idx="1">
                  <c:v>90</c:v>
                </c:pt>
                <c:pt idx="2">
                  <c:v>74</c:v>
                </c:pt>
                <c:pt idx="3">
                  <c:v>203</c:v>
                </c:pt>
                <c:pt idx="4">
                  <c:v>233</c:v>
                </c:pt>
                <c:pt idx="5">
                  <c:v>228</c:v>
                </c:pt>
                <c:pt idx="6">
                  <c:v>528</c:v>
                </c:pt>
                <c:pt idx="7">
                  <c:v>258</c:v>
                </c:pt>
                <c:pt idx="8">
                  <c:v>428</c:v>
                </c:pt>
                <c:pt idx="9">
                  <c:v>443</c:v>
                </c:pt>
                <c:pt idx="10">
                  <c:v>590</c:v>
                </c:pt>
                <c:pt idx="11">
                  <c:v>620</c:v>
                </c:pt>
                <c:pt idx="12">
                  <c:v>1145</c:v>
                </c:pt>
                <c:pt idx="13">
                  <c:v>1326</c:v>
                </c:pt>
                <c:pt idx="14">
                  <c:v>1598</c:v>
                </c:pt>
                <c:pt idx="15">
                  <c:v>529</c:v>
                </c:pt>
                <c:pt idx="16">
                  <c:v>2076</c:v>
                </c:pt>
                <c:pt idx="17">
                  <c:v>2249</c:v>
                </c:pt>
                <c:pt idx="18">
                  <c:v>2116</c:v>
                </c:pt>
                <c:pt idx="19">
                  <c:v>2795</c:v>
                </c:pt>
                <c:pt idx="20">
                  <c:v>2853</c:v>
                </c:pt>
                <c:pt idx="21">
                  <c:v>2470</c:v>
                </c:pt>
                <c:pt idx="22">
                  <c:v>2989</c:v>
                </c:pt>
                <c:pt idx="23">
                  <c:v>2648</c:v>
                </c:pt>
                <c:pt idx="24">
                  <c:v>4480</c:v>
                </c:pt>
                <c:pt idx="25">
                  <c:v>4670</c:v>
                </c:pt>
                <c:pt idx="26">
                  <c:v>4821</c:v>
                </c:pt>
                <c:pt idx="27">
                  <c:v>3957</c:v>
                </c:pt>
                <c:pt idx="28">
                  <c:v>3780</c:v>
                </c:pt>
                <c:pt idx="29">
                  <c:v>3612</c:v>
                </c:pt>
                <c:pt idx="30">
                  <c:v>3491</c:v>
                </c:pt>
                <c:pt idx="31">
                  <c:v>4492</c:v>
                </c:pt>
                <c:pt idx="32">
                  <c:v>4401</c:v>
                </c:pt>
                <c:pt idx="33">
                  <c:v>3651</c:v>
                </c:pt>
                <c:pt idx="34">
                  <c:v>3815</c:v>
                </c:pt>
                <c:pt idx="35">
                  <c:v>1648</c:v>
                </c:pt>
                <c:pt idx="36">
                  <c:v>2107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EA-4003-816D-0C26CFCA6A80}"/>
            </c:ext>
          </c:extLst>
        </c:ser>
        <c:ser>
          <c:idx val="1"/>
          <c:order val="1"/>
          <c:tx>
            <c:strRef>
              <c:f>Positivi!$D$1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Positivi!$A$3:$A$42</c:f>
              <c:numCache>
                <c:formatCode>d/m;@</c:formatCode>
                <c:ptCount val="40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</c:numCache>
            </c:numRef>
          </c:xVal>
          <c:yVal>
            <c:numRef>
              <c:f>Positivi!$D$3:$D$42</c:f>
              <c:numCache>
                <c:formatCode>General</c:formatCode>
                <c:ptCount val="40"/>
                <c:pt idx="2">
                  <c:v>-16</c:v>
                </c:pt>
                <c:pt idx="3">
                  <c:v>129</c:v>
                </c:pt>
                <c:pt idx="4">
                  <c:v>30</c:v>
                </c:pt>
                <c:pt idx="5">
                  <c:v>-5</c:v>
                </c:pt>
                <c:pt idx="6">
                  <c:v>300</c:v>
                </c:pt>
                <c:pt idx="7">
                  <c:v>-270</c:v>
                </c:pt>
                <c:pt idx="8">
                  <c:v>170</c:v>
                </c:pt>
                <c:pt idx="9">
                  <c:v>15</c:v>
                </c:pt>
                <c:pt idx="10">
                  <c:v>147</c:v>
                </c:pt>
                <c:pt idx="11">
                  <c:v>30</c:v>
                </c:pt>
                <c:pt idx="12">
                  <c:v>525</c:v>
                </c:pt>
                <c:pt idx="13">
                  <c:v>181</c:v>
                </c:pt>
                <c:pt idx="14">
                  <c:v>272</c:v>
                </c:pt>
                <c:pt idx="15">
                  <c:v>-1069</c:v>
                </c:pt>
                <c:pt idx="16">
                  <c:v>1547</c:v>
                </c:pt>
                <c:pt idx="17">
                  <c:v>173</c:v>
                </c:pt>
                <c:pt idx="18">
                  <c:v>-133</c:v>
                </c:pt>
                <c:pt idx="19">
                  <c:v>679</c:v>
                </c:pt>
                <c:pt idx="20">
                  <c:v>58</c:v>
                </c:pt>
                <c:pt idx="21">
                  <c:v>-383</c:v>
                </c:pt>
                <c:pt idx="22">
                  <c:v>519</c:v>
                </c:pt>
                <c:pt idx="23">
                  <c:v>-341</c:v>
                </c:pt>
                <c:pt idx="24">
                  <c:v>1832</c:v>
                </c:pt>
                <c:pt idx="25">
                  <c:v>190</c:v>
                </c:pt>
                <c:pt idx="26">
                  <c:v>151</c:v>
                </c:pt>
                <c:pt idx="27">
                  <c:v>-864</c:v>
                </c:pt>
                <c:pt idx="28">
                  <c:v>-177</c:v>
                </c:pt>
                <c:pt idx="29">
                  <c:v>-168</c:v>
                </c:pt>
                <c:pt idx="30">
                  <c:v>-121</c:v>
                </c:pt>
                <c:pt idx="31">
                  <c:v>1001</c:v>
                </c:pt>
                <c:pt idx="32">
                  <c:v>-91</c:v>
                </c:pt>
                <c:pt idx="33">
                  <c:v>-750</c:v>
                </c:pt>
                <c:pt idx="34">
                  <c:v>164</c:v>
                </c:pt>
                <c:pt idx="35">
                  <c:v>-2167</c:v>
                </c:pt>
                <c:pt idx="36">
                  <c:v>459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EA-4003-816D-0C26CFCA6A80}"/>
            </c:ext>
          </c:extLst>
        </c:ser>
        <c:ser>
          <c:idx val="2"/>
          <c:order val="2"/>
          <c:tx>
            <c:strRef>
              <c:f>Positivi!$E$1</c:f>
              <c:strCache>
                <c:ptCount val="1"/>
                <c:pt idx="0">
                  <c:v>d3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xVal>
            <c:numRef>
              <c:f>Positivi!$A$3:$A$42</c:f>
              <c:numCache>
                <c:formatCode>d/m;@</c:formatCode>
                <c:ptCount val="40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</c:numCache>
            </c:numRef>
          </c:xVal>
          <c:yVal>
            <c:numRef>
              <c:f>Positivi!$E$3:$E$42</c:f>
              <c:numCache>
                <c:formatCode>General</c:formatCode>
                <c:ptCount val="40"/>
                <c:pt idx="3">
                  <c:v>145</c:v>
                </c:pt>
                <c:pt idx="4">
                  <c:v>-99</c:v>
                </c:pt>
                <c:pt idx="5">
                  <c:v>-35</c:v>
                </c:pt>
                <c:pt idx="6">
                  <c:v>305</c:v>
                </c:pt>
                <c:pt idx="7">
                  <c:v>-570</c:v>
                </c:pt>
                <c:pt idx="8">
                  <c:v>440</c:v>
                </c:pt>
                <c:pt idx="9">
                  <c:v>-155</c:v>
                </c:pt>
                <c:pt idx="10">
                  <c:v>132</c:v>
                </c:pt>
                <c:pt idx="11">
                  <c:v>-117</c:v>
                </c:pt>
                <c:pt idx="12">
                  <c:v>495</c:v>
                </c:pt>
                <c:pt idx="13">
                  <c:v>-344</c:v>
                </c:pt>
                <c:pt idx="14">
                  <c:v>91</c:v>
                </c:pt>
                <c:pt idx="15">
                  <c:v>-1341</c:v>
                </c:pt>
                <c:pt idx="16">
                  <c:v>2616</c:v>
                </c:pt>
                <c:pt idx="17">
                  <c:v>-1374</c:v>
                </c:pt>
                <c:pt idx="18">
                  <c:v>-306</c:v>
                </c:pt>
                <c:pt idx="19">
                  <c:v>812</c:v>
                </c:pt>
                <c:pt idx="20">
                  <c:v>-621</c:v>
                </c:pt>
                <c:pt idx="21">
                  <c:v>-441</c:v>
                </c:pt>
                <c:pt idx="22">
                  <c:v>902</c:v>
                </c:pt>
                <c:pt idx="23">
                  <c:v>-860</c:v>
                </c:pt>
                <c:pt idx="24">
                  <c:v>2173</c:v>
                </c:pt>
                <c:pt idx="25">
                  <c:v>-1642</c:v>
                </c:pt>
                <c:pt idx="26">
                  <c:v>-39</c:v>
                </c:pt>
                <c:pt idx="27">
                  <c:v>-1015</c:v>
                </c:pt>
                <c:pt idx="28">
                  <c:v>687</c:v>
                </c:pt>
                <c:pt idx="29">
                  <c:v>9</c:v>
                </c:pt>
                <c:pt idx="30">
                  <c:v>47</c:v>
                </c:pt>
                <c:pt idx="31">
                  <c:v>1122</c:v>
                </c:pt>
                <c:pt idx="32">
                  <c:v>-1092</c:v>
                </c:pt>
                <c:pt idx="33">
                  <c:v>-659</c:v>
                </c:pt>
                <c:pt idx="34">
                  <c:v>914</c:v>
                </c:pt>
                <c:pt idx="35">
                  <c:v>-2331</c:v>
                </c:pt>
                <c:pt idx="36">
                  <c:v>2626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9EA-4003-816D-0C26CFCA6A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911880"/>
        <c:axId val="448908600"/>
      </c:scatterChart>
      <c:valAx>
        <c:axId val="448908600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911880"/>
        <c:crossesAt val="0"/>
        <c:crossBetween val="midCat"/>
      </c:valAx>
      <c:valAx>
        <c:axId val="448911880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908600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log Positivi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Positivi!$A$3:$A$43</c:f>
              <c:numCache>
                <c:formatCode>d/m;@</c:formatCode>
                <c:ptCount val="4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</c:numCache>
            </c:numRef>
          </c:xVal>
          <c:yVal>
            <c:numRef>
              <c:f>Positivi!$B$3:$B$43</c:f>
              <c:numCache>
                <c:formatCode>General</c:formatCode>
                <c:ptCount val="41"/>
                <c:pt idx="0">
                  <c:v>221</c:v>
                </c:pt>
                <c:pt idx="1">
                  <c:v>311</c:v>
                </c:pt>
                <c:pt idx="2">
                  <c:v>385</c:v>
                </c:pt>
                <c:pt idx="3">
                  <c:v>588</c:v>
                </c:pt>
                <c:pt idx="4">
                  <c:v>821</c:v>
                </c:pt>
                <c:pt idx="5">
                  <c:v>1049</c:v>
                </c:pt>
                <c:pt idx="6">
                  <c:v>1577</c:v>
                </c:pt>
                <c:pt idx="7">
                  <c:v>1835</c:v>
                </c:pt>
                <c:pt idx="8">
                  <c:v>2263</c:v>
                </c:pt>
                <c:pt idx="9">
                  <c:v>2706</c:v>
                </c:pt>
                <c:pt idx="10">
                  <c:v>3296</c:v>
                </c:pt>
                <c:pt idx="11">
                  <c:v>3916</c:v>
                </c:pt>
                <c:pt idx="12">
                  <c:v>5061</c:v>
                </c:pt>
                <c:pt idx="13">
                  <c:v>6387</c:v>
                </c:pt>
                <c:pt idx="14">
                  <c:v>7985</c:v>
                </c:pt>
                <c:pt idx="15">
                  <c:v>8514</c:v>
                </c:pt>
                <c:pt idx="16">
                  <c:v>10590</c:v>
                </c:pt>
                <c:pt idx="17">
                  <c:v>12839</c:v>
                </c:pt>
                <c:pt idx="18">
                  <c:v>14955</c:v>
                </c:pt>
                <c:pt idx="19">
                  <c:v>17750</c:v>
                </c:pt>
                <c:pt idx="20">
                  <c:v>20603</c:v>
                </c:pt>
                <c:pt idx="21">
                  <c:v>23073</c:v>
                </c:pt>
                <c:pt idx="22">
                  <c:v>26062</c:v>
                </c:pt>
                <c:pt idx="23">
                  <c:v>28710</c:v>
                </c:pt>
                <c:pt idx="24">
                  <c:v>33190</c:v>
                </c:pt>
                <c:pt idx="25">
                  <c:v>37860</c:v>
                </c:pt>
                <c:pt idx="26">
                  <c:v>42681</c:v>
                </c:pt>
                <c:pt idx="27">
                  <c:v>46638</c:v>
                </c:pt>
                <c:pt idx="28">
                  <c:v>50418</c:v>
                </c:pt>
                <c:pt idx="29">
                  <c:v>54030</c:v>
                </c:pt>
                <c:pt idx="30">
                  <c:v>57521</c:v>
                </c:pt>
                <c:pt idx="31">
                  <c:v>62013</c:v>
                </c:pt>
                <c:pt idx="32">
                  <c:v>66414</c:v>
                </c:pt>
                <c:pt idx="33">
                  <c:v>70065</c:v>
                </c:pt>
                <c:pt idx="34">
                  <c:v>73880</c:v>
                </c:pt>
                <c:pt idx="35">
                  <c:v>75528</c:v>
                </c:pt>
                <c:pt idx="36">
                  <c:v>77635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462-4A47-BDA1-FE0B63050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908928"/>
        <c:axId val="448915816"/>
      </c:scatterChart>
      <c:valAx>
        <c:axId val="448915816"/>
        <c:scaling>
          <c:logBase val="10"/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8908928"/>
        <c:crosses val="autoZero"/>
        <c:crossBetween val="midCat"/>
      </c:valAx>
      <c:valAx>
        <c:axId val="448908928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891581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Quarantena!$B$1</c:f>
              <c:strCache>
                <c:ptCount val="1"/>
                <c:pt idx="0">
                  <c:v>isolamento_domiciliare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Quarantena!$A$3:$A$42</c:f>
              <c:numCache>
                <c:formatCode>d/m;@</c:formatCode>
                <c:ptCount val="40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</c:numCache>
            </c:numRef>
          </c:xVal>
          <c:yVal>
            <c:numRef>
              <c:f>Quarantena!$B$3:$B$42</c:f>
              <c:numCache>
                <c:formatCode>General</c:formatCode>
                <c:ptCount val="40"/>
                <c:pt idx="0">
                  <c:v>94</c:v>
                </c:pt>
                <c:pt idx="1">
                  <c:v>162</c:v>
                </c:pt>
                <c:pt idx="2">
                  <c:v>221</c:v>
                </c:pt>
                <c:pt idx="3">
                  <c:v>284</c:v>
                </c:pt>
                <c:pt idx="4">
                  <c:v>412</c:v>
                </c:pt>
                <c:pt idx="5">
                  <c:v>543</c:v>
                </c:pt>
                <c:pt idx="6">
                  <c:v>798</c:v>
                </c:pt>
                <c:pt idx="7">
                  <c:v>927</c:v>
                </c:pt>
                <c:pt idx="8">
                  <c:v>1000</c:v>
                </c:pt>
                <c:pt idx="9">
                  <c:v>1065</c:v>
                </c:pt>
                <c:pt idx="10">
                  <c:v>1155</c:v>
                </c:pt>
                <c:pt idx="11">
                  <c:v>1060</c:v>
                </c:pt>
                <c:pt idx="12">
                  <c:v>1843</c:v>
                </c:pt>
                <c:pt idx="13">
                  <c:v>2180</c:v>
                </c:pt>
                <c:pt idx="14">
                  <c:v>2936</c:v>
                </c:pt>
                <c:pt idx="15">
                  <c:v>2599</c:v>
                </c:pt>
                <c:pt idx="16">
                  <c:v>3724</c:v>
                </c:pt>
                <c:pt idx="17">
                  <c:v>5036</c:v>
                </c:pt>
                <c:pt idx="18">
                  <c:v>6201</c:v>
                </c:pt>
                <c:pt idx="19">
                  <c:v>7860</c:v>
                </c:pt>
                <c:pt idx="20">
                  <c:v>9268</c:v>
                </c:pt>
                <c:pt idx="21">
                  <c:v>10197</c:v>
                </c:pt>
                <c:pt idx="22">
                  <c:v>11108</c:v>
                </c:pt>
                <c:pt idx="23">
                  <c:v>12090</c:v>
                </c:pt>
                <c:pt idx="24">
                  <c:v>14935</c:v>
                </c:pt>
                <c:pt idx="25">
                  <c:v>19185</c:v>
                </c:pt>
                <c:pt idx="26">
                  <c:v>22116</c:v>
                </c:pt>
                <c:pt idx="27">
                  <c:v>23783</c:v>
                </c:pt>
                <c:pt idx="28">
                  <c:v>26522</c:v>
                </c:pt>
                <c:pt idx="29">
                  <c:v>28697</c:v>
                </c:pt>
                <c:pt idx="30">
                  <c:v>30920</c:v>
                </c:pt>
                <c:pt idx="31">
                  <c:v>33648</c:v>
                </c:pt>
                <c:pt idx="32">
                  <c:v>36653</c:v>
                </c:pt>
                <c:pt idx="33">
                  <c:v>39533</c:v>
                </c:pt>
                <c:pt idx="34">
                  <c:v>42588</c:v>
                </c:pt>
                <c:pt idx="35">
                  <c:v>43752</c:v>
                </c:pt>
                <c:pt idx="36">
                  <c:v>45420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99-47D0-BE79-F70ADAE9B5C1}"/>
            </c:ext>
          </c:extLst>
        </c:ser>
        <c:ser>
          <c:idx val="1"/>
          <c:order val="1"/>
          <c:tx>
            <c:strRef>
              <c:f>Quarantena!$C$1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Quarantena!$A$3:$A$42</c:f>
              <c:numCache>
                <c:formatCode>d/m;@</c:formatCode>
                <c:ptCount val="40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</c:numCache>
            </c:numRef>
          </c:xVal>
          <c:yVal>
            <c:numRef>
              <c:f>Quarantena!$C$3:$C$42</c:f>
              <c:numCache>
                <c:formatCode>General</c:formatCode>
                <c:ptCount val="40"/>
                <c:pt idx="1">
                  <c:v>68</c:v>
                </c:pt>
                <c:pt idx="2">
                  <c:v>59</c:v>
                </c:pt>
                <c:pt idx="3">
                  <c:v>63</c:v>
                </c:pt>
                <c:pt idx="4">
                  <c:v>128</c:v>
                </c:pt>
                <c:pt idx="5">
                  <c:v>131</c:v>
                </c:pt>
                <c:pt idx="6">
                  <c:v>255</c:v>
                </c:pt>
                <c:pt idx="7">
                  <c:v>129</c:v>
                </c:pt>
                <c:pt idx="8">
                  <c:v>73</c:v>
                </c:pt>
                <c:pt idx="9">
                  <c:v>65</c:v>
                </c:pt>
                <c:pt idx="10">
                  <c:v>90</c:v>
                </c:pt>
                <c:pt idx="11">
                  <c:v>-95</c:v>
                </c:pt>
                <c:pt idx="12">
                  <c:v>783</c:v>
                </c:pt>
                <c:pt idx="13">
                  <c:v>337</c:v>
                </c:pt>
                <c:pt idx="14">
                  <c:v>756</c:v>
                </c:pt>
                <c:pt idx="15">
                  <c:v>-337</c:v>
                </c:pt>
                <c:pt idx="16">
                  <c:v>1125</c:v>
                </c:pt>
                <c:pt idx="17">
                  <c:v>1312</c:v>
                </c:pt>
                <c:pt idx="18">
                  <c:v>1165</c:v>
                </c:pt>
                <c:pt idx="19">
                  <c:v>1659</c:v>
                </c:pt>
                <c:pt idx="20">
                  <c:v>1408</c:v>
                </c:pt>
                <c:pt idx="21">
                  <c:v>929</c:v>
                </c:pt>
                <c:pt idx="22">
                  <c:v>911</c:v>
                </c:pt>
                <c:pt idx="23">
                  <c:v>982</c:v>
                </c:pt>
                <c:pt idx="24">
                  <c:v>2845</c:v>
                </c:pt>
                <c:pt idx="25">
                  <c:v>4250</c:v>
                </c:pt>
                <c:pt idx="26">
                  <c:v>2931</c:v>
                </c:pt>
                <c:pt idx="27">
                  <c:v>1667</c:v>
                </c:pt>
                <c:pt idx="28">
                  <c:v>2739</c:v>
                </c:pt>
                <c:pt idx="29">
                  <c:v>2175</c:v>
                </c:pt>
                <c:pt idx="30">
                  <c:v>2223</c:v>
                </c:pt>
                <c:pt idx="31">
                  <c:v>2728</c:v>
                </c:pt>
                <c:pt idx="32">
                  <c:v>3005</c:v>
                </c:pt>
                <c:pt idx="33">
                  <c:v>2880</c:v>
                </c:pt>
                <c:pt idx="34">
                  <c:v>3055</c:v>
                </c:pt>
                <c:pt idx="35">
                  <c:v>1164</c:v>
                </c:pt>
                <c:pt idx="36">
                  <c:v>1668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99-47D0-BE79-F70ADAE9B5C1}"/>
            </c:ext>
          </c:extLst>
        </c:ser>
        <c:ser>
          <c:idx val="2"/>
          <c:order val="2"/>
          <c:tx>
            <c:strRef>
              <c:f>Quarantena!$D$1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xVal>
            <c:numRef>
              <c:f>Quarantena!$A$3:$A$42</c:f>
              <c:numCache>
                <c:formatCode>d/m;@</c:formatCode>
                <c:ptCount val="40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</c:numCache>
            </c:numRef>
          </c:xVal>
          <c:yVal>
            <c:numRef>
              <c:f>Quarantena!$D$3:$D$42</c:f>
              <c:numCache>
                <c:formatCode>General</c:formatCode>
                <c:ptCount val="40"/>
                <c:pt idx="2">
                  <c:v>-9</c:v>
                </c:pt>
                <c:pt idx="3">
                  <c:v>4</c:v>
                </c:pt>
                <c:pt idx="4">
                  <c:v>65</c:v>
                </c:pt>
                <c:pt idx="5">
                  <c:v>3</c:v>
                </c:pt>
                <c:pt idx="6">
                  <c:v>124</c:v>
                </c:pt>
                <c:pt idx="7">
                  <c:v>-126</c:v>
                </c:pt>
                <c:pt idx="8">
                  <c:v>-56</c:v>
                </c:pt>
                <c:pt idx="9">
                  <c:v>-8</c:v>
                </c:pt>
                <c:pt idx="10">
                  <c:v>25</c:v>
                </c:pt>
                <c:pt idx="11">
                  <c:v>-185</c:v>
                </c:pt>
                <c:pt idx="12">
                  <c:v>878</c:v>
                </c:pt>
                <c:pt idx="13">
                  <c:v>-446</c:v>
                </c:pt>
                <c:pt idx="14">
                  <c:v>419</c:v>
                </c:pt>
                <c:pt idx="15">
                  <c:v>-1093</c:v>
                </c:pt>
                <c:pt idx="16">
                  <c:v>1462</c:v>
                </c:pt>
                <c:pt idx="17">
                  <c:v>187</c:v>
                </c:pt>
                <c:pt idx="18">
                  <c:v>-147</c:v>
                </c:pt>
                <c:pt idx="19">
                  <c:v>494</c:v>
                </c:pt>
                <c:pt idx="20">
                  <c:v>-251</c:v>
                </c:pt>
                <c:pt idx="21">
                  <c:v>-479</c:v>
                </c:pt>
                <c:pt idx="22">
                  <c:v>-18</c:v>
                </c:pt>
                <c:pt idx="23">
                  <c:v>71</c:v>
                </c:pt>
                <c:pt idx="24">
                  <c:v>1863</c:v>
                </c:pt>
                <c:pt idx="25">
                  <c:v>1405</c:v>
                </c:pt>
                <c:pt idx="26">
                  <c:v>-1319</c:v>
                </c:pt>
                <c:pt idx="27">
                  <c:v>-1264</c:v>
                </c:pt>
                <c:pt idx="28">
                  <c:v>1072</c:v>
                </c:pt>
                <c:pt idx="29">
                  <c:v>-564</c:v>
                </c:pt>
                <c:pt idx="30">
                  <c:v>48</c:v>
                </c:pt>
                <c:pt idx="31">
                  <c:v>505</c:v>
                </c:pt>
                <c:pt idx="32">
                  <c:v>277</c:v>
                </c:pt>
                <c:pt idx="33">
                  <c:v>-125</c:v>
                </c:pt>
                <c:pt idx="34">
                  <c:v>175</c:v>
                </c:pt>
                <c:pt idx="35">
                  <c:v>-1891</c:v>
                </c:pt>
                <c:pt idx="36">
                  <c:v>504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799-47D0-BE79-F70ADAE9B5C1}"/>
            </c:ext>
          </c:extLst>
        </c:ser>
        <c:ser>
          <c:idx val="3"/>
          <c:order val="3"/>
          <c:tx>
            <c:strRef>
              <c:f>Quarantena!$E$1</c:f>
              <c:strCache>
                <c:ptCount val="1"/>
                <c:pt idx="0">
                  <c:v>d3</c:v>
                </c:pt>
              </c:strCache>
            </c:strRef>
          </c:tx>
          <c:spPr>
            <a:ln w="28803" cap="rnd">
              <a:solidFill>
                <a:srgbClr val="579D1C"/>
              </a:solidFill>
              <a:prstDash val="solid"/>
              <a:round/>
            </a:ln>
          </c:spPr>
          <c:marker>
            <c:symbol val="x"/>
            <c:size val="7"/>
          </c:marker>
          <c:xVal>
            <c:numRef>
              <c:f>Quarantena!$A$3:$A$42</c:f>
              <c:numCache>
                <c:formatCode>d/m;@</c:formatCode>
                <c:ptCount val="40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</c:numCache>
            </c:numRef>
          </c:xVal>
          <c:yVal>
            <c:numRef>
              <c:f>Quarantena!$E$3:$E$42</c:f>
              <c:numCache>
                <c:formatCode>General</c:formatCode>
                <c:ptCount val="40"/>
                <c:pt idx="3">
                  <c:v>13</c:v>
                </c:pt>
                <c:pt idx="4">
                  <c:v>61</c:v>
                </c:pt>
                <c:pt idx="5">
                  <c:v>-62</c:v>
                </c:pt>
                <c:pt idx="6">
                  <c:v>121</c:v>
                </c:pt>
                <c:pt idx="7">
                  <c:v>-250</c:v>
                </c:pt>
                <c:pt idx="8">
                  <c:v>70</c:v>
                </c:pt>
                <c:pt idx="9">
                  <c:v>48</c:v>
                </c:pt>
                <c:pt idx="10">
                  <c:v>33</c:v>
                </c:pt>
                <c:pt idx="11">
                  <c:v>-210</c:v>
                </c:pt>
                <c:pt idx="12">
                  <c:v>1063</c:v>
                </c:pt>
                <c:pt idx="13">
                  <c:v>-1324</c:v>
                </c:pt>
                <c:pt idx="14">
                  <c:v>865</c:v>
                </c:pt>
                <c:pt idx="15">
                  <c:v>-1512</c:v>
                </c:pt>
                <c:pt idx="16">
                  <c:v>2555</c:v>
                </c:pt>
                <c:pt idx="17">
                  <c:v>-1275</c:v>
                </c:pt>
                <c:pt idx="18">
                  <c:v>-334</c:v>
                </c:pt>
                <c:pt idx="19">
                  <c:v>641</c:v>
                </c:pt>
                <c:pt idx="20">
                  <c:v>-745</c:v>
                </c:pt>
                <c:pt idx="21">
                  <c:v>-228</c:v>
                </c:pt>
                <c:pt idx="22">
                  <c:v>461</c:v>
                </c:pt>
                <c:pt idx="23">
                  <c:v>89</c:v>
                </c:pt>
                <c:pt idx="24">
                  <c:v>1792</c:v>
                </c:pt>
                <c:pt idx="25">
                  <c:v>-458</c:v>
                </c:pt>
                <c:pt idx="26">
                  <c:v>-2724</c:v>
                </c:pt>
                <c:pt idx="27">
                  <c:v>55</c:v>
                </c:pt>
                <c:pt idx="28">
                  <c:v>2336</c:v>
                </c:pt>
                <c:pt idx="29">
                  <c:v>-1636</c:v>
                </c:pt>
                <c:pt idx="30">
                  <c:v>612</c:v>
                </c:pt>
                <c:pt idx="31">
                  <c:v>457</c:v>
                </c:pt>
                <c:pt idx="32">
                  <c:v>-228</c:v>
                </c:pt>
                <c:pt idx="33">
                  <c:v>-402</c:v>
                </c:pt>
                <c:pt idx="34">
                  <c:v>300</c:v>
                </c:pt>
                <c:pt idx="35">
                  <c:v>-2066</c:v>
                </c:pt>
                <c:pt idx="36">
                  <c:v>2395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799-47D0-BE79-F70ADAE9B5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25152"/>
        <c:axId val="449724496"/>
      </c:scatterChart>
      <c:valAx>
        <c:axId val="44972449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5152"/>
        <c:crossesAt val="0"/>
        <c:crossBetween val="midCat"/>
      </c:valAx>
      <c:valAx>
        <c:axId val="449725152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449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Quarantena!$C$1:$C$1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Quarantena!$A$3:$A$39</c:f>
              <c:numCache>
                <c:formatCode>d/m;@</c:formatCode>
                <c:ptCount val="37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</c:numCache>
            </c:numRef>
          </c:xVal>
          <c:yVal>
            <c:numRef>
              <c:f>Quarantena!$C$3:$C$39</c:f>
              <c:numCache>
                <c:formatCode>General</c:formatCode>
                <c:ptCount val="37"/>
                <c:pt idx="1">
                  <c:v>68</c:v>
                </c:pt>
                <c:pt idx="2">
                  <c:v>59</c:v>
                </c:pt>
                <c:pt idx="3">
                  <c:v>63</c:v>
                </c:pt>
                <c:pt idx="4">
                  <c:v>128</c:v>
                </c:pt>
                <c:pt idx="5">
                  <c:v>131</c:v>
                </c:pt>
                <c:pt idx="6">
                  <c:v>255</c:v>
                </c:pt>
                <c:pt idx="7">
                  <c:v>129</c:v>
                </c:pt>
                <c:pt idx="8">
                  <c:v>73</c:v>
                </c:pt>
                <c:pt idx="9">
                  <c:v>65</c:v>
                </c:pt>
                <c:pt idx="10">
                  <c:v>90</c:v>
                </c:pt>
                <c:pt idx="11">
                  <c:v>-95</c:v>
                </c:pt>
                <c:pt idx="12">
                  <c:v>783</c:v>
                </c:pt>
                <c:pt idx="13">
                  <c:v>337</c:v>
                </c:pt>
                <c:pt idx="14">
                  <c:v>756</c:v>
                </c:pt>
                <c:pt idx="15">
                  <c:v>-337</c:v>
                </c:pt>
                <c:pt idx="16">
                  <c:v>1125</c:v>
                </c:pt>
                <c:pt idx="17">
                  <c:v>1312</c:v>
                </c:pt>
                <c:pt idx="18">
                  <c:v>1165</c:v>
                </c:pt>
                <c:pt idx="19">
                  <c:v>1659</c:v>
                </c:pt>
                <c:pt idx="20">
                  <c:v>1408</c:v>
                </c:pt>
                <c:pt idx="21">
                  <c:v>929</c:v>
                </c:pt>
                <c:pt idx="22">
                  <c:v>911</c:v>
                </c:pt>
                <c:pt idx="23">
                  <c:v>982</c:v>
                </c:pt>
                <c:pt idx="24">
                  <c:v>2845</c:v>
                </c:pt>
                <c:pt idx="25">
                  <c:v>4250</c:v>
                </c:pt>
                <c:pt idx="26">
                  <c:v>2931</c:v>
                </c:pt>
                <c:pt idx="27">
                  <c:v>1667</c:v>
                </c:pt>
                <c:pt idx="28">
                  <c:v>2739</c:v>
                </c:pt>
                <c:pt idx="29">
                  <c:v>2175</c:v>
                </c:pt>
                <c:pt idx="30">
                  <c:v>2223</c:v>
                </c:pt>
                <c:pt idx="31">
                  <c:v>2728</c:v>
                </c:pt>
                <c:pt idx="32">
                  <c:v>3005</c:v>
                </c:pt>
                <c:pt idx="33">
                  <c:v>2880</c:v>
                </c:pt>
                <c:pt idx="34">
                  <c:v>3055</c:v>
                </c:pt>
                <c:pt idx="35">
                  <c:v>1164</c:v>
                </c:pt>
                <c:pt idx="36">
                  <c:v>1668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18-434A-9E11-CD47B3A49246}"/>
            </c:ext>
          </c:extLst>
        </c:ser>
        <c:ser>
          <c:idx val="1"/>
          <c:order val="1"/>
          <c:tx>
            <c:strRef>
              <c:f>Quarantena!$D$1:$D$1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Quarantena!$A$3:$A$39</c:f>
              <c:numCache>
                <c:formatCode>d/m;@</c:formatCode>
                <c:ptCount val="37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</c:numCache>
            </c:numRef>
          </c:xVal>
          <c:yVal>
            <c:numRef>
              <c:f>Quarantena!$D$3:$D$39</c:f>
              <c:numCache>
                <c:formatCode>General</c:formatCode>
                <c:ptCount val="37"/>
                <c:pt idx="2">
                  <c:v>-9</c:v>
                </c:pt>
                <c:pt idx="3">
                  <c:v>4</c:v>
                </c:pt>
                <c:pt idx="4">
                  <c:v>65</c:v>
                </c:pt>
                <c:pt idx="5">
                  <c:v>3</c:v>
                </c:pt>
                <c:pt idx="6">
                  <c:v>124</c:v>
                </c:pt>
                <c:pt idx="7">
                  <c:v>-126</c:v>
                </c:pt>
                <c:pt idx="8">
                  <c:v>-56</c:v>
                </c:pt>
                <c:pt idx="9">
                  <c:v>-8</c:v>
                </c:pt>
                <c:pt idx="10">
                  <c:v>25</c:v>
                </c:pt>
                <c:pt idx="11">
                  <c:v>-185</c:v>
                </c:pt>
                <c:pt idx="12">
                  <c:v>878</c:v>
                </c:pt>
                <c:pt idx="13">
                  <c:v>-446</c:v>
                </c:pt>
                <c:pt idx="14">
                  <c:v>419</c:v>
                </c:pt>
                <c:pt idx="15">
                  <c:v>-1093</c:v>
                </c:pt>
                <c:pt idx="16">
                  <c:v>1462</c:v>
                </c:pt>
                <c:pt idx="17">
                  <c:v>187</c:v>
                </c:pt>
                <c:pt idx="18">
                  <c:v>-147</c:v>
                </c:pt>
                <c:pt idx="19">
                  <c:v>494</c:v>
                </c:pt>
                <c:pt idx="20">
                  <c:v>-251</c:v>
                </c:pt>
                <c:pt idx="21">
                  <c:v>-479</c:v>
                </c:pt>
                <c:pt idx="22">
                  <c:v>-18</c:v>
                </c:pt>
                <c:pt idx="23">
                  <c:v>71</c:v>
                </c:pt>
                <c:pt idx="24">
                  <c:v>1863</c:v>
                </c:pt>
                <c:pt idx="25">
                  <c:v>1405</c:v>
                </c:pt>
                <c:pt idx="26">
                  <c:v>-1319</c:v>
                </c:pt>
                <c:pt idx="27">
                  <c:v>-1264</c:v>
                </c:pt>
                <c:pt idx="28">
                  <c:v>1072</c:v>
                </c:pt>
                <c:pt idx="29">
                  <c:v>-564</c:v>
                </c:pt>
                <c:pt idx="30">
                  <c:v>48</c:v>
                </c:pt>
                <c:pt idx="31">
                  <c:v>505</c:v>
                </c:pt>
                <c:pt idx="32">
                  <c:v>277</c:v>
                </c:pt>
                <c:pt idx="33">
                  <c:v>-125</c:v>
                </c:pt>
                <c:pt idx="34">
                  <c:v>175</c:v>
                </c:pt>
                <c:pt idx="35">
                  <c:v>-1891</c:v>
                </c:pt>
                <c:pt idx="36">
                  <c:v>504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18-434A-9E11-CD47B3A49246}"/>
            </c:ext>
          </c:extLst>
        </c:ser>
        <c:ser>
          <c:idx val="2"/>
          <c:order val="2"/>
          <c:tx>
            <c:strRef>
              <c:f>Quarantena!$E$1:$E$1</c:f>
              <c:strCache>
                <c:ptCount val="1"/>
                <c:pt idx="0">
                  <c:v>d3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xVal>
            <c:numRef>
              <c:f>Quarantena!$A$3:$A$39</c:f>
              <c:numCache>
                <c:formatCode>d/m;@</c:formatCode>
                <c:ptCount val="37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</c:numCache>
            </c:numRef>
          </c:xVal>
          <c:yVal>
            <c:numRef>
              <c:f>Quarantena!$E$3:$E$39</c:f>
              <c:numCache>
                <c:formatCode>General</c:formatCode>
                <c:ptCount val="37"/>
                <c:pt idx="3">
                  <c:v>13</c:v>
                </c:pt>
                <c:pt idx="4">
                  <c:v>61</c:v>
                </c:pt>
                <c:pt idx="5">
                  <c:v>-62</c:v>
                </c:pt>
                <c:pt idx="6">
                  <c:v>121</c:v>
                </c:pt>
                <c:pt idx="7">
                  <c:v>-250</c:v>
                </c:pt>
                <c:pt idx="8">
                  <c:v>70</c:v>
                </c:pt>
                <c:pt idx="9">
                  <c:v>48</c:v>
                </c:pt>
                <c:pt idx="10">
                  <c:v>33</c:v>
                </c:pt>
                <c:pt idx="11">
                  <c:v>-210</c:v>
                </c:pt>
                <c:pt idx="12">
                  <c:v>1063</c:v>
                </c:pt>
                <c:pt idx="13">
                  <c:v>-1324</c:v>
                </c:pt>
                <c:pt idx="14">
                  <c:v>865</c:v>
                </c:pt>
                <c:pt idx="15">
                  <c:v>-1512</c:v>
                </c:pt>
                <c:pt idx="16">
                  <c:v>2555</c:v>
                </c:pt>
                <c:pt idx="17">
                  <c:v>-1275</c:v>
                </c:pt>
                <c:pt idx="18">
                  <c:v>-334</c:v>
                </c:pt>
                <c:pt idx="19">
                  <c:v>641</c:v>
                </c:pt>
                <c:pt idx="20">
                  <c:v>-745</c:v>
                </c:pt>
                <c:pt idx="21">
                  <c:v>-228</c:v>
                </c:pt>
                <c:pt idx="22">
                  <c:v>461</c:v>
                </c:pt>
                <c:pt idx="23">
                  <c:v>89</c:v>
                </c:pt>
                <c:pt idx="24">
                  <c:v>1792</c:v>
                </c:pt>
                <c:pt idx="25">
                  <c:v>-458</c:v>
                </c:pt>
                <c:pt idx="26">
                  <c:v>-2724</c:v>
                </c:pt>
                <c:pt idx="27">
                  <c:v>55</c:v>
                </c:pt>
                <c:pt idx="28">
                  <c:v>2336</c:v>
                </c:pt>
                <c:pt idx="29">
                  <c:v>-1636</c:v>
                </c:pt>
                <c:pt idx="30">
                  <c:v>612</c:v>
                </c:pt>
                <c:pt idx="31">
                  <c:v>457</c:v>
                </c:pt>
                <c:pt idx="32">
                  <c:v>-228</c:v>
                </c:pt>
                <c:pt idx="33">
                  <c:v>-402</c:v>
                </c:pt>
                <c:pt idx="34">
                  <c:v>300</c:v>
                </c:pt>
                <c:pt idx="35">
                  <c:v>-2066</c:v>
                </c:pt>
                <c:pt idx="36">
                  <c:v>2395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618-434A-9E11-CD47B3A492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27776"/>
        <c:axId val="449726792"/>
      </c:scatterChart>
      <c:valAx>
        <c:axId val="44972679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7776"/>
        <c:crossesAt val="0"/>
        <c:crossBetween val="midCat"/>
      </c:valAx>
      <c:valAx>
        <c:axId val="449727776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679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tamponi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Tamponi!$C$1:$C$1</c:f>
              <c:strCache>
                <c:ptCount val="1"/>
                <c:pt idx="0">
                  <c:v>tamponi</c:v>
                </c:pt>
              </c:strCache>
            </c:strRef>
          </c:tx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Tamponi!$A$3:$A$41</c:f>
              <c:numCache>
                <c:formatCode>d/m;@</c:formatCode>
                <c:ptCount val="39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</c:numCache>
            </c:numRef>
          </c:xVal>
          <c:yVal>
            <c:numRef>
              <c:f>Tamponi!$C$3:$C$41</c:f>
              <c:numCache>
                <c:formatCode>General</c:formatCode>
                <c:ptCount val="39"/>
                <c:pt idx="0">
                  <c:v>4324</c:v>
                </c:pt>
                <c:pt idx="1">
                  <c:v>8623</c:v>
                </c:pt>
                <c:pt idx="2">
                  <c:v>9587</c:v>
                </c:pt>
                <c:pt idx="3">
                  <c:v>12014</c:v>
                </c:pt>
                <c:pt idx="4">
                  <c:v>15695</c:v>
                </c:pt>
                <c:pt idx="5">
                  <c:v>18661</c:v>
                </c:pt>
                <c:pt idx="6">
                  <c:v>21127</c:v>
                </c:pt>
                <c:pt idx="7">
                  <c:v>23345</c:v>
                </c:pt>
                <c:pt idx="8">
                  <c:v>25856</c:v>
                </c:pt>
                <c:pt idx="9">
                  <c:v>29837</c:v>
                </c:pt>
                <c:pt idx="10">
                  <c:v>32362</c:v>
                </c:pt>
                <c:pt idx="11">
                  <c:v>36359</c:v>
                </c:pt>
                <c:pt idx="12">
                  <c:v>42062</c:v>
                </c:pt>
                <c:pt idx="13">
                  <c:v>49937</c:v>
                </c:pt>
                <c:pt idx="14">
                  <c:v>53826</c:v>
                </c:pt>
                <c:pt idx="15">
                  <c:v>60761</c:v>
                </c:pt>
                <c:pt idx="16">
                  <c:v>73154</c:v>
                </c:pt>
                <c:pt idx="17">
                  <c:v>86011</c:v>
                </c:pt>
                <c:pt idx="18">
                  <c:v>97488</c:v>
                </c:pt>
                <c:pt idx="19">
                  <c:v>109170</c:v>
                </c:pt>
                <c:pt idx="20">
                  <c:v>124899</c:v>
                </c:pt>
                <c:pt idx="21">
                  <c:v>137962</c:v>
                </c:pt>
                <c:pt idx="22">
                  <c:v>148657</c:v>
                </c:pt>
                <c:pt idx="23">
                  <c:v>165541</c:v>
                </c:pt>
                <c:pt idx="24">
                  <c:v>182777</c:v>
                </c:pt>
                <c:pt idx="25">
                  <c:v>206886</c:v>
                </c:pt>
                <c:pt idx="26">
                  <c:v>233222</c:v>
                </c:pt>
                <c:pt idx="27">
                  <c:v>258402</c:v>
                </c:pt>
                <c:pt idx="28">
                  <c:v>275468</c:v>
                </c:pt>
                <c:pt idx="29">
                  <c:v>296964</c:v>
                </c:pt>
                <c:pt idx="30">
                  <c:v>324445</c:v>
                </c:pt>
                <c:pt idx="31">
                  <c:v>361060</c:v>
                </c:pt>
                <c:pt idx="32">
                  <c:v>394079</c:v>
                </c:pt>
                <c:pt idx="33">
                  <c:v>429526</c:v>
                </c:pt>
                <c:pt idx="34">
                  <c:v>454030</c:v>
                </c:pt>
                <c:pt idx="35">
                  <c:v>477359</c:v>
                </c:pt>
                <c:pt idx="36">
                  <c:v>506968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5A-4D63-B961-D53B46C5C2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673208"/>
        <c:axId val="450673536"/>
      </c:scatterChart>
      <c:valAx>
        <c:axId val="450673536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3208"/>
        <c:crosses val="autoZero"/>
        <c:crossBetween val="midCat"/>
      </c:valAx>
      <c:valAx>
        <c:axId val="450673208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353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d1 tamponi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Tamponi!$A$3:$A$39</c:f>
              <c:numCache>
                <c:formatCode>d/m;@</c:formatCode>
                <c:ptCount val="37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</c:numCache>
            </c:numRef>
          </c:xVal>
          <c:yVal>
            <c:numRef>
              <c:f>Tamponi!$D$3:$D$39</c:f>
              <c:numCache>
                <c:formatCode>General</c:formatCode>
                <c:ptCount val="37"/>
                <c:pt idx="1">
                  <c:v>4299</c:v>
                </c:pt>
                <c:pt idx="2">
                  <c:v>964</c:v>
                </c:pt>
                <c:pt idx="3">
                  <c:v>2427</c:v>
                </c:pt>
                <c:pt idx="4">
                  <c:v>3681</c:v>
                </c:pt>
                <c:pt idx="5">
                  <c:v>2966</c:v>
                </c:pt>
                <c:pt idx="6">
                  <c:v>2466</c:v>
                </c:pt>
                <c:pt idx="7">
                  <c:v>2218</c:v>
                </c:pt>
                <c:pt idx="8">
                  <c:v>2511</c:v>
                </c:pt>
                <c:pt idx="9">
                  <c:v>3981</c:v>
                </c:pt>
                <c:pt idx="10">
                  <c:v>2525</c:v>
                </c:pt>
                <c:pt idx="11">
                  <c:v>3997</c:v>
                </c:pt>
                <c:pt idx="12">
                  <c:v>5703</c:v>
                </c:pt>
                <c:pt idx="13">
                  <c:v>7875</c:v>
                </c:pt>
                <c:pt idx="14">
                  <c:v>3889</c:v>
                </c:pt>
                <c:pt idx="15">
                  <c:v>6935</c:v>
                </c:pt>
                <c:pt idx="16">
                  <c:v>12393</c:v>
                </c:pt>
                <c:pt idx="17">
                  <c:v>12857</c:v>
                </c:pt>
                <c:pt idx="18">
                  <c:v>11477</c:v>
                </c:pt>
                <c:pt idx="19">
                  <c:v>11682</c:v>
                </c:pt>
                <c:pt idx="20">
                  <c:v>15729</c:v>
                </c:pt>
                <c:pt idx="21">
                  <c:v>13063</c:v>
                </c:pt>
                <c:pt idx="22">
                  <c:v>10695</c:v>
                </c:pt>
                <c:pt idx="23">
                  <c:v>16884</c:v>
                </c:pt>
                <c:pt idx="24">
                  <c:v>17236</c:v>
                </c:pt>
                <c:pt idx="25">
                  <c:v>24109</c:v>
                </c:pt>
                <c:pt idx="26">
                  <c:v>26336</c:v>
                </c:pt>
                <c:pt idx="27">
                  <c:v>25180</c:v>
                </c:pt>
                <c:pt idx="28">
                  <c:v>17066</c:v>
                </c:pt>
                <c:pt idx="29">
                  <c:v>21496</c:v>
                </c:pt>
                <c:pt idx="30">
                  <c:v>27481</c:v>
                </c:pt>
                <c:pt idx="31">
                  <c:v>36615</c:v>
                </c:pt>
                <c:pt idx="32">
                  <c:v>33019</c:v>
                </c:pt>
                <c:pt idx="33">
                  <c:v>35447</c:v>
                </c:pt>
                <c:pt idx="34">
                  <c:v>24504</c:v>
                </c:pt>
                <c:pt idx="35">
                  <c:v>23329</c:v>
                </c:pt>
                <c:pt idx="36">
                  <c:v>29609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8D-439F-8C81-34DEBAB25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676160"/>
        <c:axId val="450674192"/>
      </c:scatterChart>
      <c:valAx>
        <c:axId val="450674192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6160"/>
        <c:crosses val="autoZero"/>
        <c:crossBetween val="midCat"/>
      </c:valAx>
      <c:valAx>
        <c:axId val="450676160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4192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tamponi/casi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Tamponi!$H$1:$H$1</c:f>
              <c:strCache>
                <c:ptCount val="1"/>
                <c:pt idx="0">
                  <c:v>tamp/casi tot</c:v>
                </c:pt>
              </c:strCache>
            </c:strRef>
          </c:tx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Tamponi!$A$3:$A$41</c:f>
              <c:numCache>
                <c:formatCode>d/m;@</c:formatCode>
                <c:ptCount val="39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</c:numCache>
            </c:numRef>
          </c:xVal>
          <c:yVal>
            <c:numRef>
              <c:f>Tamponi!$H$3:$H$41</c:f>
              <c:numCache>
                <c:formatCode>0.00</c:formatCode>
                <c:ptCount val="39"/>
                <c:pt idx="0">
                  <c:v>18.882096069868997</c:v>
                </c:pt>
                <c:pt idx="1">
                  <c:v>26.779503105590063</c:v>
                </c:pt>
                <c:pt idx="2">
                  <c:v>23.967500000000001</c:v>
                </c:pt>
                <c:pt idx="3">
                  <c:v>18.483076923076922</c:v>
                </c:pt>
                <c:pt idx="4">
                  <c:v>17.67454954954955</c:v>
                </c:pt>
                <c:pt idx="5">
                  <c:v>16.543439716312058</c:v>
                </c:pt>
                <c:pt idx="6">
                  <c:v>12.471664698937426</c:v>
                </c:pt>
                <c:pt idx="7">
                  <c:v>11.466110019646365</c:v>
                </c:pt>
                <c:pt idx="8">
                  <c:v>10.334132693844925</c:v>
                </c:pt>
                <c:pt idx="9">
                  <c:v>9.6591129815474268</c:v>
                </c:pt>
                <c:pt idx="10">
                  <c:v>8.3882840850181442</c:v>
                </c:pt>
                <c:pt idx="11">
                  <c:v>7.8427523727351165</c:v>
                </c:pt>
                <c:pt idx="12">
                  <c:v>7.1497535271120176</c:v>
                </c:pt>
                <c:pt idx="13">
                  <c:v>6.7711186440677968</c:v>
                </c:pt>
                <c:pt idx="14">
                  <c:v>5.8685128652420406</c:v>
                </c:pt>
                <c:pt idx="15">
                  <c:v>5.9868952606168095</c:v>
                </c:pt>
                <c:pt idx="16">
                  <c:v>5.8701653025196601</c:v>
                </c:pt>
                <c:pt idx="17">
                  <c:v>5.6911930126381263</c:v>
                </c:pt>
                <c:pt idx="18">
                  <c:v>5.5202718006795015</c:v>
                </c:pt>
                <c:pt idx="19">
                  <c:v>5.1599943281183531</c:v>
                </c:pt>
                <c:pt idx="20">
                  <c:v>5.0470360043641653</c:v>
                </c:pt>
                <c:pt idx="21">
                  <c:v>4.9307362401715515</c:v>
                </c:pt>
                <c:pt idx="22">
                  <c:v>4.7183711039167147</c:v>
                </c:pt>
                <c:pt idx="23">
                  <c:v>4.6353148713353685</c:v>
                </c:pt>
                <c:pt idx="24">
                  <c:v>4.4541732667235285</c:v>
                </c:pt>
                <c:pt idx="25">
                  <c:v>4.3998638906020711</c:v>
                </c:pt>
                <c:pt idx="26">
                  <c:v>4.3529433722796673</c:v>
                </c:pt>
                <c:pt idx="27">
                  <c:v>4.3694747877845037</c:v>
                </c:pt>
                <c:pt idx="28">
                  <c:v>4.309102570119042</c:v>
                </c:pt>
                <c:pt idx="29">
                  <c:v>4.2928761420145714</c:v>
                </c:pt>
                <c:pt idx="30">
                  <c:v>4.3616406313015892</c:v>
                </c:pt>
                <c:pt idx="31">
                  <c:v>4.4830454810712821</c:v>
                </c:pt>
                <c:pt idx="32">
                  <c:v>4.555931929061944</c:v>
                </c:pt>
                <c:pt idx="33">
                  <c:v>4.6449303572973442</c:v>
                </c:pt>
                <c:pt idx="34">
                  <c:v>4.647708544462529</c:v>
                </c:pt>
                <c:pt idx="35">
                  <c:v>4.6919961863198969</c:v>
                </c:pt>
                <c:pt idx="36">
                  <c:v>4.7921203871748332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E4-4DBA-B24F-D6D01D1CEA98}"/>
            </c:ext>
          </c:extLst>
        </c:ser>
        <c:ser>
          <c:idx val="1"/>
          <c:order val="1"/>
          <c:tx>
            <c:strRef>
              <c:f>Tamponi!$I$1:$I$1</c:f>
              <c:strCache>
                <c:ptCount val="1"/>
                <c:pt idx="0">
                  <c:v>tamp/positivi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Tamponi!$A$3:$A$41</c:f>
              <c:numCache>
                <c:formatCode>d/m;@</c:formatCode>
                <c:ptCount val="39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</c:numCache>
            </c:numRef>
          </c:xVal>
          <c:yVal>
            <c:numRef>
              <c:f>Tamponi!$I$3:$I$41</c:f>
              <c:numCache>
                <c:formatCode>0.00</c:formatCode>
                <c:ptCount val="39"/>
                <c:pt idx="0">
                  <c:v>19.565610859728508</c:v>
                </c:pt>
                <c:pt idx="1">
                  <c:v>27.726688102893892</c:v>
                </c:pt>
                <c:pt idx="2">
                  <c:v>24.9012987012987</c:v>
                </c:pt>
                <c:pt idx="3">
                  <c:v>20.431972789115648</c:v>
                </c:pt>
                <c:pt idx="4">
                  <c:v>19.116930572472594</c:v>
                </c:pt>
                <c:pt idx="5">
                  <c:v>17.789323164918969</c:v>
                </c:pt>
                <c:pt idx="6">
                  <c:v>13.396956246036778</c:v>
                </c:pt>
                <c:pt idx="7">
                  <c:v>12.722070844686648</c:v>
                </c:pt>
                <c:pt idx="8">
                  <c:v>11.425541316836059</c:v>
                </c:pt>
                <c:pt idx="9">
                  <c:v>11.026237989652623</c:v>
                </c:pt>
                <c:pt idx="10">
                  <c:v>9.8185679611650478</c:v>
                </c:pt>
                <c:pt idx="11">
                  <c:v>9.2847293156281925</c:v>
                </c:pt>
                <c:pt idx="12">
                  <c:v>8.3110057300928677</c:v>
                </c:pt>
                <c:pt idx="13">
                  <c:v>7.8185376546109282</c:v>
                </c:pt>
                <c:pt idx="14">
                  <c:v>6.7408891671884783</c:v>
                </c:pt>
                <c:pt idx="15">
                  <c:v>7.1365985435752881</c:v>
                </c:pt>
                <c:pt idx="16">
                  <c:v>6.9078375826251177</c:v>
                </c:pt>
                <c:pt idx="17">
                  <c:v>6.6991977568346446</c:v>
                </c:pt>
                <c:pt idx="18">
                  <c:v>6.5187562688064196</c:v>
                </c:pt>
                <c:pt idx="19">
                  <c:v>6.150422535211268</c:v>
                </c:pt>
                <c:pt idx="20">
                  <c:v>6.0621754113478623</c:v>
                </c:pt>
                <c:pt idx="21">
                  <c:v>5.9793698262037882</c:v>
                </c:pt>
                <c:pt idx="22">
                  <c:v>5.7039751362136446</c:v>
                </c:pt>
                <c:pt idx="23">
                  <c:v>5.7659700452803904</c:v>
                </c:pt>
                <c:pt idx="24">
                  <c:v>5.5069900572461581</c:v>
                </c:pt>
                <c:pt idx="25">
                  <c:v>5.4645007923930269</c:v>
                </c:pt>
                <c:pt idx="26">
                  <c:v>5.4643049600524822</c:v>
                </c:pt>
                <c:pt idx="27">
                  <c:v>5.5405892190917276</c:v>
                </c:pt>
                <c:pt idx="28">
                  <c:v>5.4636836050616839</c:v>
                </c:pt>
                <c:pt idx="29">
                  <c:v>5.4962798445308163</c:v>
                </c:pt>
                <c:pt idx="30">
                  <c:v>5.6404617444063909</c:v>
                </c:pt>
                <c:pt idx="31">
                  <c:v>5.8223275764759004</c:v>
                </c:pt>
                <c:pt idx="32">
                  <c:v>5.9336736230312885</c:v>
                </c:pt>
                <c:pt idx="33">
                  <c:v>6.1303932063084279</c:v>
                </c:pt>
                <c:pt idx="34">
                  <c:v>6.1455062263129401</c:v>
                </c:pt>
                <c:pt idx="35">
                  <c:v>6.3202918123080183</c:v>
                </c:pt>
                <c:pt idx="36">
                  <c:v>6.5301474850260837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E4-4DBA-B24F-D6D01D1CEA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676488"/>
        <c:axId val="450672880"/>
      </c:scatterChart>
      <c:valAx>
        <c:axId val="450672880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0.00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6488"/>
        <c:crosses val="autoZero"/>
        <c:crossBetween val="midCat"/>
      </c:valAx>
      <c:valAx>
        <c:axId val="450676488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2880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9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casi/ tamponi %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Tamponi!$J$1:$J$1</c:f>
              <c:strCache>
                <c:ptCount val="1"/>
                <c:pt idx="0">
                  <c:v>casi tot/tamp %</c:v>
                </c:pt>
              </c:strCache>
            </c:strRef>
          </c:tx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Tamponi!$A$3:$A$39</c:f>
              <c:numCache>
                <c:formatCode>d/m;@</c:formatCode>
                <c:ptCount val="37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</c:numCache>
            </c:numRef>
          </c:xVal>
          <c:yVal>
            <c:numRef>
              <c:f>Tamponi!$J$3:$J$39</c:f>
              <c:numCache>
                <c:formatCode>0.0</c:formatCode>
                <c:ptCount val="37"/>
                <c:pt idx="0">
                  <c:v>5.2960222016651244</c:v>
                </c:pt>
                <c:pt idx="1">
                  <c:v>3.7341992346051258</c:v>
                </c:pt>
                <c:pt idx="2">
                  <c:v>4.1723166788359238</c:v>
                </c:pt>
                <c:pt idx="3">
                  <c:v>5.4103545863159654</c:v>
                </c:pt>
                <c:pt idx="4">
                  <c:v>5.6578528193692259</c:v>
                </c:pt>
                <c:pt idx="5">
                  <c:v>6.0446921386849572</c:v>
                </c:pt>
                <c:pt idx="6">
                  <c:v>8.0181757940076679</c:v>
                </c:pt>
                <c:pt idx="7">
                  <c:v>8.7213536089098316</c:v>
                </c:pt>
                <c:pt idx="8">
                  <c:v>9.6766707920792072</c:v>
                </c:pt>
                <c:pt idx="9">
                  <c:v>10.352917518517277</c:v>
                </c:pt>
                <c:pt idx="10">
                  <c:v>11.921389283727828</c:v>
                </c:pt>
                <c:pt idx="11">
                  <c:v>12.750625704777359</c:v>
                </c:pt>
                <c:pt idx="12">
                  <c:v>13.9864961247682</c:v>
                </c:pt>
                <c:pt idx="13">
                  <c:v>14.768608446642769</c:v>
                </c:pt>
                <c:pt idx="14">
                  <c:v>17.040092148775685</c:v>
                </c:pt>
                <c:pt idx="15">
                  <c:v>16.703148401112557</c:v>
                </c:pt>
                <c:pt idx="16">
                  <c:v>17.035295404215763</c:v>
                </c:pt>
                <c:pt idx="17">
                  <c:v>17.57100835939589</c:v>
                </c:pt>
                <c:pt idx="18">
                  <c:v>18.115050057442968</c:v>
                </c:pt>
                <c:pt idx="19">
                  <c:v>19.379866263625537</c:v>
                </c:pt>
                <c:pt idx="20">
                  <c:v>19.813609396392284</c:v>
                </c:pt>
                <c:pt idx="21">
                  <c:v>20.280946927414792</c:v>
                </c:pt>
                <c:pt idx="22">
                  <c:v>21.193754750869449</c:v>
                </c:pt>
                <c:pt idx="23">
                  <c:v>21.573507469448653</c:v>
                </c:pt>
                <c:pt idx="24">
                  <c:v>22.450855413974406</c:v>
                </c:pt>
                <c:pt idx="25">
                  <c:v>22.727975793432133</c:v>
                </c:pt>
                <c:pt idx="26">
                  <c:v>22.972961384431997</c:v>
                </c:pt>
                <c:pt idx="27">
                  <c:v>22.886045773639523</c:v>
                </c:pt>
                <c:pt idx="28">
                  <c:v>23.206688254171084</c:v>
                </c:pt>
                <c:pt idx="29">
                  <c:v>23.294406055952912</c:v>
                </c:pt>
                <c:pt idx="30">
                  <c:v>22.927152521999105</c:v>
                </c:pt>
                <c:pt idx="31">
                  <c:v>22.306264886722428</c:v>
                </c:pt>
                <c:pt idx="32">
                  <c:v>21.949406083551775</c:v>
                </c:pt>
                <c:pt idx="33">
                  <c:v>21.528848079045272</c:v>
                </c:pt>
                <c:pt idx="34">
                  <c:v>21.515979120322445</c:v>
                </c:pt>
                <c:pt idx="35">
                  <c:v>21.312890298496519</c:v>
                </c:pt>
                <c:pt idx="36">
                  <c:v>20.867589275851731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11-4DD8-A2C5-0BDA2C67FDE4}"/>
            </c:ext>
          </c:extLst>
        </c:ser>
        <c:ser>
          <c:idx val="1"/>
          <c:order val="1"/>
          <c:tx>
            <c:strRef>
              <c:f>Tamponi!$K$1:$K$1</c:f>
              <c:strCache>
                <c:ptCount val="1"/>
                <c:pt idx="0">
                  <c:v>positivi/ tamp %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Tamponi!$A$2:$A$39</c:f>
              <c:numCache>
                <c:formatCode>d/m;@</c:formatCode>
                <c:ptCount val="38"/>
                <c:pt idx="1">
                  <c:v>43885</c:v>
                </c:pt>
                <c:pt idx="2">
                  <c:v>43886</c:v>
                </c:pt>
                <c:pt idx="3">
                  <c:v>43887</c:v>
                </c:pt>
                <c:pt idx="4">
                  <c:v>43888</c:v>
                </c:pt>
                <c:pt idx="5">
                  <c:v>43889</c:v>
                </c:pt>
                <c:pt idx="6">
                  <c:v>43890</c:v>
                </c:pt>
                <c:pt idx="7">
                  <c:v>43891</c:v>
                </c:pt>
                <c:pt idx="8">
                  <c:v>43892</c:v>
                </c:pt>
                <c:pt idx="9">
                  <c:v>43893</c:v>
                </c:pt>
                <c:pt idx="10">
                  <c:v>43894</c:v>
                </c:pt>
                <c:pt idx="11">
                  <c:v>43895</c:v>
                </c:pt>
                <c:pt idx="12">
                  <c:v>43896</c:v>
                </c:pt>
                <c:pt idx="13">
                  <c:v>43897</c:v>
                </c:pt>
                <c:pt idx="14">
                  <c:v>43898</c:v>
                </c:pt>
                <c:pt idx="15">
                  <c:v>43899</c:v>
                </c:pt>
                <c:pt idx="16">
                  <c:v>43900</c:v>
                </c:pt>
                <c:pt idx="17">
                  <c:v>43901</c:v>
                </c:pt>
                <c:pt idx="18">
                  <c:v>43902</c:v>
                </c:pt>
                <c:pt idx="19">
                  <c:v>43903</c:v>
                </c:pt>
                <c:pt idx="20">
                  <c:v>43904</c:v>
                </c:pt>
                <c:pt idx="21">
                  <c:v>43905</c:v>
                </c:pt>
                <c:pt idx="22">
                  <c:v>43906</c:v>
                </c:pt>
                <c:pt idx="23">
                  <c:v>43907</c:v>
                </c:pt>
                <c:pt idx="24">
                  <c:v>43908</c:v>
                </c:pt>
                <c:pt idx="25">
                  <c:v>43909</c:v>
                </c:pt>
                <c:pt idx="26">
                  <c:v>43910</c:v>
                </c:pt>
                <c:pt idx="27">
                  <c:v>43911</c:v>
                </c:pt>
                <c:pt idx="28">
                  <c:v>43912</c:v>
                </c:pt>
                <c:pt idx="29">
                  <c:v>43913</c:v>
                </c:pt>
                <c:pt idx="30">
                  <c:v>43914</c:v>
                </c:pt>
                <c:pt idx="31">
                  <c:v>43915</c:v>
                </c:pt>
                <c:pt idx="32">
                  <c:v>43916</c:v>
                </c:pt>
                <c:pt idx="33">
                  <c:v>43917</c:v>
                </c:pt>
                <c:pt idx="34">
                  <c:v>43918</c:v>
                </c:pt>
                <c:pt idx="35">
                  <c:v>43919</c:v>
                </c:pt>
                <c:pt idx="36">
                  <c:v>43920</c:v>
                </c:pt>
                <c:pt idx="37">
                  <c:v>43921</c:v>
                </c:pt>
              </c:numCache>
            </c:numRef>
          </c:xVal>
          <c:yVal>
            <c:numRef>
              <c:f>Tamponi!$K$2:$K$39</c:f>
              <c:numCache>
                <c:formatCode>0.0</c:formatCode>
                <c:ptCount val="38"/>
                <c:pt idx="1">
                  <c:v>5.1110083256244216</c:v>
                </c:pt>
                <c:pt idx="2">
                  <c:v>3.6066334222428389</c:v>
                </c:pt>
                <c:pt idx="3">
                  <c:v>4.0158548033795771</c:v>
                </c:pt>
                <c:pt idx="4">
                  <c:v>4.8942899950058258</c:v>
                </c:pt>
                <c:pt idx="5">
                  <c:v>5.2309652755654668</c:v>
                </c:pt>
                <c:pt idx="6">
                  <c:v>5.6213493381919513</c:v>
                </c:pt>
                <c:pt idx="7">
                  <c:v>7.4643820703365362</c:v>
                </c:pt>
                <c:pt idx="8">
                  <c:v>7.8603555365174556</c:v>
                </c:pt>
                <c:pt idx="9">
                  <c:v>8.7523205445544559</c:v>
                </c:pt>
                <c:pt idx="10">
                  <c:v>9.0692764017830214</c:v>
                </c:pt>
                <c:pt idx="11">
                  <c:v>10.184784623941662</c:v>
                </c:pt>
                <c:pt idx="12">
                  <c:v>10.77037322258588</c:v>
                </c:pt>
                <c:pt idx="13">
                  <c:v>12.0322381246731</c:v>
                </c:pt>
                <c:pt idx="14">
                  <c:v>12.79011554558744</c:v>
                </c:pt>
                <c:pt idx="15">
                  <c:v>14.834838182291087</c:v>
                </c:pt>
                <c:pt idx="16">
                  <c:v>14.012277612284194</c:v>
                </c:pt>
                <c:pt idx="17">
                  <c:v>14.476310249610412</c:v>
                </c:pt>
                <c:pt idx="18">
                  <c:v>14.927160479473555</c:v>
                </c:pt>
                <c:pt idx="19">
                  <c:v>15.340349581486951</c:v>
                </c:pt>
                <c:pt idx="20">
                  <c:v>16.259045525327469</c:v>
                </c:pt>
                <c:pt idx="21">
                  <c:v>16.495728548667323</c:v>
                </c:pt>
                <c:pt idx="22">
                  <c:v>16.724170423739871</c:v>
                </c:pt>
                <c:pt idx="23">
                  <c:v>17.531633222788027</c:v>
                </c:pt>
                <c:pt idx="24">
                  <c:v>17.343135537419734</c:v>
                </c:pt>
                <c:pt idx="25">
                  <c:v>18.158739885215319</c:v>
                </c:pt>
                <c:pt idx="26">
                  <c:v>18.299933296598127</c:v>
                </c:pt>
                <c:pt idx="27">
                  <c:v>18.300589138245964</c:v>
                </c:pt>
                <c:pt idx="28">
                  <c:v>18.048621914691065</c:v>
                </c:pt>
                <c:pt idx="29">
                  <c:v>18.302670364615857</c:v>
                </c:pt>
                <c:pt idx="30">
                  <c:v>18.194124540348326</c:v>
                </c:pt>
                <c:pt idx="31">
                  <c:v>17.729044984512011</c:v>
                </c:pt>
                <c:pt idx="32">
                  <c:v>17.17526172935246</c:v>
                </c:pt>
                <c:pt idx="33">
                  <c:v>16.852966029653953</c:v>
                </c:pt>
                <c:pt idx="34">
                  <c:v>16.312167365887049</c:v>
                </c:pt>
                <c:pt idx="35">
                  <c:v>16.272052507543552</c:v>
                </c:pt>
                <c:pt idx="36">
                  <c:v>15.822054261048812</c:v>
                </c:pt>
                <c:pt idx="37">
                  <c:v>15.313589812374746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11-4DD8-A2C5-0BDA2C67FD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671896"/>
        <c:axId val="450673864"/>
      </c:scatterChart>
      <c:valAx>
        <c:axId val="450673864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0.0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1896"/>
        <c:crosses val="autoZero"/>
        <c:crossBetween val="midCat"/>
      </c:valAx>
      <c:valAx>
        <c:axId val="450671896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3864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9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3.0312484808078285E-2"/>
          <c:y val="2.5777896035233588E-2"/>
          <c:w val="0.8528125021702746"/>
          <c:h val="0.9598883948690532"/>
        </c:manualLayout>
      </c:layout>
      <c:scatterChart>
        <c:scatterStyle val="lineMarker"/>
        <c:varyColors val="0"/>
        <c:ser>
          <c:idx val="0"/>
          <c:order val="0"/>
          <c:tx>
            <c:strRef>
              <c:f>Casi_totali!$C$1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Casi_totali!$A$3:$A$42</c:f>
              <c:numCache>
                <c:formatCode>d/m;@</c:formatCode>
                <c:ptCount val="40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</c:numCache>
            </c:numRef>
          </c:xVal>
          <c:yVal>
            <c:numRef>
              <c:f>Casi_totali!$C$3:$C$42</c:f>
              <c:numCache>
                <c:formatCode>General</c:formatCode>
                <c:ptCount val="40"/>
                <c:pt idx="1">
                  <c:v>93</c:v>
                </c:pt>
                <c:pt idx="2">
                  <c:v>78</c:v>
                </c:pt>
                <c:pt idx="3">
                  <c:v>250</c:v>
                </c:pt>
                <c:pt idx="4">
                  <c:v>238</c:v>
                </c:pt>
                <c:pt idx="5">
                  <c:v>240</c:v>
                </c:pt>
                <c:pt idx="6">
                  <c:v>566</c:v>
                </c:pt>
                <c:pt idx="7">
                  <c:v>342</c:v>
                </c:pt>
                <c:pt idx="8">
                  <c:v>466</c:v>
                </c:pt>
                <c:pt idx="9">
                  <c:v>587</c:v>
                </c:pt>
                <c:pt idx="10">
                  <c:v>769</c:v>
                </c:pt>
                <c:pt idx="11">
                  <c:v>778</c:v>
                </c:pt>
                <c:pt idx="12">
                  <c:v>1247</c:v>
                </c:pt>
                <c:pt idx="13">
                  <c:v>1492</c:v>
                </c:pt>
                <c:pt idx="14">
                  <c:v>1797</c:v>
                </c:pt>
                <c:pt idx="15">
                  <c:v>977</c:v>
                </c:pt>
                <c:pt idx="16">
                  <c:v>2313</c:v>
                </c:pt>
                <c:pt idx="17">
                  <c:v>2651</c:v>
                </c:pt>
                <c:pt idx="18">
                  <c:v>2547</c:v>
                </c:pt>
                <c:pt idx="19">
                  <c:v>3497</c:v>
                </c:pt>
                <c:pt idx="20">
                  <c:v>3590</c:v>
                </c:pt>
                <c:pt idx="21">
                  <c:v>3233</c:v>
                </c:pt>
                <c:pt idx="22">
                  <c:v>3526</c:v>
                </c:pt>
                <c:pt idx="23">
                  <c:v>4207</c:v>
                </c:pt>
                <c:pt idx="24">
                  <c:v>5322</c:v>
                </c:pt>
                <c:pt idx="25">
                  <c:v>5986</c:v>
                </c:pt>
                <c:pt idx="26">
                  <c:v>6557</c:v>
                </c:pt>
                <c:pt idx="27">
                  <c:v>5560</c:v>
                </c:pt>
                <c:pt idx="28">
                  <c:v>4789</c:v>
                </c:pt>
                <c:pt idx="29">
                  <c:v>5249</c:v>
                </c:pt>
                <c:pt idx="30">
                  <c:v>5210</c:v>
                </c:pt>
                <c:pt idx="31">
                  <c:v>6153</c:v>
                </c:pt>
                <c:pt idx="32">
                  <c:v>5959</c:v>
                </c:pt>
                <c:pt idx="33">
                  <c:v>5974</c:v>
                </c:pt>
                <c:pt idx="34">
                  <c:v>5217</c:v>
                </c:pt>
                <c:pt idx="35">
                  <c:v>4050</c:v>
                </c:pt>
                <c:pt idx="36">
                  <c:v>4053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84-4919-A3E8-D15287A7B787}"/>
            </c:ext>
          </c:extLst>
        </c:ser>
        <c:ser>
          <c:idx val="1"/>
          <c:order val="1"/>
          <c:tx>
            <c:strRef>
              <c:f>Casi_totali!$D$1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Casi_totali!$A$3:$A$42</c:f>
              <c:numCache>
                <c:formatCode>d/m;@</c:formatCode>
                <c:ptCount val="40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</c:numCache>
            </c:numRef>
          </c:xVal>
          <c:yVal>
            <c:numRef>
              <c:f>Casi_totali!$D$3:$D$42</c:f>
              <c:numCache>
                <c:formatCode>General</c:formatCode>
                <c:ptCount val="40"/>
                <c:pt idx="2">
                  <c:v>-15</c:v>
                </c:pt>
                <c:pt idx="3">
                  <c:v>172</c:v>
                </c:pt>
                <c:pt idx="4">
                  <c:v>-12</c:v>
                </c:pt>
                <c:pt idx="5">
                  <c:v>2</c:v>
                </c:pt>
                <c:pt idx="6">
                  <c:v>326</c:v>
                </c:pt>
                <c:pt idx="7">
                  <c:v>-224</c:v>
                </c:pt>
                <c:pt idx="8">
                  <c:v>124</c:v>
                </c:pt>
                <c:pt idx="9">
                  <c:v>121</c:v>
                </c:pt>
                <c:pt idx="10">
                  <c:v>182</c:v>
                </c:pt>
                <c:pt idx="11">
                  <c:v>9</c:v>
                </c:pt>
                <c:pt idx="12">
                  <c:v>469</c:v>
                </c:pt>
                <c:pt idx="13">
                  <c:v>245</c:v>
                </c:pt>
                <c:pt idx="14">
                  <c:v>305</c:v>
                </c:pt>
                <c:pt idx="15">
                  <c:v>-820</c:v>
                </c:pt>
                <c:pt idx="16">
                  <c:v>1336</c:v>
                </c:pt>
                <c:pt idx="17">
                  <c:v>338</c:v>
                </c:pt>
                <c:pt idx="18">
                  <c:v>-104</c:v>
                </c:pt>
                <c:pt idx="19">
                  <c:v>950</c:v>
                </c:pt>
                <c:pt idx="20">
                  <c:v>93</c:v>
                </c:pt>
                <c:pt idx="21">
                  <c:v>-357</c:v>
                </c:pt>
                <c:pt idx="22">
                  <c:v>293</c:v>
                </c:pt>
                <c:pt idx="23">
                  <c:v>681</c:v>
                </c:pt>
                <c:pt idx="24">
                  <c:v>1115</c:v>
                </c:pt>
                <c:pt idx="25">
                  <c:v>664</c:v>
                </c:pt>
                <c:pt idx="26">
                  <c:v>571</c:v>
                </c:pt>
                <c:pt idx="27">
                  <c:v>-997</c:v>
                </c:pt>
                <c:pt idx="28">
                  <c:v>-771</c:v>
                </c:pt>
                <c:pt idx="29">
                  <c:v>460</c:v>
                </c:pt>
                <c:pt idx="30">
                  <c:v>-39</c:v>
                </c:pt>
                <c:pt idx="31">
                  <c:v>943</c:v>
                </c:pt>
                <c:pt idx="32">
                  <c:v>-194</c:v>
                </c:pt>
                <c:pt idx="33">
                  <c:v>15</c:v>
                </c:pt>
                <c:pt idx="34">
                  <c:v>-757</c:v>
                </c:pt>
                <c:pt idx="35">
                  <c:v>-1167</c:v>
                </c:pt>
                <c:pt idx="36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D84-4919-A3E8-D15287A7B787}"/>
            </c:ext>
          </c:extLst>
        </c:ser>
        <c:ser>
          <c:idx val="2"/>
          <c:order val="2"/>
          <c:tx>
            <c:strRef>
              <c:f>Casi_totali!$E$1</c:f>
              <c:strCache>
                <c:ptCount val="1"/>
                <c:pt idx="0">
                  <c:v>d3</c:v>
                </c:pt>
              </c:strCache>
            </c:strRef>
          </c:tx>
          <c:spPr>
            <a:ln w="28803" cap="rnd">
              <a:solidFill>
                <a:srgbClr val="579D1C"/>
              </a:solidFill>
              <a:prstDash val="solid"/>
              <a:round/>
            </a:ln>
          </c:spPr>
          <c:xVal>
            <c:numRef>
              <c:f>Casi_totali!$A$3:$A$42</c:f>
              <c:numCache>
                <c:formatCode>d/m;@</c:formatCode>
                <c:ptCount val="40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</c:numCache>
            </c:numRef>
          </c:xVal>
          <c:yVal>
            <c:numRef>
              <c:f>Casi_totali!$E$3:$E$42</c:f>
              <c:numCache>
                <c:formatCode>General</c:formatCode>
                <c:ptCount val="40"/>
                <c:pt idx="3">
                  <c:v>187</c:v>
                </c:pt>
                <c:pt idx="4">
                  <c:v>-184</c:v>
                </c:pt>
                <c:pt idx="5">
                  <c:v>14</c:v>
                </c:pt>
                <c:pt idx="6">
                  <c:v>324</c:v>
                </c:pt>
                <c:pt idx="7">
                  <c:v>-550</c:v>
                </c:pt>
                <c:pt idx="8">
                  <c:v>348</c:v>
                </c:pt>
                <c:pt idx="9">
                  <c:v>-3</c:v>
                </c:pt>
                <c:pt idx="10">
                  <c:v>61</c:v>
                </c:pt>
                <c:pt idx="11">
                  <c:v>-173</c:v>
                </c:pt>
                <c:pt idx="12">
                  <c:v>460</c:v>
                </c:pt>
                <c:pt idx="13">
                  <c:v>-224</c:v>
                </c:pt>
                <c:pt idx="14">
                  <c:v>60</c:v>
                </c:pt>
                <c:pt idx="15">
                  <c:v>-1125</c:v>
                </c:pt>
                <c:pt idx="16">
                  <c:v>2156</c:v>
                </c:pt>
                <c:pt idx="17">
                  <c:v>-998</c:v>
                </c:pt>
                <c:pt idx="18">
                  <c:v>-442</c:v>
                </c:pt>
                <c:pt idx="19">
                  <c:v>1054</c:v>
                </c:pt>
                <c:pt idx="20">
                  <c:v>-857</c:v>
                </c:pt>
                <c:pt idx="21">
                  <c:v>-450</c:v>
                </c:pt>
                <c:pt idx="22">
                  <c:v>650</c:v>
                </c:pt>
                <c:pt idx="23">
                  <c:v>388</c:v>
                </c:pt>
                <c:pt idx="24">
                  <c:v>434</c:v>
                </c:pt>
                <c:pt idx="25">
                  <c:v>-451</c:v>
                </c:pt>
                <c:pt idx="26">
                  <c:v>-93</c:v>
                </c:pt>
                <c:pt idx="27">
                  <c:v>-1568</c:v>
                </c:pt>
                <c:pt idx="28">
                  <c:v>226</c:v>
                </c:pt>
                <c:pt idx="29">
                  <c:v>1231</c:v>
                </c:pt>
                <c:pt idx="30">
                  <c:v>-499</c:v>
                </c:pt>
                <c:pt idx="31">
                  <c:v>982</c:v>
                </c:pt>
                <c:pt idx="32">
                  <c:v>-1137</c:v>
                </c:pt>
                <c:pt idx="33">
                  <c:v>209</c:v>
                </c:pt>
                <c:pt idx="34">
                  <c:v>-772</c:v>
                </c:pt>
                <c:pt idx="35">
                  <c:v>-410</c:v>
                </c:pt>
                <c:pt idx="36">
                  <c:v>1170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D84-4919-A3E8-D15287A7B7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18064"/>
        <c:axId val="335039608"/>
      </c:scatterChart>
      <c:valAx>
        <c:axId val="335039608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18064"/>
        <c:crossesAt val="0"/>
        <c:crossBetween val="midCat"/>
      </c:valAx>
      <c:valAx>
        <c:axId val="449318064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335039608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10976545145726382"/>
          <c:y val="4.3504620834838748E-2"/>
          <c:w val="0.62944255170386509"/>
          <c:h val="0.84265805143407402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'Analisi-pos'!$C$1</c:f>
              <c:strCache>
                <c:ptCount val="1"/>
                <c:pt idx="0">
                  <c:v>attualmente_positivi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'Analisi-pos'!$B$3:$B$41</c:f>
              <c:numCache>
                <c:formatCode>0</c:formatCode>
                <c:ptCount val="3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</c:numCache>
            </c:numRef>
          </c:xVal>
          <c:yVal>
            <c:numRef>
              <c:f>'Analisi-pos'!$C$3:$C$41</c:f>
              <c:numCache>
                <c:formatCode>General</c:formatCode>
                <c:ptCount val="39"/>
                <c:pt idx="0">
                  <c:v>221</c:v>
                </c:pt>
                <c:pt idx="1">
                  <c:v>311</c:v>
                </c:pt>
                <c:pt idx="2">
                  <c:v>385</c:v>
                </c:pt>
                <c:pt idx="3">
                  <c:v>588</c:v>
                </c:pt>
                <c:pt idx="4">
                  <c:v>821</c:v>
                </c:pt>
                <c:pt idx="5">
                  <c:v>1049</c:v>
                </c:pt>
                <c:pt idx="6">
                  <c:v>1577</c:v>
                </c:pt>
                <c:pt idx="7">
                  <c:v>1835</c:v>
                </c:pt>
                <c:pt idx="8">
                  <c:v>2263</c:v>
                </c:pt>
                <c:pt idx="9">
                  <c:v>2706</c:v>
                </c:pt>
                <c:pt idx="10">
                  <c:v>3296</c:v>
                </c:pt>
                <c:pt idx="11">
                  <c:v>3916</c:v>
                </c:pt>
                <c:pt idx="12">
                  <c:v>5061</c:v>
                </c:pt>
                <c:pt idx="13">
                  <c:v>6387</c:v>
                </c:pt>
                <c:pt idx="14">
                  <c:v>7985</c:v>
                </c:pt>
                <c:pt idx="15">
                  <c:v>8514</c:v>
                </c:pt>
                <c:pt idx="16">
                  <c:v>10590</c:v>
                </c:pt>
                <c:pt idx="17">
                  <c:v>12839</c:v>
                </c:pt>
                <c:pt idx="18">
                  <c:v>14955</c:v>
                </c:pt>
                <c:pt idx="19">
                  <c:v>17750</c:v>
                </c:pt>
                <c:pt idx="20">
                  <c:v>20603</c:v>
                </c:pt>
                <c:pt idx="21">
                  <c:v>23073</c:v>
                </c:pt>
                <c:pt idx="22">
                  <c:v>26062</c:v>
                </c:pt>
                <c:pt idx="23">
                  <c:v>28710</c:v>
                </c:pt>
                <c:pt idx="24">
                  <c:v>33190</c:v>
                </c:pt>
                <c:pt idx="25">
                  <c:v>37860</c:v>
                </c:pt>
                <c:pt idx="26">
                  <c:v>42681</c:v>
                </c:pt>
                <c:pt idx="27">
                  <c:v>46638</c:v>
                </c:pt>
                <c:pt idx="28">
                  <c:v>50418</c:v>
                </c:pt>
                <c:pt idx="29">
                  <c:v>54030</c:v>
                </c:pt>
                <c:pt idx="30">
                  <c:v>57521</c:v>
                </c:pt>
                <c:pt idx="31">
                  <c:v>62013</c:v>
                </c:pt>
                <c:pt idx="32">
                  <c:v>66414</c:v>
                </c:pt>
                <c:pt idx="33">
                  <c:v>70065</c:v>
                </c:pt>
                <c:pt idx="34">
                  <c:v>73880</c:v>
                </c:pt>
                <c:pt idx="35">
                  <c:v>75528</c:v>
                </c:pt>
                <c:pt idx="36">
                  <c:v>77635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B8-45BB-BB60-3FDFD467200A}"/>
            </c:ext>
          </c:extLst>
        </c:ser>
        <c:ser>
          <c:idx val="1"/>
          <c:order val="1"/>
          <c:tx>
            <c:strRef>
              <c:f>'Analisi-pos'!$E$1</c:f>
              <c:strCache>
                <c:ptCount val="1"/>
                <c:pt idx="0">
                  <c:v>stima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xVal>
            <c:numRef>
              <c:f>'Analisi-pos'!$B$3:$B$69</c:f>
              <c:numCache>
                <c:formatCode>0</c:formatCode>
                <c:ptCount val="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</c:numCache>
            </c:numRef>
          </c:xVal>
          <c:yVal>
            <c:numRef>
              <c:f>'Analisi-pos'!$E$3:$E$69</c:f>
              <c:numCache>
                <c:formatCode>0</c:formatCode>
                <c:ptCount val="67"/>
                <c:pt idx="0">
                  <c:v>840.46068020362077</c:v>
                </c:pt>
                <c:pt idx="1">
                  <c:v>994.65303461646738</c:v>
                </c:pt>
                <c:pt idx="2">
                  <c:v>1176.7980633441964</c:v>
                </c:pt>
                <c:pt idx="3">
                  <c:v>1391.8293415040521</c:v>
                </c:pt>
                <c:pt idx="4">
                  <c:v>1645.498121580632</c:v>
                </c:pt>
                <c:pt idx="5">
                  <c:v>1944.4877977851138</c:v>
                </c:pt>
                <c:pt idx="6">
                  <c:v>2296.5358725845031</c:v>
                </c:pt>
                <c:pt idx="7">
                  <c:v>2710.5600722054346</c:v>
                </c:pt>
                <c:pt idx="8">
                  <c:v>3196.7832029089977</c:v>
                </c:pt>
                <c:pt idx="9">
                  <c:v>3766.8486025164684</c:v>
                </c:pt>
                <c:pt idx="10">
                  <c:v>4433.9145201155497</c:v>
                </c:pt>
                <c:pt idx="11">
                  <c:v>5212.7114055485317</c:v>
                </c:pt>
                <c:pt idx="12">
                  <c:v>6119.5409798192313</c:v>
                </c:pt>
                <c:pt idx="13">
                  <c:v>7172.1903616838636</c:v>
                </c:pt>
                <c:pt idx="14">
                  <c:v>8389.7290355311015</c:v>
                </c:pt>
                <c:pt idx="15">
                  <c:v>9792.1521008586442</c:v>
                </c:pt>
                <c:pt idx="16">
                  <c:v>11399.831649820917</c:v>
                </c:pt>
                <c:pt idx="17">
                  <c:v>13232.741490695755</c:v>
                </c:pt>
                <c:pt idx="18">
                  <c:v>15309.431464326102</c:v>
                </c:pt>
                <c:pt idx="19">
                  <c:v>17645.749027849302</c:v>
                </c:pt>
                <c:pt idx="20">
                  <c:v>20253.339542828788</c:v>
                </c:pt>
                <c:pt idx="21">
                  <c:v>23138.002641625197</c:v>
                </c:pt>
                <c:pt idx="22">
                  <c:v>26298.036345662902</c:v>
                </c:pt>
                <c:pt idx="23">
                  <c:v>29722.754543463365</c:v>
                </c:pt>
                <c:pt idx="24">
                  <c:v>33391.403259475956</c:v>
                </c:pt>
                <c:pt idx="25">
                  <c:v>37272.710156125591</c:v>
                </c:pt>
                <c:pt idx="26">
                  <c:v>41325.264977231149</c:v>
                </c:pt>
                <c:pt idx="27">
                  <c:v>45498.839621285755</c:v>
                </c:pt>
                <c:pt idx="28">
                  <c:v>49736.623186200348</c:v>
                </c:pt>
                <c:pt idx="29">
                  <c:v>53978.194185261324</c:v>
                </c:pt>
                <c:pt idx="30">
                  <c:v>58162.915604407222</c:v>
                </c:pt>
                <c:pt idx="31">
                  <c:v>62233.355602714</c:v>
                </c:pt>
                <c:pt idx="32">
                  <c:v>66138.331533307646</c:v>
                </c:pt>
                <c:pt idx="33">
                  <c:v>69835.249104652699</c:v>
                </c:pt>
                <c:pt idx="34">
                  <c:v>73291.540254974199</c:v>
                </c:pt>
                <c:pt idx="35">
                  <c:v>76485.156513133319</c:v>
                </c:pt>
                <c:pt idx="36">
                  <c:v>79404.212068241148</c:v>
                </c:pt>
                <c:pt idx="37">
                  <c:v>82045.966057222249</c:v>
                </c:pt>
                <c:pt idx="38">
                  <c:v>84415.376685025069</c:v>
                </c:pt>
                <c:pt idx="39">
                  <c:v>86523.45574335994</c:v>
                </c:pt>
                <c:pt idx="40">
                  <c:v>88385.615163192037</c:v>
                </c:pt>
                <c:pt idx="41">
                  <c:v>90020.144214366635</c:v>
                </c:pt>
                <c:pt idx="42">
                  <c:v>91446.901129312377</c:v>
                </c:pt>
                <c:pt idx="43">
                  <c:v>92686.255656923444</c:v>
                </c:pt>
                <c:pt idx="44">
                  <c:v>93758.283713070588</c:v>
                </c:pt>
                <c:pt idx="45">
                  <c:v>94682.192414542049</c:v>
                </c:pt>
                <c:pt idx="46">
                  <c:v>95475.941607679299</c:v>
                </c:pt>
                <c:pt idx="47">
                  <c:v>96156.023835228698</c:v>
                </c:pt>
                <c:pt idx="48">
                  <c:v>96737.365795498932</c:v>
                </c:pt>
                <c:pt idx="49">
                  <c:v>97233.318451367741</c:v>
                </c:pt>
                <c:pt idx="50">
                  <c:v>97655.708361869052</c:v>
                </c:pt>
                <c:pt idx="51">
                  <c:v>98014.928431799242</c:v>
                </c:pt>
                <c:pt idx="52">
                  <c:v>98320.051465534489</c:v>
                </c:pt>
                <c:pt idx="53">
                  <c:v>98578.954363687342</c:v>
                </c:pt>
                <c:pt idx="54">
                  <c:v>98798.444424846151</c:v>
                </c:pt>
                <c:pt idx="55">
                  <c:v>98984.382044332306</c:v>
                </c:pt>
                <c:pt idx="56">
                  <c:v>99141.796235057962</c:v>
                </c:pt>
                <c:pt idx="57">
                  <c:v>99274.990951946631</c:v>
                </c:pt>
                <c:pt idx="58">
                  <c:v>99387.641300011222</c:v>
                </c:pt>
                <c:pt idx="59">
                  <c:v>99482.879453585818</c:v>
                </c:pt>
                <c:pt idx="60">
                  <c:v>99563.370599787464</c:v>
                </c:pt>
                <c:pt idx="61">
                  <c:v>99631.379514825094</c:v>
                </c:pt>
                <c:pt idx="62">
                  <c:v>99688.828543001306</c:v>
                </c:pt>
                <c:pt idx="63">
                  <c:v>99737.347817270915</c:v>
                </c:pt>
                <c:pt idx="64">
                  <c:v>99778.318568093659</c:v>
                </c:pt>
                <c:pt idx="65">
                  <c:v>99812.9103364779</c:v>
                </c:pt>
                <c:pt idx="66">
                  <c:v>99842.112853404673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B8-45BB-BB60-3FDFD467200A}"/>
            </c:ext>
          </c:extLst>
        </c:ser>
        <c:ser>
          <c:idx val="2"/>
          <c:order val="2"/>
          <c:tx>
            <c:strRef>
              <c:f>'Analisi-pos'!$F$1</c:f>
              <c:strCache>
                <c:ptCount val="1"/>
                <c:pt idx="0">
                  <c:v>10xstima'</c:v>
                </c:pt>
              </c:strCache>
            </c:strRef>
          </c:tx>
          <c:spPr>
            <a:ln w="19046" cap="rnd">
              <a:solidFill>
                <a:srgbClr val="A5A5A5"/>
              </a:solidFill>
              <a:prstDash val="solid"/>
              <a:round/>
            </a:ln>
          </c:spPr>
          <c:xVal>
            <c:numRef>
              <c:f>'Analisi-pos'!$B$3:$B$69</c:f>
              <c:numCache>
                <c:formatCode>0</c:formatCode>
                <c:ptCount val="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</c:numCache>
            </c:numRef>
          </c:xVal>
          <c:yVal>
            <c:numRef>
              <c:f>'Analisi-pos'!$F$3:$F$69</c:f>
              <c:numCache>
                <c:formatCode>0</c:formatCode>
                <c:ptCount val="67"/>
                <c:pt idx="1">
                  <c:v>1541.9235441284661</c:v>
                </c:pt>
                <c:pt idx="2">
                  <c:v>1821.4502872772903</c:v>
                </c:pt>
                <c:pt idx="3">
                  <c:v>2150.3127815985567</c:v>
                </c:pt>
                <c:pt idx="4">
                  <c:v>2536.6878007657988</c:v>
                </c:pt>
                <c:pt idx="5">
                  <c:v>2989.8967620448184</c:v>
                </c:pt>
                <c:pt idx="6">
                  <c:v>3520.4807479938927</c:v>
                </c:pt>
                <c:pt idx="7">
                  <c:v>4140.2419962093154</c:v>
                </c:pt>
                <c:pt idx="8">
                  <c:v>4862.2313070356313</c:v>
                </c:pt>
                <c:pt idx="9">
                  <c:v>5700.6539960747068</c:v>
                </c:pt>
                <c:pt idx="10">
                  <c:v>6670.6591759908133</c:v>
                </c:pt>
                <c:pt idx="11">
                  <c:v>7787.9688543298198</c:v>
                </c:pt>
                <c:pt idx="12">
                  <c:v>9068.295742706996</c:v>
                </c:pt>
                <c:pt idx="13">
                  <c:v>10526.493818646322</c:v>
                </c:pt>
                <c:pt idx="14">
                  <c:v>12175.38673847238</c:v>
                </c:pt>
                <c:pt idx="15">
                  <c:v>14024.230653275426</c:v>
                </c:pt>
                <c:pt idx="16">
                  <c:v>16076.795489622727</c:v>
                </c:pt>
                <c:pt idx="17">
                  <c:v>18329.098408748378</c:v>
                </c:pt>
                <c:pt idx="18">
                  <c:v>20766.899736303476</c:v>
                </c:pt>
                <c:pt idx="19">
                  <c:v>23363.175635232001</c:v>
                </c:pt>
                <c:pt idx="20">
                  <c:v>26075.905149794853</c:v>
                </c:pt>
                <c:pt idx="21">
                  <c:v>28846.63098796409</c:v>
                </c:pt>
                <c:pt idx="22">
                  <c:v>31600.337040377053</c:v>
                </c:pt>
                <c:pt idx="23">
                  <c:v>34247.181978004628</c:v>
                </c:pt>
                <c:pt idx="24">
                  <c:v>36686.487160125907</c:v>
                </c:pt>
                <c:pt idx="25">
                  <c:v>38813.068966496357</c:v>
                </c:pt>
                <c:pt idx="26">
                  <c:v>40525.548211055575</c:v>
                </c:pt>
                <c:pt idx="27">
                  <c:v>41735.746440546063</c:v>
                </c:pt>
                <c:pt idx="28">
                  <c:v>42377.835649145927</c:v>
                </c:pt>
                <c:pt idx="29">
                  <c:v>42415.709990609757</c:v>
                </c:pt>
                <c:pt idx="30">
                  <c:v>41847.214191458988</c:v>
                </c:pt>
                <c:pt idx="31">
                  <c:v>40704.399983067779</c:v>
                </c:pt>
                <c:pt idx="32">
                  <c:v>39049.759305936459</c:v>
                </c:pt>
                <c:pt idx="33">
                  <c:v>36969.175713450531</c:v>
                </c:pt>
                <c:pt idx="34">
                  <c:v>34562.911503215</c:v>
                </c:pt>
                <c:pt idx="35">
                  <c:v>31936.162581591198</c:v>
                </c:pt>
                <c:pt idx="36">
                  <c:v>29190.555551078287</c:v>
                </c:pt>
                <c:pt idx="37">
                  <c:v>26417.539889811014</c:v>
                </c:pt>
                <c:pt idx="38">
                  <c:v>23694.106278028194</c:v>
                </c:pt>
                <c:pt idx="39">
                  <c:v>21080.790583348717</c:v>
                </c:pt>
                <c:pt idx="40">
                  <c:v>18621.594198320963</c:v>
                </c:pt>
                <c:pt idx="41">
                  <c:v>16345.290511745989</c:v>
                </c:pt>
                <c:pt idx="42">
                  <c:v>14267.569149457413</c:v>
                </c:pt>
                <c:pt idx="43">
                  <c:v>12393.545276110672</c:v>
                </c:pt>
                <c:pt idx="44">
                  <c:v>10720.280561471445</c:v>
                </c:pt>
                <c:pt idx="45">
                  <c:v>9239.0870147146052</c:v>
                </c:pt>
                <c:pt idx="46">
                  <c:v>7937.4919313724968</c:v>
                </c:pt>
                <c:pt idx="47">
                  <c:v>6800.8222754939925</c:v>
                </c:pt>
                <c:pt idx="48">
                  <c:v>5813.4196027023427</c:v>
                </c:pt>
                <c:pt idx="49">
                  <c:v>4959.5265586880851</c:v>
                </c:pt>
                <c:pt idx="50">
                  <c:v>4223.8991050131153</c:v>
                </c:pt>
                <c:pt idx="51">
                  <c:v>3592.2006993019022</c:v>
                </c:pt>
                <c:pt idx="52">
                  <c:v>3051.2303373524628</c:v>
                </c:pt>
                <c:pt idx="53">
                  <c:v>2589.028981528536</c:v>
                </c:pt>
                <c:pt idx="54">
                  <c:v>2194.9006115880911</c:v>
                </c:pt>
                <c:pt idx="55">
                  <c:v>1859.3761948615429</c:v>
                </c:pt>
                <c:pt idx="56">
                  <c:v>1574.1419072565623</c:v>
                </c:pt>
                <c:pt idx="57">
                  <c:v>1331.9471688866906</c:v>
                </c:pt>
                <c:pt idx="58">
                  <c:v>1126.5034806459153</c:v>
                </c:pt>
                <c:pt idx="59">
                  <c:v>952.38153574595344</c:v>
                </c:pt>
                <c:pt idx="60">
                  <c:v>804.91146201646188</c:v>
                </c:pt>
                <c:pt idx="61">
                  <c:v>680.08915037629777</c:v>
                </c:pt>
                <c:pt idx="62">
                  <c:v>574.49028176211868</c:v>
                </c:pt>
                <c:pt idx="63">
                  <c:v>485.19274269609014</c:v>
                </c:pt>
                <c:pt idx="64">
                  <c:v>409.70750822743867</c:v>
                </c:pt>
                <c:pt idx="65">
                  <c:v>345.91768384241732</c:v>
                </c:pt>
                <c:pt idx="66">
                  <c:v>292.0251692677266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AB8-45BB-BB60-3FDFD46720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4216"/>
        <c:axId val="448853560"/>
      </c:scatterChart>
      <c:valAx>
        <c:axId val="448853560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 anchor="t" anchorCtr="1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4216"/>
        <c:crossesAt val="0"/>
        <c:crossBetween val="midCat"/>
      </c:valAx>
      <c:valAx>
        <c:axId val="448854216"/>
        <c:scaling>
          <c:orientation val="minMax"/>
          <c:max val="65"/>
          <c:min val="0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3560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log Positivi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'Analisi-pos'!$A$3:$A$42</c:f>
              <c:numCache>
                <c:formatCode>d/m;@</c:formatCode>
                <c:ptCount val="40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</c:numCache>
            </c:numRef>
          </c:xVal>
          <c:yVal>
            <c:numRef>
              <c:f>'Analisi-pos'!$C$3:$C$42</c:f>
              <c:numCache>
                <c:formatCode>General</c:formatCode>
                <c:ptCount val="40"/>
                <c:pt idx="0">
                  <c:v>221</c:v>
                </c:pt>
                <c:pt idx="1">
                  <c:v>311</c:v>
                </c:pt>
                <c:pt idx="2">
                  <c:v>385</c:v>
                </c:pt>
                <c:pt idx="3">
                  <c:v>588</c:v>
                </c:pt>
                <c:pt idx="4">
                  <c:v>821</c:v>
                </c:pt>
                <c:pt idx="5">
                  <c:v>1049</c:v>
                </c:pt>
                <c:pt idx="6">
                  <c:v>1577</c:v>
                </c:pt>
                <c:pt idx="7">
                  <c:v>1835</c:v>
                </c:pt>
                <c:pt idx="8">
                  <c:v>2263</c:v>
                </c:pt>
                <c:pt idx="9">
                  <c:v>2706</c:v>
                </c:pt>
                <c:pt idx="10">
                  <c:v>3296</c:v>
                </c:pt>
                <c:pt idx="11">
                  <c:v>3916</c:v>
                </c:pt>
                <c:pt idx="12">
                  <c:v>5061</c:v>
                </c:pt>
                <c:pt idx="13">
                  <c:v>6387</c:v>
                </c:pt>
                <c:pt idx="14">
                  <c:v>7985</c:v>
                </c:pt>
                <c:pt idx="15">
                  <c:v>8514</c:v>
                </c:pt>
                <c:pt idx="16">
                  <c:v>10590</c:v>
                </c:pt>
                <c:pt idx="17">
                  <c:v>12839</c:v>
                </c:pt>
                <c:pt idx="18">
                  <c:v>14955</c:v>
                </c:pt>
                <c:pt idx="19">
                  <c:v>17750</c:v>
                </c:pt>
                <c:pt idx="20">
                  <c:v>20603</c:v>
                </c:pt>
                <c:pt idx="21">
                  <c:v>23073</c:v>
                </c:pt>
                <c:pt idx="22">
                  <c:v>26062</c:v>
                </c:pt>
                <c:pt idx="23">
                  <c:v>28710</c:v>
                </c:pt>
                <c:pt idx="24">
                  <c:v>33190</c:v>
                </c:pt>
                <c:pt idx="25">
                  <c:v>37860</c:v>
                </c:pt>
                <c:pt idx="26">
                  <c:v>42681</c:v>
                </c:pt>
                <c:pt idx="27">
                  <c:v>46638</c:v>
                </c:pt>
                <c:pt idx="28">
                  <c:v>50418</c:v>
                </c:pt>
                <c:pt idx="29">
                  <c:v>54030</c:v>
                </c:pt>
                <c:pt idx="30">
                  <c:v>57521</c:v>
                </c:pt>
                <c:pt idx="31">
                  <c:v>62013</c:v>
                </c:pt>
                <c:pt idx="32">
                  <c:v>66414</c:v>
                </c:pt>
                <c:pt idx="33">
                  <c:v>70065</c:v>
                </c:pt>
                <c:pt idx="34">
                  <c:v>73880</c:v>
                </c:pt>
                <c:pt idx="35">
                  <c:v>75528</c:v>
                </c:pt>
                <c:pt idx="36">
                  <c:v>77635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115-4945-8CBB-AA25010A5C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49624"/>
        <c:axId val="448857496"/>
      </c:scatterChart>
      <c:valAx>
        <c:axId val="448857496"/>
        <c:scaling>
          <c:logBase val="10"/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8849624"/>
        <c:crosses val="autoZero"/>
        <c:crossBetween val="midCat"/>
      </c:valAx>
      <c:valAx>
        <c:axId val="448849624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885749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13829248984219503"/>
          <c:y val="2.3912392192604874E-2"/>
          <c:w val="0.64258723725186129"/>
          <c:h val="0.85833183434786109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'Analisi-pos'!$C$1</c:f>
              <c:strCache>
                <c:ptCount val="1"/>
                <c:pt idx="0">
                  <c:v>attualmente_positivi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'Analisi-pos'!$B$3:$B$44</c:f>
              <c:numCache>
                <c:formatCode>0</c:formatCode>
                <c:ptCount val="4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</c:numCache>
            </c:numRef>
          </c:xVal>
          <c:yVal>
            <c:numRef>
              <c:f>'Analisi-pos'!$C$3:$C$44</c:f>
              <c:numCache>
                <c:formatCode>General</c:formatCode>
                <c:ptCount val="42"/>
                <c:pt idx="0">
                  <c:v>221</c:v>
                </c:pt>
                <c:pt idx="1">
                  <c:v>311</c:v>
                </c:pt>
                <c:pt idx="2">
                  <c:v>385</c:v>
                </c:pt>
                <c:pt idx="3">
                  <c:v>588</c:v>
                </c:pt>
                <c:pt idx="4">
                  <c:v>821</c:v>
                </c:pt>
                <c:pt idx="5">
                  <c:v>1049</c:v>
                </c:pt>
                <c:pt idx="6">
                  <c:v>1577</c:v>
                </c:pt>
                <c:pt idx="7">
                  <c:v>1835</c:v>
                </c:pt>
                <c:pt idx="8">
                  <c:v>2263</c:v>
                </c:pt>
                <c:pt idx="9">
                  <c:v>2706</c:v>
                </c:pt>
                <c:pt idx="10">
                  <c:v>3296</c:v>
                </c:pt>
                <c:pt idx="11">
                  <c:v>3916</c:v>
                </c:pt>
                <c:pt idx="12">
                  <c:v>5061</c:v>
                </c:pt>
                <c:pt idx="13">
                  <c:v>6387</c:v>
                </c:pt>
                <c:pt idx="14">
                  <c:v>7985</c:v>
                </c:pt>
                <c:pt idx="15">
                  <c:v>8514</c:v>
                </c:pt>
                <c:pt idx="16">
                  <c:v>10590</c:v>
                </c:pt>
                <c:pt idx="17">
                  <c:v>12839</c:v>
                </c:pt>
                <c:pt idx="18">
                  <c:v>14955</c:v>
                </c:pt>
                <c:pt idx="19">
                  <c:v>17750</c:v>
                </c:pt>
                <c:pt idx="20">
                  <c:v>20603</c:v>
                </c:pt>
                <c:pt idx="21">
                  <c:v>23073</c:v>
                </c:pt>
                <c:pt idx="22">
                  <c:v>26062</c:v>
                </c:pt>
                <c:pt idx="23">
                  <c:v>28710</c:v>
                </c:pt>
                <c:pt idx="24">
                  <c:v>33190</c:v>
                </c:pt>
                <c:pt idx="25">
                  <c:v>37860</c:v>
                </c:pt>
                <c:pt idx="26">
                  <c:v>42681</c:v>
                </c:pt>
                <c:pt idx="27">
                  <c:v>46638</c:v>
                </c:pt>
                <c:pt idx="28">
                  <c:v>50418</c:v>
                </c:pt>
                <c:pt idx="29">
                  <c:v>54030</c:v>
                </c:pt>
                <c:pt idx="30">
                  <c:v>57521</c:v>
                </c:pt>
                <c:pt idx="31">
                  <c:v>62013</c:v>
                </c:pt>
                <c:pt idx="32">
                  <c:v>66414</c:v>
                </c:pt>
                <c:pt idx="33">
                  <c:v>70065</c:v>
                </c:pt>
                <c:pt idx="34">
                  <c:v>73880</c:v>
                </c:pt>
                <c:pt idx="35">
                  <c:v>75528</c:v>
                </c:pt>
                <c:pt idx="36">
                  <c:v>77635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3D-4B7D-8208-23BB4045AD2D}"/>
            </c:ext>
          </c:extLst>
        </c:ser>
        <c:ser>
          <c:idx val="1"/>
          <c:order val="1"/>
          <c:tx>
            <c:strRef>
              <c:f>'Analisi-pos'!$E$1</c:f>
              <c:strCache>
                <c:ptCount val="1"/>
                <c:pt idx="0">
                  <c:v>stima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xVal>
            <c:numRef>
              <c:f>'Analisi-pos'!$B$3:$B$69</c:f>
              <c:numCache>
                <c:formatCode>0</c:formatCode>
                <c:ptCount val="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</c:numCache>
            </c:numRef>
          </c:xVal>
          <c:yVal>
            <c:numRef>
              <c:f>'Analisi-pos'!$E$3:$E$69</c:f>
              <c:numCache>
                <c:formatCode>0</c:formatCode>
                <c:ptCount val="67"/>
                <c:pt idx="0">
                  <c:v>840.46068020362077</c:v>
                </c:pt>
                <c:pt idx="1">
                  <c:v>994.65303461646738</c:v>
                </c:pt>
                <c:pt idx="2">
                  <c:v>1176.7980633441964</c:v>
                </c:pt>
                <c:pt idx="3">
                  <c:v>1391.8293415040521</c:v>
                </c:pt>
                <c:pt idx="4">
                  <c:v>1645.498121580632</c:v>
                </c:pt>
                <c:pt idx="5">
                  <c:v>1944.4877977851138</c:v>
                </c:pt>
                <c:pt idx="6">
                  <c:v>2296.5358725845031</c:v>
                </c:pt>
                <c:pt idx="7">
                  <c:v>2710.5600722054346</c:v>
                </c:pt>
                <c:pt idx="8">
                  <c:v>3196.7832029089977</c:v>
                </c:pt>
                <c:pt idx="9">
                  <c:v>3766.8486025164684</c:v>
                </c:pt>
                <c:pt idx="10">
                  <c:v>4433.9145201155497</c:v>
                </c:pt>
                <c:pt idx="11">
                  <c:v>5212.7114055485317</c:v>
                </c:pt>
                <c:pt idx="12">
                  <c:v>6119.5409798192313</c:v>
                </c:pt>
                <c:pt idx="13">
                  <c:v>7172.1903616838636</c:v>
                </c:pt>
                <c:pt idx="14">
                  <c:v>8389.7290355311015</c:v>
                </c:pt>
                <c:pt idx="15">
                  <c:v>9792.1521008586442</c:v>
                </c:pt>
                <c:pt idx="16">
                  <c:v>11399.831649820917</c:v>
                </c:pt>
                <c:pt idx="17">
                  <c:v>13232.741490695755</c:v>
                </c:pt>
                <c:pt idx="18">
                  <c:v>15309.431464326102</c:v>
                </c:pt>
                <c:pt idx="19">
                  <c:v>17645.749027849302</c:v>
                </c:pt>
                <c:pt idx="20">
                  <c:v>20253.339542828788</c:v>
                </c:pt>
                <c:pt idx="21">
                  <c:v>23138.002641625197</c:v>
                </c:pt>
                <c:pt idx="22">
                  <c:v>26298.036345662902</c:v>
                </c:pt>
                <c:pt idx="23">
                  <c:v>29722.754543463365</c:v>
                </c:pt>
                <c:pt idx="24">
                  <c:v>33391.403259475956</c:v>
                </c:pt>
                <c:pt idx="25">
                  <c:v>37272.710156125591</c:v>
                </c:pt>
                <c:pt idx="26">
                  <c:v>41325.264977231149</c:v>
                </c:pt>
                <c:pt idx="27">
                  <c:v>45498.839621285755</c:v>
                </c:pt>
                <c:pt idx="28">
                  <c:v>49736.623186200348</c:v>
                </c:pt>
                <c:pt idx="29">
                  <c:v>53978.194185261324</c:v>
                </c:pt>
                <c:pt idx="30">
                  <c:v>58162.915604407222</c:v>
                </c:pt>
                <c:pt idx="31">
                  <c:v>62233.355602714</c:v>
                </c:pt>
                <c:pt idx="32">
                  <c:v>66138.331533307646</c:v>
                </c:pt>
                <c:pt idx="33">
                  <c:v>69835.249104652699</c:v>
                </c:pt>
                <c:pt idx="34">
                  <c:v>73291.540254974199</c:v>
                </c:pt>
                <c:pt idx="35">
                  <c:v>76485.156513133319</c:v>
                </c:pt>
                <c:pt idx="36">
                  <c:v>79404.212068241148</c:v>
                </c:pt>
                <c:pt idx="37">
                  <c:v>82045.966057222249</c:v>
                </c:pt>
                <c:pt idx="38">
                  <c:v>84415.376685025069</c:v>
                </c:pt>
                <c:pt idx="39">
                  <c:v>86523.45574335994</c:v>
                </c:pt>
                <c:pt idx="40">
                  <c:v>88385.615163192037</c:v>
                </c:pt>
                <c:pt idx="41">
                  <c:v>90020.144214366635</c:v>
                </c:pt>
                <c:pt idx="42">
                  <c:v>91446.901129312377</c:v>
                </c:pt>
                <c:pt idx="43">
                  <c:v>92686.255656923444</c:v>
                </c:pt>
                <c:pt idx="44">
                  <c:v>93758.283713070588</c:v>
                </c:pt>
                <c:pt idx="45">
                  <c:v>94682.192414542049</c:v>
                </c:pt>
                <c:pt idx="46">
                  <c:v>95475.941607679299</c:v>
                </c:pt>
                <c:pt idx="47">
                  <c:v>96156.023835228698</c:v>
                </c:pt>
                <c:pt idx="48">
                  <c:v>96737.365795498932</c:v>
                </c:pt>
                <c:pt idx="49">
                  <c:v>97233.318451367741</c:v>
                </c:pt>
                <c:pt idx="50">
                  <c:v>97655.708361869052</c:v>
                </c:pt>
                <c:pt idx="51">
                  <c:v>98014.928431799242</c:v>
                </c:pt>
                <c:pt idx="52">
                  <c:v>98320.051465534489</c:v>
                </c:pt>
                <c:pt idx="53">
                  <c:v>98578.954363687342</c:v>
                </c:pt>
                <c:pt idx="54">
                  <c:v>98798.444424846151</c:v>
                </c:pt>
                <c:pt idx="55">
                  <c:v>98984.382044332306</c:v>
                </c:pt>
                <c:pt idx="56">
                  <c:v>99141.796235057962</c:v>
                </c:pt>
                <c:pt idx="57">
                  <c:v>99274.990951946631</c:v>
                </c:pt>
                <c:pt idx="58">
                  <c:v>99387.641300011222</c:v>
                </c:pt>
                <c:pt idx="59">
                  <c:v>99482.879453585818</c:v>
                </c:pt>
                <c:pt idx="60">
                  <c:v>99563.370599787464</c:v>
                </c:pt>
                <c:pt idx="61">
                  <c:v>99631.379514825094</c:v>
                </c:pt>
                <c:pt idx="62">
                  <c:v>99688.828543001306</c:v>
                </c:pt>
                <c:pt idx="63">
                  <c:v>99737.347817270915</c:v>
                </c:pt>
                <c:pt idx="64">
                  <c:v>99778.318568093659</c:v>
                </c:pt>
                <c:pt idx="65">
                  <c:v>99812.9103364779</c:v>
                </c:pt>
                <c:pt idx="66">
                  <c:v>99842.112853404673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3D-4B7D-8208-23BB4045AD2D}"/>
            </c:ext>
          </c:extLst>
        </c:ser>
        <c:ser>
          <c:idx val="2"/>
          <c:order val="2"/>
          <c:tx>
            <c:strRef>
              <c:f>'Analisi-pos'!$F$1</c:f>
              <c:strCache>
                <c:ptCount val="1"/>
                <c:pt idx="0">
                  <c:v>10xstima'</c:v>
                </c:pt>
              </c:strCache>
            </c:strRef>
          </c:tx>
          <c:spPr>
            <a:ln w="19046" cap="rnd">
              <a:solidFill>
                <a:srgbClr val="A5A5A5"/>
              </a:solidFill>
              <a:prstDash val="solid"/>
              <a:round/>
            </a:ln>
          </c:spPr>
          <c:xVal>
            <c:numRef>
              <c:f>'Analisi-pos'!$B$3:$B$69</c:f>
              <c:numCache>
                <c:formatCode>0</c:formatCode>
                <c:ptCount val="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</c:numCache>
            </c:numRef>
          </c:xVal>
          <c:yVal>
            <c:numRef>
              <c:f>'Analisi-pos'!$F$3:$F$69</c:f>
              <c:numCache>
                <c:formatCode>0</c:formatCode>
                <c:ptCount val="67"/>
                <c:pt idx="1">
                  <c:v>1541.9235441284661</c:v>
                </c:pt>
                <c:pt idx="2">
                  <c:v>1821.4502872772903</c:v>
                </c:pt>
                <c:pt idx="3">
                  <c:v>2150.3127815985567</c:v>
                </c:pt>
                <c:pt idx="4">
                  <c:v>2536.6878007657988</c:v>
                </c:pt>
                <c:pt idx="5">
                  <c:v>2989.8967620448184</c:v>
                </c:pt>
                <c:pt idx="6">
                  <c:v>3520.4807479938927</c:v>
                </c:pt>
                <c:pt idx="7">
                  <c:v>4140.2419962093154</c:v>
                </c:pt>
                <c:pt idx="8">
                  <c:v>4862.2313070356313</c:v>
                </c:pt>
                <c:pt idx="9">
                  <c:v>5700.6539960747068</c:v>
                </c:pt>
                <c:pt idx="10">
                  <c:v>6670.6591759908133</c:v>
                </c:pt>
                <c:pt idx="11">
                  <c:v>7787.9688543298198</c:v>
                </c:pt>
                <c:pt idx="12">
                  <c:v>9068.295742706996</c:v>
                </c:pt>
                <c:pt idx="13">
                  <c:v>10526.493818646322</c:v>
                </c:pt>
                <c:pt idx="14">
                  <c:v>12175.38673847238</c:v>
                </c:pt>
                <c:pt idx="15">
                  <c:v>14024.230653275426</c:v>
                </c:pt>
                <c:pt idx="16">
                  <c:v>16076.795489622727</c:v>
                </c:pt>
                <c:pt idx="17">
                  <c:v>18329.098408748378</c:v>
                </c:pt>
                <c:pt idx="18">
                  <c:v>20766.899736303476</c:v>
                </c:pt>
                <c:pt idx="19">
                  <c:v>23363.175635232001</c:v>
                </c:pt>
                <c:pt idx="20">
                  <c:v>26075.905149794853</c:v>
                </c:pt>
                <c:pt idx="21">
                  <c:v>28846.63098796409</c:v>
                </c:pt>
                <c:pt idx="22">
                  <c:v>31600.337040377053</c:v>
                </c:pt>
                <c:pt idx="23">
                  <c:v>34247.181978004628</c:v>
                </c:pt>
                <c:pt idx="24">
                  <c:v>36686.487160125907</c:v>
                </c:pt>
                <c:pt idx="25">
                  <c:v>38813.068966496357</c:v>
                </c:pt>
                <c:pt idx="26">
                  <c:v>40525.548211055575</c:v>
                </c:pt>
                <c:pt idx="27">
                  <c:v>41735.746440546063</c:v>
                </c:pt>
                <c:pt idx="28">
                  <c:v>42377.835649145927</c:v>
                </c:pt>
                <c:pt idx="29">
                  <c:v>42415.709990609757</c:v>
                </c:pt>
                <c:pt idx="30">
                  <c:v>41847.214191458988</c:v>
                </c:pt>
                <c:pt idx="31">
                  <c:v>40704.399983067779</c:v>
                </c:pt>
                <c:pt idx="32">
                  <c:v>39049.759305936459</c:v>
                </c:pt>
                <c:pt idx="33">
                  <c:v>36969.175713450531</c:v>
                </c:pt>
                <c:pt idx="34">
                  <c:v>34562.911503215</c:v>
                </c:pt>
                <c:pt idx="35">
                  <c:v>31936.162581591198</c:v>
                </c:pt>
                <c:pt idx="36">
                  <c:v>29190.555551078287</c:v>
                </c:pt>
                <c:pt idx="37">
                  <c:v>26417.539889811014</c:v>
                </c:pt>
                <c:pt idx="38">
                  <c:v>23694.106278028194</c:v>
                </c:pt>
                <c:pt idx="39">
                  <c:v>21080.790583348717</c:v>
                </c:pt>
                <c:pt idx="40">
                  <c:v>18621.594198320963</c:v>
                </c:pt>
                <c:pt idx="41">
                  <c:v>16345.290511745989</c:v>
                </c:pt>
                <c:pt idx="42">
                  <c:v>14267.569149457413</c:v>
                </c:pt>
                <c:pt idx="43">
                  <c:v>12393.545276110672</c:v>
                </c:pt>
                <c:pt idx="44">
                  <c:v>10720.280561471445</c:v>
                </c:pt>
                <c:pt idx="45">
                  <c:v>9239.0870147146052</c:v>
                </c:pt>
                <c:pt idx="46">
                  <c:v>7937.4919313724968</c:v>
                </c:pt>
                <c:pt idx="47">
                  <c:v>6800.8222754939925</c:v>
                </c:pt>
                <c:pt idx="48">
                  <c:v>5813.4196027023427</c:v>
                </c:pt>
                <c:pt idx="49">
                  <c:v>4959.5265586880851</c:v>
                </c:pt>
                <c:pt idx="50">
                  <c:v>4223.8991050131153</c:v>
                </c:pt>
                <c:pt idx="51">
                  <c:v>3592.2006993019022</c:v>
                </c:pt>
                <c:pt idx="52">
                  <c:v>3051.2303373524628</c:v>
                </c:pt>
                <c:pt idx="53">
                  <c:v>2589.028981528536</c:v>
                </c:pt>
                <c:pt idx="54">
                  <c:v>2194.9006115880911</c:v>
                </c:pt>
                <c:pt idx="55">
                  <c:v>1859.3761948615429</c:v>
                </c:pt>
                <c:pt idx="56">
                  <c:v>1574.1419072565623</c:v>
                </c:pt>
                <c:pt idx="57">
                  <c:v>1331.9471688866906</c:v>
                </c:pt>
                <c:pt idx="58">
                  <c:v>1126.5034806459153</c:v>
                </c:pt>
                <c:pt idx="59">
                  <c:v>952.38153574595344</c:v>
                </c:pt>
                <c:pt idx="60">
                  <c:v>804.91146201646188</c:v>
                </c:pt>
                <c:pt idx="61">
                  <c:v>680.08915037629777</c:v>
                </c:pt>
                <c:pt idx="62">
                  <c:v>574.49028176211868</c:v>
                </c:pt>
                <c:pt idx="63">
                  <c:v>485.19274269609014</c:v>
                </c:pt>
                <c:pt idx="64">
                  <c:v>409.70750822743867</c:v>
                </c:pt>
                <c:pt idx="65">
                  <c:v>345.91768384241732</c:v>
                </c:pt>
                <c:pt idx="66">
                  <c:v>292.0251692677266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13D-4B7D-8208-23BB4045AD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5200"/>
        <c:axId val="448856512"/>
      </c:scatterChart>
      <c:valAx>
        <c:axId val="44885651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5200"/>
        <c:crossesAt val="0"/>
        <c:crossBetween val="midCat"/>
      </c:valAx>
      <c:valAx>
        <c:axId val="448855200"/>
        <c:scaling>
          <c:orientation val="minMax"/>
          <c:max val="40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651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1835547197894254"/>
          <c:y val="0.39763307365659789"/>
          <c:w val="0.18164452802105732"/>
          <c:h val="0.21257074414369773"/>
        </c:manualLayout>
      </c:layout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'Analisi-pos'!$H$1</c:f>
              <c:strCache>
                <c:ptCount val="1"/>
                <c:pt idx="0">
                  <c:v>err stima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'Analisi-pos'!$B$3:$B$55</c:f>
              <c:numCache>
                <c:formatCode>0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xVal>
          <c:yVal>
            <c:numRef>
              <c:f>'Analisi-pos'!$H$3:$H$149</c:f>
              <c:numCache>
                <c:formatCode>0</c:formatCode>
                <c:ptCount val="147"/>
                <c:pt idx="0">
                  <c:v>-619.46068020362077</c:v>
                </c:pt>
                <c:pt idx="1">
                  <c:v>-683.65303461646738</c:v>
                </c:pt>
                <c:pt idx="2">
                  <c:v>-791.79806334419641</c:v>
                </c:pt>
                <c:pt idx="3">
                  <c:v>-803.82934150405208</c:v>
                </c:pt>
                <c:pt idx="4">
                  <c:v>-824.49812158063196</c:v>
                </c:pt>
                <c:pt idx="5">
                  <c:v>-895.4877977851138</c:v>
                </c:pt>
                <c:pt idx="6">
                  <c:v>-719.53587258450307</c:v>
                </c:pt>
                <c:pt idx="7">
                  <c:v>-875.56007220543461</c:v>
                </c:pt>
                <c:pt idx="8">
                  <c:v>-933.78320290899774</c:v>
                </c:pt>
                <c:pt idx="9">
                  <c:v>-1060.8486025164684</c:v>
                </c:pt>
                <c:pt idx="10">
                  <c:v>-1137.9145201155497</c:v>
                </c:pt>
                <c:pt idx="11">
                  <c:v>-1296.7114055485317</c:v>
                </c:pt>
                <c:pt idx="12">
                  <c:v>-1058.5409798192313</c:v>
                </c:pt>
                <c:pt idx="13">
                  <c:v>-785.19036168386356</c:v>
                </c:pt>
                <c:pt idx="14">
                  <c:v>-404.72903553110154</c:v>
                </c:pt>
                <c:pt idx="15">
                  <c:v>-1278.1521008586442</c:v>
                </c:pt>
                <c:pt idx="16">
                  <c:v>-809.83164982091694</c:v>
                </c:pt>
                <c:pt idx="17">
                  <c:v>-393.74149069575469</c:v>
                </c:pt>
                <c:pt idx="18">
                  <c:v>-354.43146432610229</c:v>
                </c:pt>
                <c:pt idx="19">
                  <c:v>104.25097215069763</c:v>
                </c:pt>
                <c:pt idx="20">
                  <c:v>349.66045717121233</c:v>
                </c:pt>
                <c:pt idx="21">
                  <c:v>-65.002641625196702</c:v>
                </c:pt>
                <c:pt idx="22">
                  <c:v>-236.03634566290202</c:v>
                </c:pt>
                <c:pt idx="23">
                  <c:v>-1012.7545434633648</c:v>
                </c:pt>
                <c:pt idx="24">
                  <c:v>-201.40325947595556</c:v>
                </c:pt>
                <c:pt idx="25">
                  <c:v>587.28984387440869</c:v>
                </c:pt>
                <c:pt idx="26">
                  <c:v>1355.7350227688512</c:v>
                </c:pt>
                <c:pt idx="27">
                  <c:v>1139.1603787142449</c:v>
                </c:pt>
                <c:pt idx="28">
                  <c:v>681.37681379965215</c:v>
                </c:pt>
                <c:pt idx="29">
                  <c:v>51.805814738676418</c:v>
                </c:pt>
                <c:pt idx="30">
                  <c:v>-641.91560440722242</c:v>
                </c:pt>
                <c:pt idx="31">
                  <c:v>-220.35560271400027</c:v>
                </c:pt>
                <c:pt idx="32">
                  <c:v>275.66846669235383</c:v>
                </c:pt>
                <c:pt idx="33">
                  <c:v>229.75089534730068</c:v>
                </c:pt>
                <c:pt idx="34">
                  <c:v>588.45974502580066</c:v>
                </c:pt>
                <c:pt idx="35">
                  <c:v>-957.15651313331909</c:v>
                </c:pt>
                <c:pt idx="36">
                  <c:v>-1769.2120682411478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BB-4D14-841C-FFBCCC951F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750192"/>
        <c:axId val="519748880"/>
      </c:scatterChart>
      <c:valAx>
        <c:axId val="51975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48880"/>
        <c:crosses val="autoZero"/>
        <c:crossBetween val="midCat"/>
      </c:valAx>
      <c:valAx>
        <c:axId val="51974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50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4.4060739907355324E-2"/>
          <c:y val="4.0222111373006103E-2"/>
          <c:w val="0.79493753081789831"/>
          <c:h val="0.95977696259703249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'Analisi-dead'!$C$1:$C$1</c:f>
              <c:strCache>
                <c:ptCount val="1"/>
                <c:pt idx="0">
                  <c:v>deceduti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'Analisi-dead'!$A$3:$A$40</c:f>
              <c:numCache>
                <c:formatCode>d/m;@</c:formatCode>
                <c:ptCount val="3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</c:numCache>
            </c:numRef>
          </c:xVal>
          <c:yVal>
            <c:numRef>
              <c:f>'Analisi-dead'!$C$3:$C$40</c:f>
              <c:numCache>
                <c:formatCode>General</c:formatCode>
                <c:ptCount val="38"/>
                <c:pt idx="0">
                  <c:v>7</c:v>
                </c:pt>
                <c:pt idx="1">
                  <c:v>10</c:v>
                </c:pt>
                <c:pt idx="2">
                  <c:v>12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34</c:v>
                </c:pt>
                <c:pt idx="7">
                  <c:v>52</c:v>
                </c:pt>
                <c:pt idx="8">
                  <c:v>79</c:v>
                </c:pt>
                <c:pt idx="9">
                  <c:v>107</c:v>
                </c:pt>
                <c:pt idx="10">
                  <c:v>148</c:v>
                </c:pt>
                <c:pt idx="11">
                  <c:v>197</c:v>
                </c:pt>
                <c:pt idx="12">
                  <c:v>233</c:v>
                </c:pt>
                <c:pt idx="13">
                  <c:v>366</c:v>
                </c:pt>
                <c:pt idx="14">
                  <c:v>463</c:v>
                </c:pt>
                <c:pt idx="15">
                  <c:v>631</c:v>
                </c:pt>
                <c:pt idx="16">
                  <c:v>827</c:v>
                </c:pt>
                <c:pt idx="17">
                  <c:v>1016</c:v>
                </c:pt>
                <c:pt idx="18">
                  <c:v>1266</c:v>
                </c:pt>
                <c:pt idx="19">
                  <c:v>1441</c:v>
                </c:pt>
                <c:pt idx="20">
                  <c:v>1809</c:v>
                </c:pt>
                <c:pt idx="21">
                  <c:v>2158</c:v>
                </c:pt>
                <c:pt idx="22">
                  <c:v>2503</c:v>
                </c:pt>
                <c:pt idx="23">
                  <c:v>2978</c:v>
                </c:pt>
                <c:pt idx="24">
                  <c:v>3405</c:v>
                </c:pt>
                <c:pt idx="25">
                  <c:v>4032</c:v>
                </c:pt>
                <c:pt idx="26">
                  <c:v>4825</c:v>
                </c:pt>
                <c:pt idx="27">
                  <c:v>5476</c:v>
                </c:pt>
                <c:pt idx="28">
                  <c:v>6077</c:v>
                </c:pt>
                <c:pt idx="29">
                  <c:v>6820</c:v>
                </c:pt>
                <c:pt idx="30">
                  <c:v>7503</c:v>
                </c:pt>
                <c:pt idx="31">
                  <c:v>8165</c:v>
                </c:pt>
                <c:pt idx="32">
                  <c:v>9134</c:v>
                </c:pt>
                <c:pt idx="33">
                  <c:v>10023</c:v>
                </c:pt>
                <c:pt idx="34">
                  <c:v>10779</c:v>
                </c:pt>
                <c:pt idx="35">
                  <c:v>11591</c:v>
                </c:pt>
                <c:pt idx="36">
                  <c:v>12428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12-4603-A972-7375D5DC3D99}"/>
            </c:ext>
          </c:extLst>
        </c:ser>
        <c:ser>
          <c:idx val="2"/>
          <c:order val="1"/>
          <c:tx>
            <c:strRef>
              <c:f>'Analisi-dead'!$F$1:$F$1</c:f>
              <c:strCache>
                <c:ptCount val="1"/>
                <c:pt idx="0">
                  <c:v>stima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xVal>
            <c:numRef>
              <c:f>'Analisi-dead'!$A$3:$A$40</c:f>
              <c:numCache>
                <c:formatCode>d/m;@</c:formatCode>
                <c:ptCount val="3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</c:numCache>
            </c:numRef>
          </c:xVal>
          <c:yVal>
            <c:numRef>
              <c:f>'Analisi-dead'!$F$3:$F$40</c:f>
              <c:numCache>
                <c:formatCode>0</c:formatCode>
                <c:ptCount val="38"/>
                <c:pt idx="0">
                  <c:v>69.896596774096395</c:v>
                </c:pt>
                <c:pt idx="1">
                  <c:v>82.797708071305749</c:v>
                </c:pt>
                <c:pt idx="2">
                  <c:v>98.068874921805403</c:v>
                </c:pt>
                <c:pt idx="3">
                  <c:v>116.14100899183929</c:v>
                </c:pt>
                <c:pt idx="4">
                  <c:v>137.52156476139689</c:v>
                </c:pt>
                <c:pt idx="5">
                  <c:v>162.80741175231387</c:v>
                </c:pt>
                <c:pt idx="6">
                  <c:v>192.6995790655499</c:v>
                </c:pt>
                <c:pt idx="7">
                  <c:v>228.02002319792715</c:v>
                </c:pt>
                <c:pt idx="8">
                  <c:v>269.73052625080629</c:v>
                </c:pt>
                <c:pt idx="9">
                  <c:v>318.95375530353863</c:v>
                </c:pt>
                <c:pt idx="10">
                  <c:v>376.99639191612818</c:v>
                </c:pt>
                <c:pt idx="11">
                  <c:v>445.37405692574856</c:v>
                </c:pt>
                <c:pt idx="12">
                  <c:v>525.83748965801283</c:v>
                </c:pt>
                <c:pt idx="13">
                  <c:v>620.39906879211458</c:v>
                </c:pt>
                <c:pt idx="14">
                  <c:v>731.35825893577692</c:v>
                </c:pt>
                <c:pt idx="15">
                  <c:v>861.32390844453823</c:v>
                </c:pt>
                <c:pt idx="16">
                  <c:v>1013.2304936757971</c:v>
                </c:pt>
                <c:pt idx="17">
                  <c:v>1190.3444039449357</c:v>
                </c:pt>
                <c:pt idx="18">
                  <c:v>1396.2552243542882</c:v>
                </c:pt>
                <c:pt idx="19">
                  <c:v>1634.8457893100051</c:v>
                </c:pt>
                <c:pt idx="20">
                  <c:v>1910.2337176880035</c:v>
                </c:pt>
                <c:pt idx="21">
                  <c:v>2226.6764790593998</c:v>
                </c:pt>
                <c:pt idx="22">
                  <c:v>2588.432183539202</c:v>
                </c:pt>
                <c:pt idx="23">
                  <c:v>2999.5697597742546</c:v>
                </c:pt>
                <c:pt idx="24">
                  <c:v>3463.7255733927159</c:v>
                </c:pt>
                <c:pt idx="25">
                  <c:v>3983.8093579535293</c:v>
                </c:pt>
                <c:pt idx="26">
                  <c:v>4561.6707982035314</c:v>
                </c:pt>
                <c:pt idx="27">
                  <c:v>5197.7488283701468</c:v>
                </c:pt>
                <c:pt idx="28">
                  <c:v>5890.7373704680149</c:v>
                </c:pt>
                <c:pt idx="29">
                  <c:v>6637.3114353405344</c:v>
                </c:pt>
                <c:pt idx="30">
                  <c:v>7431.9629431107714</c:v>
                </c:pt>
                <c:pt idx="31">
                  <c:v>8266.9928192632506</c:v>
                </c:pt>
                <c:pt idx="32">
                  <c:v>9132.6924878181326</c:v>
                </c:pt>
                <c:pt idx="33">
                  <c:v>10017.723903383967</c:v>
                </c:pt>
                <c:pt idx="34">
                  <c:v>10909.676252149678</c:v>
                </c:pt>
                <c:pt idx="35">
                  <c:v>11795.746080760066</c:v>
                </c:pt>
                <c:pt idx="36">
                  <c:v>12663.46395231572</c:v>
                </c:pt>
                <c:pt idx="37">
                  <c:v>13501.381476680228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B12-4603-A972-7375D5DC3D99}"/>
            </c:ext>
          </c:extLst>
        </c:ser>
        <c:ser>
          <c:idx val="3"/>
          <c:order val="2"/>
          <c:tx>
            <c:strRef>
              <c:f>'Analisi-dead'!$G$1:$G$1</c:f>
              <c:strCache>
                <c:ptCount val="1"/>
                <c:pt idx="0">
                  <c:v>10xstima'</c:v>
                </c:pt>
              </c:strCache>
            </c:strRef>
          </c:tx>
          <c:spPr>
            <a:ln w="28803" cap="rnd">
              <a:solidFill>
                <a:schemeClr val="accent3">
                  <a:lumMod val="40000"/>
                  <a:lumOff val="60000"/>
                </a:schemeClr>
              </a:solidFill>
              <a:prstDash val="solid"/>
              <a:round/>
            </a:ln>
          </c:spPr>
          <c:marker>
            <c:symbol val="x"/>
            <c:size val="7"/>
            <c:spPr>
              <a:ln>
                <a:solidFill>
                  <a:schemeClr val="accent3">
                    <a:lumMod val="40000"/>
                    <a:lumOff val="60000"/>
                  </a:schemeClr>
                </a:solidFill>
              </a:ln>
            </c:spPr>
          </c:marker>
          <c:xVal>
            <c:numRef>
              <c:f>'Analisi-dead'!$A$3:$A$40</c:f>
              <c:numCache>
                <c:formatCode>d/m;@</c:formatCode>
                <c:ptCount val="3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</c:numCache>
            </c:numRef>
          </c:xVal>
          <c:yVal>
            <c:numRef>
              <c:f>'Analisi-dead'!$G$3:$G$40</c:f>
              <c:numCache>
                <c:formatCode>0</c:formatCode>
                <c:ptCount val="38"/>
                <c:pt idx="1">
                  <c:v>129.01111297209354</c:v>
                </c:pt>
                <c:pt idx="2">
                  <c:v>152.71166850499654</c:v>
                </c:pt>
                <c:pt idx="3">
                  <c:v>180.72134070033883</c:v>
                </c:pt>
                <c:pt idx="4">
                  <c:v>213.80555769557603</c:v>
                </c:pt>
                <c:pt idx="5">
                  <c:v>252.8584699091698</c:v>
                </c:pt>
                <c:pt idx="6">
                  <c:v>298.9216731323603</c:v>
                </c:pt>
                <c:pt idx="7">
                  <c:v>353.20444132377247</c:v>
                </c:pt>
                <c:pt idx="8">
                  <c:v>417.10503052879147</c:v>
                </c:pt>
                <c:pt idx="9">
                  <c:v>492.23229052732336</c:v>
                </c:pt>
                <c:pt idx="10">
                  <c:v>580.42636612589547</c:v>
                </c:pt>
                <c:pt idx="11">
                  <c:v>683.77665009620387</c:v>
                </c:pt>
                <c:pt idx="12">
                  <c:v>804.63432732264266</c:v>
                </c:pt>
                <c:pt idx="13">
                  <c:v>945.61579134101748</c:v>
                </c:pt>
                <c:pt idx="14">
                  <c:v>1109.5919014366234</c:v>
                </c:pt>
                <c:pt idx="15">
                  <c:v>1299.6564950876132</c:v>
                </c:pt>
                <c:pt idx="16">
                  <c:v>1519.0658523125887</c:v>
                </c:pt>
                <c:pt idx="17">
                  <c:v>1771.1391026913861</c:v>
                </c:pt>
                <c:pt idx="18">
                  <c:v>2059.1082040935248</c:v>
                </c:pt>
                <c:pt idx="19">
                  <c:v>2385.905649557169</c:v>
                </c:pt>
                <c:pt idx="20">
                  <c:v>2753.8792837799838</c:v>
                </c:pt>
                <c:pt idx="21">
                  <c:v>3164.4276137139627</c:v>
                </c:pt>
                <c:pt idx="22">
                  <c:v>3617.5570447980226</c:v>
                </c:pt>
                <c:pt idx="23">
                  <c:v>4111.3757623505262</c:v>
                </c:pt>
                <c:pt idx="24">
                  <c:v>4641.5581361846125</c:v>
                </c:pt>
                <c:pt idx="25">
                  <c:v>5200.8378456081346</c:v>
                </c:pt>
                <c:pt idx="26">
                  <c:v>5778.6144025000203</c:v>
                </c:pt>
                <c:pt idx="27">
                  <c:v>6360.7803016661546</c:v>
                </c:pt>
                <c:pt idx="28">
                  <c:v>6929.8854209786805</c:v>
                </c:pt>
                <c:pt idx="29">
                  <c:v>7465.7406487251956</c:v>
                </c:pt>
                <c:pt idx="30">
                  <c:v>7946.51507770237</c:v>
                </c:pt>
                <c:pt idx="31">
                  <c:v>8350.2987615247912</c:v>
                </c:pt>
                <c:pt idx="32">
                  <c:v>8656.9966855488201</c:v>
                </c:pt>
                <c:pt idx="33">
                  <c:v>8850.3141556583432</c:v>
                </c:pt>
                <c:pt idx="34">
                  <c:v>8919.5234876571158</c:v>
                </c:pt>
                <c:pt idx="35">
                  <c:v>8860.6982861038705</c:v>
                </c:pt>
                <c:pt idx="36">
                  <c:v>8677.1787155565471</c:v>
                </c:pt>
                <c:pt idx="37">
                  <c:v>8379.175243645077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B12-4603-A972-7375D5DC3D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0608"/>
        <c:axId val="448849296"/>
      </c:scatterChart>
      <c:valAx>
        <c:axId val="44884929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0608"/>
        <c:crossesAt val="0"/>
        <c:crossBetween val="midCat"/>
      </c:valAx>
      <c:valAx>
        <c:axId val="448850608"/>
        <c:scaling>
          <c:orientation val="minMax"/>
          <c:max val="43940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4929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4.4060739907355324E-2"/>
          <c:y val="4.0222111373006103E-2"/>
          <c:w val="0.79493753081789831"/>
          <c:h val="0.95977696259703249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'Analisi-dead'!$C$1</c:f>
              <c:strCache>
                <c:ptCount val="1"/>
                <c:pt idx="0">
                  <c:v>deceduti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'Analisi-dead'!$A$3:$A$67</c:f>
              <c:numCache>
                <c:formatCode>d/m;@</c:formatCode>
                <c:ptCount val="6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</c:numCache>
            </c:numRef>
          </c:xVal>
          <c:yVal>
            <c:numRef>
              <c:f>'Analisi-dead'!$C$3:$C$67</c:f>
              <c:numCache>
                <c:formatCode>General</c:formatCode>
                <c:ptCount val="65"/>
                <c:pt idx="0">
                  <c:v>7</c:v>
                </c:pt>
                <c:pt idx="1">
                  <c:v>10</c:v>
                </c:pt>
                <c:pt idx="2">
                  <c:v>12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34</c:v>
                </c:pt>
                <c:pt idx="7">
                  <c:v>52</c:v>
                </c:pt>
                <c:pt idx="8">
                  <c:v>79</c:v>
                </c:pt>
                <c:pt idx="9">
                  <c:v>107</c:v>
                </c:pt>
                <c:pt idx="10">
                  <c:v>148</c:v>
                </c:pt>
                <c:pt idx="11">
                  <c:v>197</c:v>
                </c:pt>
                <c:pt idx="12">
                  <c:v>233</c:v>
                </c:pt>
                <c:pt idx="13">
                  <c:v>366</c:v>
                </c:pt>
                <c:pt idx="14">
                  <c:v>463</c:v>
                </c:pt>
                <c:pt idx="15">
                  <c:v>631</c:v>
                </c:pt>
                <c:pt idx="16">
                  <c:v>827</c:v>
                </c:pt>
                <c:pt idx="17">
                  <c:v>1016</c:v>
                </c:pt>
                <c:pt idx="18">
                  <c:v>1266</c:v>
                </c:pt>
                <c:pt idx="19">
                  <c:v>1441</c:v>
                </c:pt>
                <c:pt idx="20">
                  <c:v>1809</c:v>
                </c:pt>
                <c:pt idx="21">
                  <c:v>2158</c:v>
                </c:pt>
                <c:pt idx="22">
                  <c:v>2503</c:v>
                </c:pt>
                <c:pt idx="23">
                  <c:v>2978</c:v>
                </c:pt>
                <c:pt idx="24">
                  <c:v>3405</c:v>
                </c:pt>
                <c:pt idx="25">
                  <c:v>4032</c:v>
                </c:pt>
                <c:pt idx="26">
                  <c:v>4825</c:v>
                </c:pt>
                <c:pt idx="27">
                  <c:v>5476</c:v>
                </c:pt>
                <c:pt idx="28">
                  <c:v>6077</c:v>
                </c:pt>
                <c:pt idx="29">
                  <c:v>6820</c:v>
                </c:pt>
                <c:pt idx="30">
                  <c:v>7503</c:v>
                </c:pt>
                <c:pt idx="31">
                  <c:v>8165</c:v>
                </c:pt>
                <c:pt idx="32">
                  <c:v>9134</c:v>
                </c:pt>
                <c:pt idx="33">
                  <c:v>10023</c:v>
                </c:pt>
                <c:pt idx="34">
                  <c:v>10779</c:v>
                </c:pt>
                <c:pt idx="35">
                  <c:v>11591</c:v>
                </c:pt>
                <c:pt idx="36">
                  <c:v>12428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DD-4383-83D4-959427311ACE}"/>
            </c:ext>
          </c:extLst>
        </c:ser>
        <c:ser>
          <c:idx val="2"/>
          <c:order val="1"/>
          <c:tx>
            <c:strRef>
              <c:f>'Analisi-dead'!$F$1</c:f>
              <c:strCache>
                <c:ptCount val="1"/>
                <c:pt idx="0">
                  <c:v>stima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xVal>
            <c:numRef>
              <c:f>'Analisi-dead'!$A$3:$A$67</c:f>
              <c:numCache>
                <c:formatCode>d/m;@</c:formatCode>
                <c:ptCount val="6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</c:numCache>
            </c:numRef>
          </c:xVal>
          <c:yVal>
            <c:numRef>
              <c:f>'Analisi-dead'!$F$3:$F$67</c:f>
              <c:numCache>
                <c:formatCode>0</c:formatCode>
                <c:ptCount val="65"/>
                <c:pt idx="0">
                  <c:v>69.896596774096395</c:v>
                </c:pt>
                <c:pt idx="1">
                  <c:v>82.797708071305749</c:v>
                </c:pt>
                <c:pt idx="2">
                  <c:v>98.068874921805403</c:v>
                </c:pt>
                <c:pt idx="3">
                  <c:v>116.14100899183929</c:v>
                </c:pt>
                <c:pt idx="4">
                  <c:v>137.52156476139689</c:v>
                </c:pt>
                <c:pt idx="5">
                  <c:v>162.80741175231387</c:v>
                </c:pt>
                <c:pt idx="6">
                  <c:v>192.6995790655499</c:v>
                </c:pt>
                <c:pt idx="7">
                  <c:v>228.02002319792715</c:v>
                </c:pt>
                <c:pt idx="8">
                  <c:v>269.73052625080629</c:v>
                </c:pt>
                <c:pt idx="9">
                  <c:v>318.95375530353863</c:v>
                </c:pt>
                <c:pt idx="10">
                  <c:v>376.99639191612818</c:v>
                </c:pt>
                <c:pt idx="11">
                  <c:v>445.37405692574856</c:v>
                </c:pt>
                <c:pt idx="12">
                  <c:v>525.83748965801283</c:v>
                </c:pt>
                <c:pt idx="13">
                  <c:v>620.39906879211458</c:v>
                </c:pt>
                <c:pt idx="14">
                  <c:v>731.35825893577692</c:v>
                </c:pt>
                <c:pt idx="15">
                  <c:v>861.32390844453823</c:v>
                </c:pt>
                <c:pt idx="16">
                  <c:v>1013.2304936757971</c:v>
                </c:pt>
                <c:pt idx="17">
                  <c:v>1190.3444039449357</c:v>
                </c:pt>
                <c:pt idx="18">
                  <c:v>1396.2552243542882</c:v>
                </c:pt>
                <c:pt idx="19">
                  <c:v>1634.8457893100051</c:v>
                </c:pt>
                <c:pt idx="20">
                  <c:v>1910.2337176880035</c:v>
                </c:pt>
                <c:pt idx="21">
                  <c:v>2226.6764790593998</c:v>
                </c:pt>
                <c:pt idx="22">
                  <c:v>2588.432183539202</c:v>
                </c:pt>
                <c:pt idx="23">
                  <c:v>2999.5697597742546</c:v>
                </c:pt>
                <c:pt idx="24">
                  <c:v>3463.7255733927159</c:v>
                </c:pt>
                <c:pt idx="25">
                  <c:v>3983.8093579535293</c:v>
                </c:pt>
                <c:pt idx="26">
                  <c:v>4561.6707982035314</c:v>
                </c:pt>
                <c:pt idx="27">
                  <c:v>5197.7488283701468</c:v>
                </c:pt>
                <c:pt idx="28">
                  <c:v>5890.7373704680149</c:v>
                </c:pt>
                <c:pt idx="29">
                  <c:v>6637.3114353405344</c:v>
                </c:pt>
                <c:pt idx="30">
                  <c:v>7431.9629431107714</c:v>
                </c:pt>
                <c:pt idx="31">
                  <c:v>8266.9928192632506</c:v>
                </c:pt>
                <c:pt idx="32">
                  <c:v>9132.6924878181326</c:v>
                </c:pt>
                <c:pt idx="33">
                  <c:v>10017.723903383967</c:v>
                </c:pt>
                <c:pt idx="34">
                  <c:v>10909.676252149678</c:v>
                </c:pt>
                <c:pt idx="35">
                  <c:v>11795.746080760066</c:v>
                </c:pt>
                <c:pt idx="36">
                  <c:v>12663.46395231572</c:v>
                </c:pt>
                <c:pt idx="37">
                  <c:v>13501.381476680228</c:v>
                </c:pt>
                <c:pt idx="38">
                  <c:v>14299.640453068761</c:v>
                </c:pt>
                <c:pt idx="39">
                  <c:v>15050.368559914068</c:v>
                </c:pt>
                <c:pt idx="40">
                  <c:v>15747.877072509587</c:v>
                </c:pt>
                <c:pt idx="41">
                  <c:v>16388.667413802246</c:v>
                </c:pt>
                <c:pt idx="42">
                  <c:v>16971.278076272469</c:v>
                </c:pt>
                <c:pt idx="43">
                  <c:v>17496.017792797407</c:v>
                </c:pt>
                <c:pt idx="44">
                  <c:v>17964.634436338896</c:v>
                </c:pt>
                <c:pt idx="45">
                  <c:v>18379.964240760815</c:v>
                </c:pt>
                <c:pt idx="46">
                  <c:v>18745.595993500992</c:v>
                </c:pt>
                <c:pt idx="47">
                  <c:v>19065.573203362124</c:v>
                </c:pt>
                <c:pt idx="48">
                  <c:v>19344.146383687792</c:v>
                </c:pt>
                <c:pt idx="49">
                  <c:v>19585.578914365</c:v>
                </c:pt>
                <c:pt idx="50">
                  <c:v>19794.003912611654</c:v>
                </c:pt>
                <c:pt idx="51">
                  <c:v>19973.325973531508</c:v>
                </c:pt>
                <c:pt idx="52">
                  <c:v>20127.16003546397</c:v>
                </c:pt>
                <c:pt idx="53">
                  <c:v>20258.799394720634</c:v>
                </c:pt>
                <c:pt idx="54">
                  <c:v>20371.205507167284</c:v>
                </c:pt>
                <c:pt idx="55">
                  <c:v>20467.013255369406</c:v>
                </c:pt>
                <c:pt idx="56">
                  <c:v>20548.546542033957</c:v>
                </c:pt>
                <c:pt idx="57">
                  <c:v>20617.840215665983</c:v>
                </c:pt>
                <c:pt idx="58">
                  <c:v>20676.665348247563</c:v>
                </c:pt>
                <c:pt idx="59">
                  <c:v>20726.555729370077</c:v>
                </c:pt>
                <c:pt idx="60">
                  <c:v>20768.834113317804</c:v>
                </c:pt>
                <c:pt idx="61">
                  <c:v>20804.637270596504</c:v>
                </c:pt>
                <c:pt idx="62">
                  <c:v>20834.939277021032</c:v>
                </c:pt>
                <c:pt idx="63">
                  <c:v>20860.572747223094</c:v>
                </c:pt>
                <c:pt idx="64">
                  <c:v>20882.247909134818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DD-4383-83D4-959427311ACE}"/>
            </c:ext>
          </c:extLst>
        </c:ser>
        <c:ser>
          <c:idx val="3"/>
          <c:order val="2"/>
          <c:tx>
            <c:strRef>
              <c:f>'Analisi-dead'!$G$1</c:f>
              <c:strCache>
                <c:ptCount val="1"/>
                <c:pt idx="0">
                  <c:v>10xstima'</c:v>
                </c:pt>
              </c:strCache>
            </c:strRef>
          </c:tx>
          <c:spPr>
            <a:ln w="28803" cap="rnd">
              <a:solidFill>
                <a:schemeClr val="accent3">
                  <a:lumMod val="40000"/>
                  <a:lumOff val="60000"/>
                </a:schemeClr>
              </a:solidFill>
              <a:prstDash val="solid"/>
              <a:round/>
            </a:ln>
          </c:spPr>
          <c:marker>
            <c:symbol val="x"/>
            <c:size val="7"/>
            <c:spPr>
              <a:ln>
                <a:solidFill>
                  <a:schemeClr val="accent3">
                    <a:lumMod val="40000"/>
                    <a:lumOff val="60000"/>
                  </a:schemeClr>
                </a:solidFill>
              </a:ln>
            </c:spPr>
          </c:marker>
          <c:xVal>
            <c:numRef>
              <c:f>'Analisi-dead'!$A$3:$A$67</c:f>
              <c:numCache>
                <c:formatCode>d/m;@</c:formatCode>
                <c:ptCount val="6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</c:numCache>
            </c:numRef>
          </c:xVal>
          <c:yVal>
            <c:numRef>
              <c:f>'Analisi-dead'!$G$3:$G$67</c:f>
              <c:numCache>
                <c:formatCode>0</c:formatCode>
                <c:ptCount val="65"/>
                <c:pt idx="1">
                  <c:v>129.01111297209354</c:v>
                </c:pt>
                <c:pt idx="2">
                  <c:v>152.71166850499654</c:v>
                </c:pt>
                <c:pt idx="3">
                  <c:v>180.72134070033883</c:v>
                </c:pt>
                <c:pt idx="4">
                  <c:v>213.80555769557603</c:v>
                </c:pt>
                <c:pt idx="5">
                  <c:v>252.8584699091698</c:v>
                </c:pt>
                <c:pt idx="6">
                  <c:v>298.9216731323603</c:v>
                </c:pt>
                <c:pt idx="7">
                  <c:v>353.20444132377247</c:v>
                </c:pt>
                <c:pt idx="8">
                  <c:v>417.10503052879147</c:v>
                </c:pt>
                <c:pt idx="9">
                  <c:v>492.23229052732336</c:v>
                </c:pt>
                <c:pt idx="10">
                  <c:v>580.42636612589547</c:v>
                </c:pt>
                <c:pt idx="11">
                  <c:v>683.77665009620387</c:v>
                </c:pt>
                <c:pt idx="12">
                  <c:v>804.63432732264266</c:v>
                </c:pt>
                <c:pt idx="13">
                  <c:v>945.61579134101748</c:v>
                </c:pt>
                <c:pt idx="14">
                  <c:v>1109.5919014366234</c:v>
                </c:pt>
                <c:pt idx="15">
                  <c:v>1299.6564950876132</c:v>
                </c:pt>
                <c:pt idx="16">
                  <c:v>1519.0658523125887</c:v>
                </c:pt>
                <c:pt idx="17">
                  <c:v>1771.1391026913861</c:v>
                </c:pt>
                <c:pt idx="18">
                  <c:v>2059.1082040935248</c:v>
                </c:pt>
                <c:pt idx="19">
                  <c:v>2385.905649557169</c:v>
                </c:pt>
                <c:pt idx="20">
                  <c:v>2753.8792837799838</c:v>
                </c:pt>
                <c:pt idx="21">
                  <c:v>3164.4276137139627</c:v>
                </c:pt>
                <c:pt idx="22">
                  <c:v>3617.5570447980226</c:v>
                </c:pt>
                <c:pt idx="23">
                  <c:v>4111.3757623505262</c:v>
                </c:pt>
                <c:pt idx="24">
                  <c:v>4641.5581361846125</c:v>
                </c:pt>
                <c:pt idx="25">
                  <c:v>5200.8378456081346</c:v>
                </c:pt>
                <c:pt idx="26">
                  <c:v>5778.6144025000203</c:v>
                </c:pt>
                <c:pt idx="27">
                  <c:v>6360.7803016661546</c:v>
                </c:pt>
                <c:pt idx="28">
                  <c:v>6929.8854209786805</c:v>
                </c:pt>
                <c:pt idx="29">
                  <c:v>7465.7406487251956</c:v>
                </c:pt>
                <c:pt idx="30">
                  <c:v>7946.51507770237</c:v>
                </c:pt>
                <c:pt idx="31">
                  <c:v>8350.2987615247912</c:v>
                </c:pt>
                <c:pt idx="32">
                  <c:v>8656.9966855488201</c:v>
                </c:pt>
                <c:pt idx="33">
                  <c:v>8850.3141556583432</c:v>
                </c:pt>
                <c:pt idx="34">
                  <c:v>8919.5234876571158</c:v>
                </c:pt>
                <c:pt idx="35">
                  <c:v>8860.6982861038705</c:v>
                </c:pt>
                <c:pt idx="36">
                  <c:v>8677.1787155565471</c:v>
                </c:pt>
                <c:pt idx="37">
                  <c:v>8379.175243645077</c:v>
                </c:pt>
                <c:pt idx="38">
                  <c:v>7982.5897638853348</c:v>
                </c:pt>
                <c:pt idx="39">
                  <c:v>7507.2810684530668</c:v>
                </c:pt>
                <c:pt idx="40">
                  <c:v>6975.0851259551928</c:v>
                </c:pt>
                <c:pt idx="41">
                  <c:v>6407.9034129265892</c:v>
                </c:pt>
                <c:pt idx="42">
                  <c:v>5826.1066247022245</c:v>
                </c:pt>
                <c:pt idx="43">
                  <c:v>5247.3971652493856</c:v>
                </c:pt>
                <c:pt idx="44">
                  <c:v>4686.1664354148888</c:v>
                </c:pt>
                <c:pt idx="45">
                  <c:v>4153.2980442191911</c:v>
                </c:pt>
                <c:pt idx="46">
                  <c:v>3656.3175274017703</c:v>
                </c:pt>
                <c:pt idx="47">
                  <c:v>3199.77209861132</c:v>
                </c:pt>
                <c:pt idx="48">
                  <c:v>2785.7318032566764</c:v>
                </c:pt>
                <c:pt idx="49">
                  <c:v>2414.3253067720798</c:v>
                </c:pt>
                <c:pt idx="50">
                  <c:v>2084.2499824665356</c:v>
                </c:pt>
                <c:pt idx="51">
                  <c:v>1793.2206091985427</c:v>
                </c:pt>
                <c:pt idx="52">
                  <c:v>1538.3406193246265</c:v>
                </c:pt>
                <c:pt idx="53">
                  <c:v>1316.3935925666374</c:v>
                </c:pt>
                <c:pt idx="54">
                  <c:v>1124.0611244664979</c:v>
                </c:pt>
                <c:pt idx="55">
                  <c:v>958.07748202121729</c:v>
                </c:pt>
                <c:pt idx="56">
                  <c:v>815.33286664551269</c:v>
                </c:pt>
                <c:pt idx="57">
                  <c:v>692.93673632026184</c:v>
                </c:pt>
                <c:pt idx="58">
                  <c:v>588.25132581579965</c:v>
                </c:pt>
                <c:pt idx="59">
                  <c:v>498.90381122513645</c:v>
                </c:pt>
                <c:pt idx="60">
                  <c:v>422.78383947726979</c:v>
                </c:pt>
                <c:pt idx="61">
                  <c:v>358.03157278700382</c:v>
                </c:pt>
                <c:pt idx="62">
                  <c:v>303.02006424528372</c:v>
                </c:pt>
                <c:pt idx="63">
                  <c:v>256.33470202061289</c:v>
                </c:pt>
                <c:pt idx="64">
                  <c:v>216.7516191172399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3DD-4383-83D4-959427311A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0608"/>
        <c:axId val="448849296"/>
      </c:scatterChart>
      <c:valAx>
        <c:axId val="44884929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0608"/>
        <c:crossesAt val="0"/>
        <c:crossBetween val="midCat"/>
      </c:valAx>
      <c:valAx>
        <c:axId val="448850608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4929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'Analisi-dead'!$I$1</c:f>
              <c:strCache>
                <c:ptCount val="1"/>
                <c:pt idx="0">
                  <c:v>err stima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'Analisi-dead'!$B$3:$B$44</c:f>
              <c:numCache>
                <c:formatCode>0</c:formatCode>
                <c:ptCount val="4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</c:numCache>
            </c:numRef>
          </c:xVal>
          <c:yVal>
            <c:numRef>
              <c:f>'Analisi-dead'!$I$3:$I$67</c:f>
              <c:numCache>
                <c:formatCode>0</c:formatCode>
                <c:ptCount val="65"/>
                <c:pt idx="0">
                  <c:v>-62.896596774096395</c:v>
                </c:pt>
                <c:pt idx="1">
                  <c:v>-72.797708071305749</c:v>
                </c:pt>
                <c:pt idx="2">
                  <c:v>-86.068874921805403</c:v>
                </c:pt>
                <c:pt idx="3">
                  <c:v>-99.141008991839286</c:v>
                </c:pt>
                <c:pt idx="4">
                  <c:v>-116.52156476139689</c:v>
                </c:pt>
                <c:pt idx="5">
                  <c:v>-133.80741175231387</c:v>
                </c:pt>
                <c:pt idx="6">
                  <c:v>-158.6995790655499</c:v>
                </c:pt>
                <c:pt idx="7">
                  <c:v>-176.02002319792715</c:v>
                </c:pt>
                <c:pt idx="8">
                  <c:v>-190.73052625080629</c:v>
                </c:pt>
                <c:pt idx="9">
                  <c:v>-211.95375530353863</c:v>
                </c:pt>
                <c:pt idx="10">
                  <c:v>-228.99639191612818</c:v>
                </c:pt>
                <c:pt idx="11">
                  <c:v>-248.37405692574856</c:v>
                </c:pt>
                <c:pt idx="12">
                  <c:v>-292.83748965801283</c:v>
                </c:pt>
                <c:pt idx="13">
                  <c:v>-254.39906879211458</c:v>
                </c:pt>
                <c:pt idx="14">
                  <c:v>-268.35825893577692</c:v>
                </c:pt>
                <c:pt idx="15">
                  <c:v>-230.32390844453823</c:v>
                </c:pt>
                <c:pt idx="16">
                  <c:v>-186.23049367579711</c:v>
                </c:pt>
                <c:pt idx="17">
                  <c:v>-174.34440394493572</c:v>
                </c:pt>
                <c:pt idx="18">
                  <c:v>-130.2552243542882</c:v>
                </c:pt>
                <c:pt idx="19">
                  <c:v>-193.8457893100051</c:v>
                </c:pt>
                <c:pt idx="20">
                  <c:v>-101.23371768800348</c:v>
                </c:pt>
                <c:pt idx="21">
                  <c:v>-68.676479059399753</c:v>
                </c:pt>
                <c:pt idx="22">
                  <c:v>-85.432183539202015</c:v>
                </c:pt>
                <c:pt idx="23">
                  <c:v>-21.569759774254635</c:v>
                </c:pt>
                <c:pt idx="24">
                  <c:v>-58.725573392715887</c:v>
                </c:pt>
                <c:pt idx="25">
                  <c:v>48.190642046470657</c:v>
                </c:pt>
                <c:pt idx="26">
                  <c:v>263.32920179646862</c:v>
                </c:pt>
                <c:pt idx="27">
                  <c:v>278.25117162985316</c:v>
                </c:pt>
                <c:pt idx="28">
                  <c:v>186.26262953198511</c:v>
                </c:pt>
                <c:pt idx="29">
                  <c:v>182.68856465946556</c:v>
                </c:pt>
                <c:pt idx="30">
                  <c:v>71.037056889228552</c:v>
                </c:pt>
                <c:pt idx="31">
                  <c:v>-101.99281926325057</c:v>
                </c:pt>
                <c:pt idx="32">
                  <c:v>1.3075121818674234</c:v>
                </c:pt>
                <c:pt idx="33">
                  <c:v>5.2760966160331009</c:v>
                </c:pt>
                <c:pt idx="34">
                  <c:v>-130.67625214967848</c:v>
                </c:pt>
                <c:pt idx="35">
                  <c:v>-204.74608076006552</c:v>
                </c:pt>
                <c:pt idx="36">
                  <c:v>-235.46395231572023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A9-46C9-9510-9414E77EFD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6571144"/>
        <c:axId val="686576720"/>
      </c:scatterChart>
      <c:valAx>
        <c:axId val="686571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6576720"/>
        <c:crosses val="autoZero"/>
        <c:crossBetween val="midCat"/>
      </c:valAx>
      <c:valAx>
        <c:axId val="6865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6571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Variazioni morti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'Analisi-dead'!$D$1</c:f>
              <c:strCache>
                <c:ptCount val="1"/>
                <c:pt idx="0">
                  <c:v>deceduti'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'Analisi-dead'!$A$4:$A$40</c:f>
              <c:numCache>
                <c:formatCode>d/m;@</c:formatCode>
                <c:ptCount val="37"/>
                <c:pt idx="0">
                  <c:v>43886</c:v>
                </c:pt>
                <c:pt idx="1">
                  <c:v>43887</c:v>
                </c:pt>
                <c:pt idx="2">
                  <c:v>43888</c:v>
                </c:pt>
                <c:pt idx="3">
                  <c:v>43889</c:v>
                </c:pt>
                <c:pt idx="4">
                  <c:v>43890</c:v>
                </c:pt>
                <c:pt idx="5">
                  <c:v>43891</c:v>
                </c:pt>
                <c:pt idx="6">
                  <c:v>43892</c:v>
                </c:pt>
                <c:pt idx="7">
                  <c:v>43893</c:v>
                </c:pt>
                <c:pt idx="8">
                  <c:v>43894</c:v>
                </c:pt>
                <c:pt idx="9">
                  <c:v>43895</c:v>
                </c:pt>
                <c:pt idx="10">
                  <c:v>43896</c:v>
                </c:pt>
                <c:pt idx="11">
                  <c:v>43897</c:v>
                </c:pt>
                <c:pt idx="12">
                  <c:v>43898</c:v>
                </c:pt>
                <c:pt idx="13">
                  <c:v>43899</c:v>
                </c:pt>
                <c:pt idx="14">
                  <c:v>43900</c:v>
                </c:pt>
                <c:pt idx="15">
                  <c:v>43901</c:v>
                </c:pt>
                <c:pt idx="16">
                  <c:v>43902</c:v>
                </c:pt>
                <c:pt idx="17">
                  <c:v>43903</c:v>
                </c:pt>
                <c:pt idx="18">
                  <c:v>43904</c:v>
                </c:pt>
                <c:pt idx="19">
                  <c:v>43905</c:v>
                </c:pt>
                <c:pt idx="20">
                  <c:v>43906</c:v>
                </c:pt>
                <c:pt idx="21">
                  <c:v>43907</c:v>
                </c:pt>
                <c:pt idx="22">
                  <c:v>43908</c:v>
                </c:pt>
                <c:pt idx="23">
                  <c:v>43909</c:v>
                </c:pt>
                <c:pt idx="24">
                  <c:v>43910</c:v>
                </c:pt>
                <c:pt idx="25">
                  <c:v>43911</c:v>
                </c:pt>
                <c:pt idx="26">
                  <c:v>43912</c:v>
                </c:pt>
                <c:pt idx="27">
                  <c:v>43913</c:v>
                </c:pt>
                <c:pt idx="28">
                  <c:v>43914</c:v>
                </c:pt>
                <c:pt idx="29">
                  <c:v>43915</c:v>
                </c:pt>
                <c:pt idx="30">
                  <c:v>43916</c:v>
                </c:pt>
                <c:pt idx="31">
                  <c:v>43917</c:v>
                </c:pt>
                <c:pt idx="32">
                  <c:v>43918</c:v>
                </c:pt>
                <c:pt idx="33">
                  <c:v>43919</c:v>
                </c:pt>
                <c:pt idx="34">
                  <c:v>43920</c:v>
                </c:pt>
                <c:pt idx="35">
                  <c:v>43921</c:v>
                </c:pt>
                <c:pt idx="36">
                  <c:v>43922</c:v>
                </c:pt>
              </c:numCache>
            </c:numRef>
          </c:xVal>
          <c:yVal>
            <c:numRef>
              <c:f>'Analisi-dead'!$D$4:$D$40</c:f>
              <c:numCache>
                <c:formatCode>General</c:formatCode>
                <c:ptCount val="37"/>
                <c:pt idx="0">
                  <c:v>3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  <c:pt idx="4">
                  <c:v>8</c:v>
                </c:pt>
                <c:pt idx="5">
                  <c:v>5</c:v>
                </c:pt>
                <c:pt idx="6">
                  <c:v>18</c:v>
                </c:pt>
                <c:pt idx="7">
                  <c:v>27</c:v>
                </c:pt>
                <c:pt idx="8">
                  <c:v>28</c:v>
                </c:pt>
                <c:pt idx="9">
                  <c:v>41</c:v>
                </c:pt>
                <c:pt idx="10">
                  <c:v>49</c:v>
                </c:pt>
                <c:pt idx="11">
                  <c:v>36</c:v>
                </c:pt>
                <c:pt idx="12">
                  <c:v>133</c:v>
                </c:pt>
                <c:pt idx="13">
                  <c:v>97</c:v>
                </c:pt>
                <c:pt idx="14">
                  <c:v>168</c:v>
                </c:pt>
                <c:pt idx="15">
                  <c:v>196</c:v>
                </c:pt>
                <c:pt idx="16">
                  <c:v>189</c:v>
                </c:pt>
                <c:pt idx="17">
                  <c:v>250</c:v>
                </c:pt>
                <c:pt idx="18">
                  <c:v>175</c:v>
                </c:pt>
                <c:pt idx="19">
                  <c:v>368</c:v>
                </c:pt>
                <c:pt idx="20">
                  <c:v>349</c:v>
                </c:pt>
                <c:pt idx="21">
                  <c:v>345</c:v>
                </c:pt>
                <c:pt idx="22">
                  <c:v>475</c:v>
                </c:pt>
                <c:pt idx="23">
                  <c:v>427</c:v>
                </c:pt>
                <c:pt idx="24">
                  <c:v>627</c:v>
                </c:pt>
                <c:pt idx="25">
                  <c:v>793</c:v>
                </c:pt>
                <c:pt idx="26">
                  <c:v>651</c:v>
                </c:pt>
                <c:pt idx="27">
                  <c:v>601</c:v>
                </c:pt>
                <c:pt idx="28">
                  <c:v>743</c:v>
                </c:pt>
                <c:pt idx="29">
                  <c:v>683</c:v>
                </c:pt>
                <c:pt idx="30">
                  <c:v>662</c:v>
                </c:pt>
                <c:pt idx="31">
                  <c:v>969</c:v>
                </c:pt>
                <c:pt idx="32">
                  <c:v>889</c:v>
                </c:pt>
                <c:pt idx="33">
                  <c:v>756</c:v>
                </c:pt>
                <c:pt idx="34">
                  <c:v>812</c:v>
                </c:pt>
                <c:pt idx="35">
                  <c:v>837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B7-470B-A30E-F6AD9C0251EE}"/>
            </c:ext>
          </c:extLst>
        </c:ser>
        <c:ser>
          <c:idx val="1"/>
          <c:order val="1"/>
          <c:tx>
            <c:strRef>
              <c:f>'Analisi-dead'!$H$1</c:f>
              <c:strCache>
                <c:ptCount val="1"/>
                <c:pt idx="0">
                  <c:v>stima'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'Analisi-dead'!$A$4:$A$67</c:f>
              <c:numCache>
                <c:formatCode>d/m;@</c:formatCode>
                <c:ptCount val="64"/>
                <c:pt idx="0">
                  <c:v>43886</c:v>
                </c:pt>
                <c:pt idx="1">
                  <c:v>43887</c:v>
                </c:pt>
                <c:pt idx="2">
                  <c:v>43888</c:v>
                </c:pt>
                <c:pt idx="3">
                  <c:v>43889</c:v>
                </c:pt>
                <c:pt idx="4">
                  <c:v>43890</c:v>
                </c:pt>
                <c:pt idx="5">
                  <c:v>43891</c:v>
                </c:pt>
                <c:pt idx="6">
                  <c:v>43892</c:v>
                </c:pt>
                <c:pt idx="7">
                  <c:v>43893</c:v>
                </c:pt>
                <c:pt idx="8">
                  <c:v>43894</c:v>
                </c:pt>
                <c:pt idx="9">
                  <c:v>43895</c:v>
                </c:pt>
                <c:pt idx="10">
                  <c:v>43896</c:v>
                </c:pt>
                <c:pt idx="11">
                  <c:v>43897</c:v>
                </c:pt>
                <c:pt idx="12">
                  <c:v>43898</c:v>
                </c:pt>
                <c:pt idx="13">
                  <c:v>43899</c:v>
                </c:pt>
                <c:pt idx="14">
                  <c:v>43900</c:v>
                </c:pt>
                <c:pt idx="15">
                  <c:v>43901</c:v>
                </c:pt>
                <c:pt idx="16">
                  <c:v>43902</c:v>
                </c:pt>
                <c:pt idx="17">
                  <c:v>43903</c:v>
                </c:pt>
                <c:pt idx="18">
                  <c:v>43904</c:v>
                </c:pt>
                <c:pt idx="19">
                  <c:v>43905</c:v>
                </c:pt>
                <c:pt idx="20">
                  <c:v>43906</c:v>
                </c:pt>
                <c:pt idx="21">
                  <c:v>43907</c:v>
                </c:pt>
                <c:pt idx="22">
                  <c:v>43908</c:v>
                </c:pt>
                <c:pt idx="23">
                  <c:v>43909</c:v>
                </c:pt>
                <c:pt idx="24">
                  <c:v>43910</c:v>
                </c:pt>
                <c:pt idx="25">
                  <c:v>43911</c:v>
                </c:pt>
                <c:pt idx="26">
                  <c:v>43912</c:v>
                </c:pt>
                <c:pt idx="27">
                  <c:v>43913</c:v>
                </c:pt>
                <c:pt idx="28">
                  <c:v>43914</c:v>
                </c:pt>
                <c:pt idx="29">
                  <c:v>43915</c:v>
                </c:pt>
                <c:pt idx="30">
                  <c:v>43916</c:v>
                </c:pt>
                <c:pt idx="31">
                  <c:v>43917</c:v>
                </c:pt>
                <c:pt idx="32">
                  <c:v>43918</c:v>
                </c:pt>
                <c:pt idx="33">
                  <c:v>43919</c:v>
                </c:pt>
                <c:pt idx="34">
                  <c:v>43920</c:v>
                </c:pt>
                <c:pt idx="35">
                  <c:v>43921</c:v>
                </c:pt>
                <c:pt idx="36">
                  <c:v>43922</c:v>
                </c:pt>
                <c:pt idx="37">
                  <c:v>43923</c:v>
                </c:pt>
                <c:pt idx="38">
                  <c:v>43924</c:v>
                </c:pt>
                <c:pt idx="39">
                  <c:v>43925</c:v>
                </c:pt>
                <c:pt idx="40">
                  <c:v>43926</c:v>
                </c:pt>
                <c:pt idx="41">
                  <c:v>43927</c:v>
                </c:pt>
                <c:pt idx="42">
                  <c:v>43928</c:v>
                </c:pt>
                <c:pt idx="43">
                  <c:v>43929</c:v>
                </c:pt>
                <c:pt idx="44">
                  <c:v>43930</c:v>
                </c:pt>
                <c:pt idx="45">
                  <c:v>43931</c:v>
                </c:pt>
                <c:pt idx="46">
                  <c:v>43932</c:v>
                </c:pt>
                <c:pt idx="47">
                  <c:v>43933</c:v>
                </c:pt>
                <c:pt idx="48">
                  <c:v>43934</c:v>
                </c:pt>
                <c:pt idx="49">
                  <c:v>43935</c:v>
                </c:pt>
                <c:pt idx="50">
                  <c:v>43936</c:v>
                </c:pt>
                <c:pt idx="51">
                  <c:v>43937</c:v>
                </c:pt>
                <c:pt idx="52">
                  <c:v>43938</c:v>
                </c:pt>
                <c:pt idx="53">
                  <c:v>43939</c:v>
                </c:pt>
                <c:pt idx="54">
                  <c:v>43940</c:v>
                </c:pt>
                <c:pt idx="55">
                  <c:v>43941</c:v>
                </c:pt>
                <c:pt idx="56">
                  <c:v>43942</c:v>
                </c:pt>
                <c:pt idx="57">
                  <c:v>43943</c:v>
                </c:pt>
                <c:pt idx="58">
                  <c:v>43944</c:v>
                </c:pt>
                <c:pt idx="59">
                  <c:v>43945</c:v>
                </c:pt>
                <c:pt idx="60">
                  <c:v>43946</c:v>
                </c:pt>
                <c:pt idx="61">
                  <c:v>43947</c:v>
                </c:pt>
                <c:pt idx="62">
                  <c:v>43948</c:v>
                </c:pt>
                <c:pt idx="63">
                  <c:v>43949</c:v>
                </c:pt>
              </c:numCache>
            </c:numRef>
          </c:xVal>
          <c:yVal>
            <c:numRef>
              <c:f>'Analisi-dead'!$H$4:$H$67</c:f>
              <c:numCache>
                <c:formatCode>0</c:formatCode>
                <c:ptCount val="64"/>
                <c:pt idx="0">
                  <c:v>12.901111297209354</c:v>
                </c:pt>
                <c:pt idx="1">
                  <c:v>15.271166850499654</c:v>
                </c:pt>
                <c:pt idx="2">
                  <c:v>18.072134070033883</c:v>
                </c:pt>
                <c:pt idx="3">
                  <c:v>21.380555769557603</c:v>
                </c:pt>
                <c:pt idx="4">
                  <c:v>25.28584699091698</c:v>
                </c:pt>
                <c:pt idx="5">
                  <c:v>29.89216731323603</c:v>
                </c:pt>
                <c:pt idx="6">
                  <c:v>35.320444132377247</c:v>
                </c:pt>
                <c:pt idx="7">
                  <c:v>41.710503052879147</c:v>
                </c:pt>
                <c:pt idx="8">
                  <c:v>49.223229052732336</c:v>
                </c:pt>
                <c:pt idx="9">
                  <c:v>58.042636612589547</c:v>
                </c:pt>
                <c:pt idx="10">
                  <c:v>68.377665009620387</c:v>
                </c:pt>
                <c:pt idx="11">
                  <c:v>80.463432732264266</c:v>
                </c:pt>
                <c:pt idx="12">
                  <c:v>94.561579134101748</c:v>
                </c:pt>
                <c:pt idx="13">
                  <c:v>110.95919014366234</c:v>
                </c:pt>
                <c:pt idx="14">
                  <c:v>129.96564950876132</c:v>
                </c:pt>
                <c:pt idx="15">
                  <c:v>151.90658523125887</c:v>
                </c:pt>
                <c:pt idx="16">
                  <c:v>177.11391026913861</c:v>
                </c:pt>
                <c:pt idx="17">
                  <c:v>205.91082040935248</c:v>
                </c:pt>
                <c:pt idx="18">
                  <c:v>238.5905649557169</c:v>
                </c:pt>
                <c:pt idx="19">
                  <c:v>275.38792837799838</c:v>
                </c:pt>
                <c:pt idx="20">
                  <c:v>316.44276137139627</c:v>
                </c:pt>
                <c:pt idx="21">
                  <c:v>361.75570447980226</c:v>
                </c:pt>
                <c:pt idx="22">
                  <c:v>411.13757623505262</c:v>
                </c:pt>
                <c:pt idx="23">
                  <c:v>464.15581361846125</c:v>
                </c:pt>
                <c:pt idx="24">
                  <c:v>520.08378456081346</c:v>
                </c:pt>
                <c:pt idx="25">
                  <c:v>577.86144025000203</c:v>
                </c:pt>
                <c:pt idx="26">
                  <c:v>636.07803016661546</c:v>
                </c:pt>
                <c:pt idx="27">
                  <c:v>692.98854209786805</c:v>
                </c:pt>
                <c:pt idx="28">
                  <c:v>746.57406487251956</c:v>
                </c:pt>
                <c:pt idx="29">
                  <c:v>794.651507770237</c:v>
                </c:pt>
                <c:pt idx="30">
                  <c:v>835.02987615247912</c:v>
                </c:pt>
                <c:pt idx="31">
                  <c:v>865.69966855488201</c:v>
                </c:pt>
                <c:pt idx="32">
                  <c:v>885.03141556583432</c:v>
                </c:pt>
                <c:pt idx="33">
                  <c:v>891.95234876571158</c:v>
                </c:pt>
                <c:pt idx="34">
                  <c:v>886.06982861038705</c:v>
                </c:pt>
                <c:pt idx="35">
                  <c:v>867.71787155565471</c:v>
                </c:pt>
                <c:pt idx="36">
                  <c:v>837.9175243645077</c:v>
                </c:pt>
                <c:pt idx="37">
                  <c:v>798.25897638853348</c:v>
                </c:pt>
                <c:pt idx="38">
                  <c:v>750.72810684530668</c:v>
                </c:pt>
                <c:pt idx="39">
                  <c:v>697.50851259551928</c:v>
                </c:pt>
                <c:pt idx="40">
                  <c:v>640.79034129265892</c:v>
                </c:pt>
                <c:pt idx="41">
                  <c:v>582.61066247022245</c:v>
                </c:pt>
                <c:pt idx="42">
                  <c:v>524.73971652493856</c:v>
                </c:pt>
                <c:pt idx="43">
                  <c:v>468.61664354148888</c:v>
                </c:pt>
                <c:pt idx="44">
                  <c:v>415.32980442191911</c:v>
                </c:pt>
                <c:pt idx="45">
                  <c:v>365.63175274017703</c:v>
                </c:pt>
                <c:pt idx="46">
                  <c:v>319.977209861132</c:v>
                </c:pt>
                <c:pt idx="47">
                  <c:v>278.57318032566764</c:v>
                </c:pt>
                <c:pt idx="48">
                  <c:v>241.43253067720798</c:v>
                </c:pt>
                <c:pt idx="49">
                  <c:v>208.42499824665356</c:v>
                </c:pt>
                <c:pt idx="50">
                  <c:v>179.32206091985427</c:v>
                </c:pt>
                <c:pt idx="51">
                  <c:v>153.83406193246265</c:v>
                </c:pt>
                <c:pt idx="52">
                  <c:v>131.63935925666374</c:v>
                </c:pt>
                <c:pt idx="53">
                  <c:v>112.40611244664979</c:v>
                </c:pt>
                <c:pt idx="54">
                  <c:v>95.807748202121729</c:v>
                </c:pt>
                <c:pt idx="55">
                  <c:v>81.533286664551269</c:v>
                </c:pt>
                <c:pt idx="56">
                  <c:v>69.293673632026184</c:v>
                </c:pt>
                <c:pt idx="57">
                  <c:v>58.825132581579965</c:v>
                </c:pt>
                <c:pt idx="58">
                  <c:v>49.890381122513645</c:v>
                </c:pt>
                <c:pt idx="59">
                  <c:v>42.278383947726979</c:v>
                </c:pt>
                <c:pt idx="60">
                  <c:v>35.803157278700382</c:v>
                </c:pt>
                <c:pt idx="61">
                  <c:v>30.302006424528372</c:v>
                </c:pt>
                <c:pt idx="62">
                  <c:v>25.633470202061289</c:v>
                </c:pt>
                <c:pt idx="63">
                  <c:v>21.67516191172399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B7-470B-A30E-F6AD9C0251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5606744"/>
        <c:axId val="685611008"/>
      </c:scatterChart>
      <c:valAx>
        <c:axId val="685606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5611008"/>
        <c:crosses val="autoZero"/>
        <c:crossBetween val="midCat"/>
      </c:valAx>
      <c:valAx>
        <c:axId val="68561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5606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totale_casi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Casi_totali!$B$1:$B$1</c:f>
              <c:strCache>
                <c:ptCount val="1"/>
                <c:pt idx="0">
                  <c:v>totale_casi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Casi_totali!$A$3:$A$41</c:f>
              <c:numCache>
                <c:formatCode>d/m;@</c:formatCode>
                <c:ptCount val="39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</c:numCache>
            </c:numRef>
          </c:xVal>
          <c:yVal>
            <c:numRef>
              <c:f>Casi_totali!$B$3:$B$41</c:f>
              <c:numCache>
                <c:formatCode>General</c:formatCode>
                <c:ptCount val="39"/>
                <c:pt idx="0">
                  <c:v>229</c:v>
                </c:pt>
                <c:pt idx="1">
                  <c:v>322</c:v>
                </c:pt>
                <c:pt idx="2">
                  <c:v>400</c:v>
                </c:pt>
                <c:pt idx="3">
                  <c:v>650</c:v>
                </c:pt>
                <c:pt idx="4">
                  <c:v>888</c:v>
                </c:pt>
                <c:pt idx="5">
                  <c:v>1128</c:v>
                </c:pt>
                <c:pt idx="6">
                  <c:v>1694</c:v>
                </c:pt>
                <c:pt idx="7">
                  <c:v>2036</c:v>
                </c:pt>
                <c:pt idx="8">
                  <c:v>2502</c:v>
                </c:pt>
                <c:pt idx="9">
                  <c:v>3089</c:v>
                </c:pt>
                <c:pt idx="10">
                  <c:v>3858</c:v>
                </c:pt>
                <c:pt idx="11">
                  <c:v>4636</c:v>
                </c:pt>
                <c:pt idx="12">
                  <c:v>5883</c:v>
                </c:pt>
                <c:pt idx="13">
                  <c:v>7375</c:v>
                </c:pt>
                <c:pt idx="14">
                  <c:v>9172</c:v>
                </c:pt>
                <c:pt idx="15">
                  <c:v>10149</c:v>
                </c:pt>
                <c:pt idx="16">
                  <c:v>12462</c:v>
                </c:pt>
                <c:pt idx="17">
                  <c:v>15113</c:v>
                </c:pt>
                <c:pt idx="18">
                  <c:v>17660</c:v>
                </c:pt>
                <c:pt idx="19">
                  <c:v>21157</c:v>
                </c:pt>
                <c:pt idx="20">
                  <c:v>24747</c:v>
                </c:pt>
                <c:pt idx="21">
                  <c:v>27980</c:v>
                </c:pt>
                <c:pt idx="22">
                  <c:v>31506</c:v>
                </c:pt>
                <c:pt idx="23">
                  <c:v>35713</c:v>
                </c:pt>
                <c:pt idx="24">
                  <c:v>41035</c:v>
                </c:pt>
                <c:pt idx="25">
                  <c:v>47021</c:v>
                </c:pt>
                <c:pt idx="26">
                  <c:v>53578</c:v>
                </c:pt>
                <c:pt idx="27">
                  <c:v>59138</c:v>
                </c:pt>
                <c:pt idx="28">
                  <c:v>63927</c:v>
                </c:pt>
                <c:pt idx="29">
                  <c:v>69176</c:v>
                </c:pt>
                <c:pt idx="30">
                  <c:v>74386</c:v>
                </c:pt>
                <c:pt idx="31">
                  <c:v>80539</c:v>
                </c:pt>
                <c:pt idx="32">
                  <c:v>86498</c:v>
                </c:pt>
                <c:pt idx="33">
                  <c:v>92472</c:v>
                </c:pt>
                <c:pt idx="34">
                  <c:v>97689</c:v>
                </c:pt>
                <c:pt idx="35">
                  <c:v>101739</c:v>
                </c:pt>
                <c:pt idx="36">
                  <c:v>105792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2A-4160-AA11-CA6D41F420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19376"/>
        <c:axId val="449319048"/>
      </c:scatterChart>
      <c:valAx>
        <c:axId val="449319048"/>
        <c:scaling>
          <c:logBase val="10"/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9319376"/>
        <c:crosses val="autoZero"/>
        <c:crossBetween val="midCat"/>
      </c:valAx>
      <c:valAx>
        <c:axId val="449319376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9319048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9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Terapia_inten!$B$1:$B$1</c:f>
              <c:strCache>
                <c:ptCount val="1"/>
                <c:pt idx="0">
                  <c:v>terapia_intensiva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Terapia_inten!$A$3:$A$44</c:f>
              <c:numCache>
                <c:formatCode>d/m;@</c:formatCode>
                <c:ptCount val="42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</c:numCache>
            </c:numRef>
          </c:xVal>
          <c:yVal>
            <c:numRef>
              <c:f>Terapia_inten!$B$3:$B$44</c:f>
              <c:numCache>
                <c:formatCode>General</c:formatCode>
                <c:ptCount val="42"/>
                <c:pt idx="0">
                  <c:v>26</c:v>
                </c:pt>
                <c:pt idx="1">
                  <c:v>35</c:v>
                </c:pt>
                <c:pt idx="2">
                  <c:v>36</c:v>
                </c:pt>
                <c:pt idx="3">
                  <c:v>56</c:v>
                </c:pt>
                <c:pt idx="4">
                  <c:v>64</c:v>
                </c:pt>
                <c:pt idx="5">
                  <c:v>105</c:v>
                </c:pt>
                <c:pt idx="6">
                  <c:v>140</c:v>
                </c:pt>
                <c:pt idx="7">
                  <c:v>166</c:v>
                </c:pt>
                <c:pt idx="8">
                  <c:v>229</c:v>
                </c:pt>
                <c:pt idx="9">
                  <c:v>295</c:v>
                </c:pt>
                <c:pt idx="10">
                  <c:v>351</c:v>
                </c:pt>
                <c:pt idx="11">
                  <c:v>462</c:v>
                </c:pt>
                <c:pt idx="12">
                  <c:v>567</c:v>
                </c:pt>
                <c:pt idx="13">
                  <c:v>650</c:v>
                </c:pt>
                <c:pt idx="14">
                  <c:v>733</c:v>
                </c:pt>
                <c:pt idx="15">
                  <c:v>877</c:v>
                </c:pt>
                <c:pt idx="16">
                  <c:v>1028</c:v>
                </c:pt>
                <c:pt idx="17">
                  <c:v>1153</c:v>
                </c:pt>
                <c:pt idx="18">
                  <c:v>1328</c:v>
                </c:pt>
                <c:pt idx="19">
                  <c:v>1518</c:v>
                </c:pt>
                <c:pt idx="20">
                  <c:v>1672</c:v>
                </c:pt>
                <c:pt idx="21">
                  <c:v>1851</c:v>
                </c:pt>
                <c:pt idx="22">
                  <c:v>2060</c:v>
                </c:pt>
                <c:pt idx="23">
                  <c:v>2257</c:v>
                </c:pt>
                <c:pt idx="24">
                  <c:v>2498</c:v>
                </c:pt>
                <c:pt idx="25">
                  <c:v>2655</c:v>
                </c:pt>
                <c:pt idx="26">
                  <c:v>2857</c:v>
                </c:pt>
                <c:pt idx="27">
                  <c:v>3009</c:v>
                </c:pt>
                <c:pt idx="28">
                  <c:v>3204</c:v>
                </c:pt>
                <c:pt idx="29">
                  <c:v>3396</c:v>
                </c:pt>
                <c:pt idx="30">
                  <c:v>3489</c:v>
                </c:pt>
                <c:pt idx="31">
                  <c:v>3612</c:v>
                </c:pt>
                <c:pt idx="32">
                  <c:v>3732</c:v>
                </c:pt>
                <c:pt idx="33">
                  <c:v>3856</c:v>
                </c:pt>
                <c:pt idx="34">
                  <c:v>3906</c:v>
                </c:pt>
                <c:pt idx="35">
                  <c:v>3981</c:v>
                </c:pt>
                <c:pt idx="36">
                  <c:v>4023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88-49F7-98F6-26A391EF4ED9}"/>
            </c:ext>
          </c:extLst>
        </c:ser>
        <c:ser>
          <c:idx val="1"/>
          <c:order val="1"/>
          <c:tx>
            <c:strRef>
              <c:f>Terapia_inten!$C$1:$C$1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Terapia_inten!$A$2:$A$41</c:f>
              <c:numCache>
                <c:formatCode>d/m;@</c:formatCode>
                <c:ptCount val="40"/>
                <c:pt idx="1">
                  <c:v>43885.75</c:v>
                </c:pt>
                <c:pt idx="2">
                  <c:v>43886</c:v>
                </c:pt>
                <c:pt idx="3">
                  <c:v>43887</c:v>
                </c:pt>
                <c:pt idx="4">
                  <c:v>43888</c:v>
                </c:pt>
                <c:pt idx="5">
                  <c:v>43889</c:v>
                </c:pt>
                <c:pt idx="6">
                  <c:v>43890</c:v>
                </c:pt>
                <c:pt idx="7">
                  <c:v>43891</c:v>
                </c:pt>
                <c:pt idx="8">
                  <c:v>43892</c:v>
                </c:pt>
                <c:pt idx="9">
                  <c:v>43893</c:v>
                </c:pt>
                <c:pt idx="10">
                  <c:v>43894</c:v>
                </c:pt>
                <c:pt idx="11">
                  <c:v>43895</c:v>
                </c:pt>
                <c:pt idx="12">
                  <c:v>43896</c:v>
                </c:pt>
                <c:pt idx="13">
                  <c:v>43897</c:v>
                </c:pt>
                <c:pt idx="14">
                  <c:v>43898</c:v>
                </c:pt>
                <c:pt idx="15">
                  <c:v>43899</c:v>
                </c:pt>
                <c:pt idx="16">
                  <c:v>43900</c:v>
                </c:pt>
                <c:pt idx="17">
                  <c:v>43901</c:v>
                </c:pt>
                <c:pt idx="18">
                  <c:v>43902</c:v>
                </c:pt>
                <c:pt idx="19">
                  <c:v>43903</c:v>
                </c:pt>
                <c:pt idx="20">
                  <c:v>43904</c:v>
                </c:pt>
                <c:pt idx="21">
                  <c:v>43905</c:v>
                </c:pt>
                <c:pt idx="22">
                  <c:v>43906</c:v>
                </c:pt>
                <c:pt idx="23">
                  <c:v>43907</c:v>
                </c:pt>
                <c:pt idx="24">
                  <c:v>43908</c:v>
                </c:pt>
                <c:pt idx="25">
                  <c:v>43909</c:v>
                </c:pt>
                <c:pt idx="26">
                  <c:v>43910</c:v>
                </c:pt>
                <c:pt idx="27">
                  <c:v>43911</c:v>
                </c:pt>
                <c:pt idx="28">
                  <c:v>43912</c:v>
                </c:pt>
                <c:pt idx="29">
                  <c:v>43913</c:v>
                </c:pt>
                <c:pt idx="30">
                  <c:v>43914</c:v>
                </c:pt>
                <c:pt idx="31">
                  <c:v>43915</c:v>
                </c:pt>
                <c:pt idx="32">
                  <c:v>43916</c:v>
                </c:pt>
                <c:pt idx="33">
                  <c:v>43917</c:v>
                </c:pt>
                <c:pt idx="34">
                  <c:v>43918</c:v>
                </c:pt>
                <c:pt idx="35">
                  <c:v>43919</c:v>
                </c:pt>
                <c:pt idx="36">
                  <c:v>43920</c:v>
                </c:pt>
                <c:pt idx="37">
                  <c:v>43921</c:v>
                </c:pt>
              </c:numCache>
            </c:numRef>
          </c:xVal>
          <c:yVal>
            <c:numRef>
              <c:f>Terapia_inten!$C$2:$C$41</c:f>
              <c:numCache>
                <c:formatCode>General</c:formatCode>
                <c:ptCount val="40"/>
                <c:pt idx="2">
                  <c:v>9</c:v>
                </c:pt>
                <c:pt idx="3">
                  <c:v>1</c:v>
                </c:pt>
                <c:pt idx="4">
                  <c:v>20</c:v>
                </c:pt>
                <c:pt idx="5">
                  <c:v>8</c:v>
                </c:pt>
                <c:pt idx="6">
                  <c:v>41</c:v>
                </c:pt>
                <c:pt idx="7">
                  <c:v>35</c:v>
                </c:pt>
                <c:pt idx="8">
                  <c:v>26</c:v>
                </c:pt>
                <c:pt idx="9">
                  <c:v>63</c:v>
                </c:pt>
                <c:pt idx="10">
                  <c:v>66</c:v>
                </c:pt>
                <c:pt idx="11">
                  <c:v>56</c:v>
                </c:pt>
                <c:pt idx="12">
                  <c:v>111</c:v>
                </c:pt>
                <c:pt idx="13">
                  <c:v>105</c:v>
                </c:pt>
                <c:pt idx="14">
                  <c:v>83</c:v>
                </c:pt>
                <c:pt idx="15">
                  <c:v>83</c:v>
                </c:pt>
                <c:pt idx="16">
                  <c:v>144</c:v>
                </c:pt>
                <c:pt idx="17">
                  <c:v>151</c:v>
                </c:pt>
                <c:pt idx="18">
                  <c:v>125</c:v>
                </c:pt>
                <c:pt idx="19">
                  <c:v>175</c:v>
                </c:pt>
                <c:pt idx="20">
                  <c:v>190</c:v>
                </c:pt>
                <c:pt idx="21">
                  <c:v>154</c:v>
                </c:pt>
                <c:pt idx="22">
                  <c:v>179</c:v>
                </c:pt>
                <c:pt idx="23">
                  <c:v>209</c:v>
                </c:pt>
                <c:pt idx="24">
                  <c:v>197</c:v>
                </c:pt>
                <c:pt idx="25">
                  <c:v>241</c:v>
                </c:pt>
                <c:pt idx="26">
                  <c:v>157</c:v>
                </c:pt>
                <c:pt idx="27">
                  <c:v>202</c:v>
                </c:pt>
                <c:pt idx="28">
                  <c:v>152</c:v>
                </c:pt>
                <c:pt idx="29">
                  <c:v>195</c:v>
                </c:pt>
                <c:pt idx="30">
                  <c:v>192</c:v>
                </c:pt>
                <c:pt idx="31">
                  <c:v>93</c:v>
                </c:pt>
                <c:pt idx="32">
                  <c:v>123</c:v>
                </c:pt>
                <c:pt idx="33">
                  <c:v>120</c:v>
                </c:pt>
                <c:pt idx="34">
                  <c:v>124</c:v>
                </c:pt>
                <c:pt idx="35">
                  <c:v>50</c:v>
                </c:pt>
                <c:pt idx="36">
                  <c:v>75</c:v>
                </c:pt>
                <c:pt idx="37">
                  <c:v>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88-49F7-98F6-26A391EF4ED9}"/>
            </c:ext>
          </c:extLst>
        </c:ser>
        <c:ser>
          <c:idx val="2"/>
          <c:order val="2"/>
          <c:tx>
            <c:strRef>
              <c:f>Terapia_inten!$D$1:$D$1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xVal>
            <c:numRef>
              <c:f>Terapia_inten!$A$2:$A$26</c:f>
              <c:numCache>
                <c:formatCode>d/m;@</c:formatCode>
                <c:ptCount val="25"/>
                <c:pt idx="1">
                  <c:v>43885.75</c:v>
                </c:pt>
                <c:pt idx="2">
                  <c:v>43886</c:v>
                </c:pt>
                <c:pt idx="3">
                  <c:v>43887</c:v>
                </c:pt>
                <c:pt idx="4">
                  <c:v>43888</c:v>
                </c:pt>
                <c:pt idx="5">
                  <c:v>43889</c:v>
                </c:pt>
                <c:pt idx="6">
                  <c:v>43890</c:v>
                </c:pt>
                <c:pt idx="7">
                  <c:v>43891</c:v>
                </c:pt>
                <c:pt idx="8">
                  <c:v>43892</c:v>
                </c:pt>
                <c:pt idx="9">
                  <c:v>43893</c:v>
                </c:pt>
                <c:pt idx="10">
                  <c:v>43894</c:v>
                </c:pt>
                <c:pt idx="11">
                  <c:v>43895</c:v>
                </c:pt>
                <c:pt idx="12">
                  <c:v>43896</c:v>
                </c:pt>
                <c:pt idx="13">
                  <c:v>43897</c:v>
                </c:pt>
                <c:pt idx="14">
                  <c:v>43898</c:v>
                </c:pt>
                <c:pt idx="15">
                  <c:v>43899</c:v>
                </c:pt>
                <c:pt idx="16">
                  <c:v>43900</c:v>
                </c:pt>
                <c:pt idx="17">
                  <c:v>43901</c:v>
                </c:pt>
                <c:pt idx="18">
                  <c:v>43902</c:v>
                </c:pt>
                <c:pt idx="19">
                  <c:v>43903</c:v>
                </c:pt>
                <c:pt idx="20">
                  <c:v>43904</c:v>
                </c:pt>
                <c:pt idx="21">
                  <c:v>43905</c:v>
                </c:pt>
                <c:pt idx="22">
                  <c:v>43906</c:v>
                </c:pt>
                <c:pt idx="23">
                  <c:v>43907</c:v>
                </c:pt>
                <c:pt idx="24">
                  <c:v>43908</c:v>
                </c:pt>
              </c:numCache>
            </c:numRef>
          </c:xVal>
          <c:yVal>
            <c:numRef>
              <c:f>Terapia_inten!$D$2:$D$26</c:f>
              <c:numCache>
                <c:formatCode>General</c:formatCode>
                <c:ptCount val="25"/>
                <c:pt idx="3">
                  <c:v>-8</c:v>
                </c:pt>
                <c:pt idx="4">
                  <c:v>19</c:v>
                </c:pt>
                <c:pt idx="5">
                  <c:v>-12</c:v>
                </c:pt>
                <c:pt idx="6">
                  <c:v>33</c:v>
                </c:pt>
                <c:pt idx="7">
                  <c:v>-6</c:v>
                </c:pt>
                <c:pt idx="8">
                  <c:v>-9</c:v>
                </c:pt>
                <c:pt idx="9">
                  <c:v>37</c:v>
                </c:pt>
                <c:pt idx="10">
                  <c:v>3</c:v>
                </c:pt>
                <c:pt idx="11">
                  <c:v>-10</c:v>
                </c:pt>
                <c:pt idx="12">
                  <c:v>55</c:v>
                </c:pt>
                <c:pt idx="13">
                  <c:v>-6</c:v>
                </c:pt>
                <c:pt idx="14">
                  <c:v>-22</c:v>
                </c:pt>
                <c:pt idx="15">
                  <c:v>0</c:v>
                </c:pt>
                <c:pt idx="16">
                  <c:v>61</c:v>
                </c:pt>
                <c:pt idx="17">
                  <c:v>7</c:v>
                </c:pt>
                <c:pt idx="18">
                  <c:v>-26</c:v>
                </c:pt>
                <c:pt idx="19">
                  <c:v>50</c:v>
                </c:pt>
                <c:pt idx="20">
                  <c:v>15</c:v>
                </c:pt>
                <c:pt idx="21">
                  <c:v>-36</c:v>
                </c:pt>
                <c:pt idx="22">
                  <c:v>25</c:v>
                </c:pt>
                <c:pt idx="23">
                  <c:v>30</c:v>
                </c:pt>
                <c:pt idx="24">
                  <c:v>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388-49F7-98F6-26A391EF4ED9}"/>
            </c:ext>
          </c:extLst>
        </c:ser>
        <c:ser>
          <c:idx val="3"/>
          <c:order val="3"/>
          <c:tx>
            <c:strRef>
              <c:f>Terapia_inten!$E$1:$E$1</c:f>
              <c:strCache>
                <c:ptCount val="1"/>
                <c:pt idx="0">
                  <c:v>d3</c:v>
                </c:pt>
              </c:strCache>
            </c:strRef>
          </c:tx>
          <c:spPr>
            <a:ln w="28803" cap="rnd">
              <a:solidFill>
                <a:srgbClr val="579D1C"/>
              </a:solidFill>
              <a:prstDash val="solid"/>
              <a:round/>
            </a:ln>
          </c:spPr>
          <c:marker>
            <c:symbol val="x"/>
            <c:size val="7"/>
          </c:marker>
          <c:xVal>
            <c:numRef>
              <c:f>Terapia_inten!$A$2:$A$41</c:f>
              <c:numCache>
                <c:formatCode>d/m;@</c:formatCode>
                <c:ptCount val="40"/>
                <c:pt idx="1">
                  <c:v>43885.75</c:v>
                </c:pt>
                <c:pt idx="2">
                  <c:v>43886</c:v>
                </c:pt>
                <c:pt idx="3">
                  <c:v>43887</c:v>
                </c:pt>
                <c:pt idx="4">
                  <c:v>43888</c:v>
                </c:pt>
                <c:pt idx="5">
                  <c:v>43889</c:v>
                </c:pt>
                <c:pt idx="6">
                  <c:v>43890</c:v>
                </c:pt>
                <c:pt idx="7">
                  <c:v>43891</c:v>
                </c:pt>
                <c:pt idx="8">
                  <c:v>43892</c:v>
                </c:pt>
                <c:pt idx="9">
                  <c:v>43893</c:v>
                </c:pt>
                <c:pt idx="10">
                  <c:v>43894</c:v>
                </c:pt>
                <c:pt idx="11">
                  <c:v>43895</c:v>
                </c:pt>
                <c:pt idx="12">
                  <c:v>43896</c:v>
                </c:pt>
                <c:pt idx="13">
                  <c:v>43897</c:v>
                </c:pt>
                <c:pt idx="14">
                  <c:v>43898</c:v>
                </c:pt>
                <c:pt idx="15">
                  <c:v>43899</c:v>
                </c:pt>
                <c:pt idx="16">
                  <c:v>43900</c:v>
                </c:pt>
                <c:pt idx="17">
                  <c:v>43901</c:v>
                </c:pt>
                <c:pt idx="18">
                  <c:v>43902</c:v>
                </c:pt>
                <c:pt idx="19">
                  <c:v>43903</c:v>
                </c:pt>
                <c:pt idx="20">
                  <c:v>43904</c:v>
                </c:pt>
                <c:pt idx="21">
                  <c:v>43905</c:v>
                </c:pt>
                <c:pt idx="22">
                  <c:v>43906</c:v>
                </c:pt>
                <c:pt idx="23">
                  <c:v>43907</c:v>
                </c:pt>
                <c:pt idx="24">
                  <c:v>43908</c:v>
                </c:pt>
                <c:pt idx="25">
                  <c:v>43909</c:v>
                </c:pt>
                <c:pt idx="26">
                  <c:v>43910</c:v>
                </c:pt>
                <c:pt idx="27">
                  <c:v>43911</c:v>
                </c:pt>
                <c:pt idx="28">
                  <c:v>43912</c:v>
                </c:pt>
                <c:pt idx="29">
                  <c:v>43913</c:v>
                </c:pt>
                <c:pt idx="30">
                  <c:v>43914</c:v>
                </c:pt>
                <c:pt idx="31">
                  <c:v>43915</c:v>
                </c:pt>
                <c:pt idx="32">
                  <c:v>43916</c:v>
                </c:pt>
                <c:pt idx="33">
                  <c:v>43917</c:v>
                </c:pt>
                <c:pt idx="34">
                  <c:v>43918</c:v>
                </c:pt>
                <c:pt idx="35">
                  <c:v>43919</c:v>
                </c:pt>
                <c:pt idx="36">
                  <c:v>43920</c:v>
                </c:pt>
                <c:pt idx="37">
                  <c:v>43921</c:v>
                </c:pt>
              </c:numCache>
            </c:numRef>
          </c:xVal>
          <c:yVal>
            <c:numRef>
              <c:f>Terapia_inten!$E$2:$E$41</c:f>
              <c:numCache>
                <c:formatCode>General</c:formatCode>
                <c:ptCount val="40"/>
                <c:pt idx="4">
                  <c:v>27</c:v>
                </c:pt>
                <c:pt idx="5">
                  <c:v>-31</c:v>
                </c:pt>
                <c:pt idx="6">
                  <c:v>45</c:v>
                </c:pt>
                <c:pt idx="7">
                  <c:v>-39</c:v>
                </c:pt>
                <c:pt idx="8">
                  <c:v>-3</c:v>
                </c:pt>
                <c:pt idx="9">
                  <c:v>46</c:v>
                </c:pt>
                <c:pt idx="10">
                  <c:v>-34</c:v>
                </c:pt>
                <c:pt idx="11">
                  <c:v>-13</c:v>
                </c:pt>
                <c:pt idx="12">
                  <c:v>65</c:v>
                </c:pt>
                <c:pt idx="13">
                  <c:v>-61</c:v>
                </c:pt>
                <c:pt idx="14">
                  <c:v>-16</c:v>
                </c:pt>
                <c:pt idx="15">
                  <c:v>22</c:v>
                </c:pt>
                <c:pt idx="16">
                  <c:v>61</c:v>
                </c:pt>
                <c:pt idx="17">
                  <c:v>-54</c:v>
                </c:pt>
                <c:pt idx="18">
                  <c:v>-33</c:v>
                </c:pt>
                <c:pt idx="19">
                  <c:v>76</c:v>
                </c:pt>
                <c:pt idx="20">
                  <c:v>-35</c:v>
                </c:pt>
                <c:pt idx="21">
                  <c:v>-51</c:v>
                </c:pt>
                <c:pt idx="22">
                  <c:v>61</c:v>
                </c:pt>
                <c:pt idx="23">
                  <c:v>5</c:v>
                </c:pt>
                <c:pt idx="24">
                  <c:v>-42</c:v>
                </c:pt>
                <c:pt idx="25">
                  <c:v>56</c:v>
                </c:pt>
                <c:pt idx="26">
                  <c:v>-128</c:v>
                </c:pt>
                <c:pt idx="27">
                  <c:v>129</c:v>
                </c:pt>
                <c:pt idx="28">
                  <c:v>-95</c:v>
                </c:pt>
                <c:pt idx="29">
                  <c:v>93</c:v>
                </c:pt>
                <c:pt idx="30">
                  <c:v>-46</c:v>
                </c:pt>
                <c:pt idx="31">
                  <c:v>-96</c:v>
                </c:pt>
                <c:pt idx="32">
                  <c:v>129</c:v>
                </c:pt>
                <c:pt idx="33">
                  <c:v>-33</c:v>
                </c:pt>
                <c:pt idx="34">
                  <c:v>7</c:v>
                </c:pt>
                <c:pt idx="35">
                  <c:v>-78</c:v>
                </c:pt>
                <c:pt idx="36">
                  <c:v>99</c:v>
                </c:pt>
                <c:pt idx="37">
                  <c:v>-58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388-49F7-98F6-26A391EF4E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20032"/>
        <c:axId val="449319704"/>
      </c:scatterChart>
      <c:valAx>
        <c:axId val="449319704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20032"/>
        <c:crossesAt val="0"/>
        <c:crossBetween val="midCat"/>
      </c:valAx>
      <c:valAx>
        <c:axId val="449320032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19704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Guariti!$B$1:$B$1</c:f>
              <c:strCache>
                <c:ptCount val="1"/>
                <c:pt idx="0">
                  <c:v>dimessi_guariti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Guariti!$A$3:$A$39</c:f>
              <c:numCache>
                <c:formatCode>d/m;@</c:formatCode>
                <c:ptCount val="37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</c:numCache>
            </c:numRef>
          </c:xVal>
          <c:yVal>
            <c:numRef>
              <c:f>Guariti!$B$3:$B$39</c:f>
              <c:numCache>
                <c:formatCode>General</c:formatCode>
                <c:ptCount val="37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45</c:v>
                </c:pt>
                <c:pt idx="4">
                  <c:v>46</c:v>
                </c:pt>
                <c:pt idx="5">
                  <c:v>50</c:v>
                </c:pt>
                <c:pt idx="6">
                  <c:v>83</c:v>
                </c:pt>
                <c:pt idx="7">
                  <c:v>149</c:v>
                </c:pt>
                <c:pt idx="8">
                  <c:v>160</c:v>
                </c:pt>
                <c:pt idx="9">
                  <c:v>276</c:v>
                </c:pt>
                <c:pt idx="10">
                  <c:v>414</c:v>
                </c:pt>
                <c:pt idx="11">
                  <c:v>523</c:v>
                </c:pt>
                <c:pt idx="12">
                  <c:v>589</c:v>
                </c:pt>
                <c:pt idx="13">
                  <c:v>622</c:v>
                </c:pt>
                <c:pt idx="14">
                  <c:v>724</c:v>
                </c:pt>
                <c:pt idx="15">
                  <c:v>1004</c:v>
                </c:pt>
                <c:pt idx="16">
                  <c:v>1045</c:v>
                </c:pt>
                <c:pt idx="17">
                  <c:v>1258</c:v>
                </c:pt>
                <c:pt idx="18">
                  <c:v>1439</c:v>
                </c:pt>
                <c:pt idx="19">
                  <c:v>1966</c:v>
                </c:pt>
                <c:pt idx="20">
                  <c:v>2335</c:v>
                </c:pt>
                <c:pt idx="21">
                  <c:v>2749</c:v>
                </c:pt>
                <c:pt idx="22">
                  <c:v>2941</c:v>
                </c:pt>
                <c:pt idx="23">
                  <c:v>4025</c:v>
                </c:pt>
                <c:pt idx="24">
                  <c:v>4440</c:v>
                </c:pt>
                <c:pt idx="25">
                  <c:v>5129</c:v>
                </c:pt>
                <c:pt idx="26">
                  <c:v>6072</c:v>
                </c:pt>
                <c:pt idx="27">
                  <c:v>7024</c:v>
                </c:pt>
                <c:pt idx="28">
                  <c:v>7432</c:v>
                </c:pt>
                <c:pt idx="29">
                  <c:v>8326</c:v>
                </c:pt>
                <c:pt idx="30">
                  <c:v>9362</c:v>
                </c:pt>
                <c:pt idx="31">
                  <c:v>10361</c:v>
                </c:pt>
                <c:pt idx="32">
                  <c:v>10950</c:v>
                </c:pt>
                <c:pt idx="33">
                  <c:v>12384</c:v>
                </c:pt>
                <c:pt idx="34">
                  <c:v>13030</c:v>
                </c:pt>
                <c:pt idx="35">
                  <c:v>14620</c:v>
                </c:pt>
                <c:pt idx="36">
                  <c:v>15729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32-4762-843A-D0B15746909F}"/>
            </c:ext>
          </c:extLst>
        </c:ser>
        <c:ser>
          <c:idx val="1"/>
          <c:order val="1"/>
          <c:tx>
            <c:strRef>
              <c:f>Guariti!$C$1:$C$1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Guariti!$A$3:$A$39</c:f>
              <c:numCache>
                <c:formatCode>d/m;@</c:formatCode>
                <c:ptCount val="37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</c:numCache>
            </c:numRef>
          </c:xVal>
          <c:yVal>
            <c:numRef>
              <c:f>Guariti!$C$3:$C$39</c:f>
              <c:numCache>
                <c:formatCode>General</c:formatCode>
                <c:ptCount val="37"/>
                <c:pt idx="1">
                  <c:v>0</c:v>
                </c:pt>
                <c:pt idx="2">
                  <c:v>2</c:v>
                </c:pt>
                <c:pt idx="3">
                  <c:v>42</c:v>
                </c:pt>
                <c:pt idx="4">
                  <c:v>1</c:v>
                </c:pt>
                <c:pt idx="5">
                  <c:v>4</c:v>
                </c:pt>
                <c:pt idx="6">
                  <c:v>33</c:v>
                </c:pt>
                <c:pt idx="7">
                  <c:v>66</c:v>
                </c:pt>
                <c:pt idx="8">
                  <c:v>11</c:v>
                </c:pt>
                <c:pt idx="9">
                  <c:v>116</c:v>
                </c:pt>
                <c:pt idx="10">
                  <c:v>138</c:v>
                </c:pt>
                <c:pt idx="11">
                  <c:v>109</c:v>
                </c:pt>
                <c:pt idx="12">
                  <c:v>66</c:v>
                </c:pt>
                <c:pt idx="13">
                  <c:v>33</c:v>
                </c:pt>
                <c:pt idx="14">
                  <c:v>102</c:v>
                </c:pt>
                <c:pt idx="15">
                  <c:v>280</c:v>
                </c:pt>
                <c:pt idx="16">
                  <c:v>41</c:v>
                </c:pt>
                <c:pt idx="17">
                  <c:v>213</c:v>
                </c:pt>
                <c:pt idx="18">
                  <c:v>181</c:v>
                </c:pt>
                <c:pt idx="19">
                  <c:v>527</c:v>
                </c:pt>
                <c:pt idx="20">
                  <c:v>369</c:v>
                </c:pt>
                <c:pt idx="21">
                  <c:v>414</c:v>
                </c:pt>
                <c:pt idx="22">
                  <c:v>192</c:v>
                </c:pt>
                <c:pt idx="23">
                  <c:v>1084</c:v>
                </c:pt>
                <c:pt idx="24">
                  <c:v>415</c:v>
                </c:pt>
                <c:pt idx="25">
                  <c:v>689</c:v>
                </c:pt>
                <c:pt idx="26">
                  <c:v>943</c:v>
                </c:pt>
                <c:pt idx="27">
                  <c:v>952</c:v>
                </c:pt>
                <c:pt idx="28">
                  <c:v>408</c:v>
                </c:pt>
                <c:pt idx="29">
                  <c:v>894</c:v>
                </c:pt>
                <c:pt idx="30">
                  <c:v>1036</c:v>
                </c:pt>
                <c:pt idx="31">
                  <c:v>999</c:v>
                </c:pt>
                <c:pt idx="32">
                  <c:v>589</c:v>
                </c:pt>
                <c:pt idx="33">
                  <c:v>1434</c:v>
                </c:pt>
                <c:pt idx="34">
                  <c:v>646</c:v>
                </c:pt>
                <c:pt idx="35">
                  <c:v>1590</c:v>
                </c:pt>
                <c:pt idx="36">
                  <c:v>1109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32-4762-843A-D0B15746909F}"/>
            </c:ext>
          </c:extLst>
        </c:ser>
        <c:ser>
          <c:idx val="2"/>
          <c:order val="2"/>
          <c:tx>
            <c:strRef>
              <c:f>Guariti!$D$1:$D$1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xVal>
            <c:numRef>
              <c:f>Guariti!$A$3:$A$39</c:f>
              <c:numCache>
                <c:formatCode>d/m;@</c:formatCode>
                <c:ptCount val="37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</c:numCache>
            </c:numRef>
          </c:xVal>
          <c:yVal>
            <c:numRef>
              <c:f>Guariti!$D$3:$D$39</c:f>
              <c:numCache>
                <c:formatCode>General</c:formatCode>
                <c:ptCount val="37"/>
                <c:pt idx="2">
                  <c:v>2</c:v>
                </c:pt>
                <c:pt idx="3">
                  <c:v>40</c:v>
                </c:pt>
                <c:pt idx="4">
                  <c:v>-41</c:v>
                </c:pt>
                <c:pt idx="5">
                  <c:v>3</c:v>
                </c:pt>
                <c:pt idx="6">
                  <c:v>29</c:v>
                </c:pt>
                <c:pt idx="7">
                  <c:v>33</c:v>
                </c:pt>
                <c:pt idx="8">
                  <c:v>-55</c:v>
                </c:pt>
                <c:pt idx="9">
                  <c:v>105</c:v>
                </c:pt>
                <c:pt idx="10">
                  <c:v>22</c:v>
                </c:pt>
                <c:pt idx="11">
                  <c:v>-29</c:v>
                </c:pt>
                <c:pt idx="12">
                  <c:v>-43</c:v>
                </c:pt>
                <c:pt idx="13">
                  <c:v>-33</c:v>
                </c:pt>
                <c:pt idx="14">
                  <c:v>69</c:v>
                </c:pt>
                <c:pt idx="15">
                  <c:v>178</c:v>
                </c:pt>
                <c:pt idx="16">
                  <c:v>-239</c:v>
                </c:pt>
                <c:pt idx="17">
                  <c:v>172</c:v>
                </c:pt>
                <c:pt idx="18">
                  <c:v>-32</c:v>
                </c:pt>
                <c:pt idx="19">
                  <c:v>346</c:v>
                </c:pt>
                <c:pt idx="20">
                  <c:v>-158</c:v>
                </c:pt>
                <c:pt idx="21">
                  <c:v>45</c:v>
                </c:pt>
                <c:pt idx="22">
                  <c:v>-222</c:v>
                </c:pt>
                <c:pt idx="23">
                  <c:v>892</c:v>
                </c:pt>
                <c:pt idx="24">
                  <c:v>-669</c:v>
                </c:pt>
                <c:pt idx="25">
                  <c:v>274</c:v>
                </c:pt>
                <c:pt idx="26">
                  <c:v>254</c:v>
                </c:pt>
                <c:pt idx="27">
                  <c:v>9</c:v>
                </c:pt>
                <c:pt idx="28">
                  <c:v>-544</c:v>
                </c:pt>
                <c:pt idx="29">
                  <c:v>486</c:v>
                </c:pt>
                <c:pt idx="30">
                  <c:v>142</c:v>
                </c:pt>
                <c:pt idx="31">
                  <c:v>-37</c:v>
                </c:pt>
                <c:pt idx="32">
                  <c:v>-410</c:v>
                </c:pt>
                <c:pt idx="33">
                  <c:v>845</c:v>
                </c:pt>
                <c:pt idx="34">
                  <c:v>-788</c:v>
                </c:pt>
                <c:pt idx="35">
                  <c:v>944</c:v>
                </c:pt>
                <c:pt idx="36">
                  <c:v>-481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E32-4762-843A-D0B15746909F}"/>
            </c:ext>
          </c:extLst>
        </c:ser>
        <c:ser>
          <c:idx val="3"/>
          <c:order val="3"/>
          <c:tx>
            <c:strRef>
              <c:f>Guariti!$E$1:$E$1</c:f>
              <c:strCache>
                <c:ptCount val="1"/>
                <c:pt idx="0">
                  <c:v>d3</c:v>
                </c:pt>
              </c:strCache>
            </c:strRef>
          </c:tx>
          <c:spPr>
            <a:ln w="28803" cap="rnd">
              <a:solidFill>
                <a:srgbClr val="579D1C"/>
              </a:solidFill>
              <a:prstDash val="solid"/>
              <a:round/>
            </a:ln>
          </c:spPr>
          <c:marker>
            <c:symbol val="x"/>
            <c:size val="7"/>
          </c:marker>
          <c:xVal>
            <c:numRef>
              <c:f>Guariti!$A$3:$A$39</c:f>
              <c:numCache>
                <c:formatCode>d/m;@</c:formatCode>
                <c:ptCount val="37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</c:numCache>
            </c:numRef>
          </c:xVal>
          <c:yVal>
            <c:numRef>
              <c:f>Guariti!$E$3:$E$39</c:f>
              <c:numCache>
                <c:formatCode>General</c:formatCode>
                <c:ptCount val="37"/>
                <c:pt idx="3">
                  <c:v>38</c:v>
                </c:pt>
                <c:pt idx="4">
                  <c:v>-81</c:v>
                </c:pt>
                <c:pt idx="5">
                  <c:v>44</c:v>
                </c:pt>
                <c:pt idx="6">
                  <c:v>26</c:v>
                </c:pt>
                <c:pt idx="7">
                  <c:v>4</c:v>
                </c:pt>
                <c:pt idx="8">
                  <c:v>-88</c:v>
                </c:pt>
                <c:pt idx="9">
                  <c:v>160</c:v>
                </c:pt>
                <c:pt idx="10">
                  <c:v>-83</c:v>
                </c:pt>
                <c:pt idx="11">
                  <c:v>-51</c:v>
                </c:pt>
                <c:pt idx="12">
                  <c:v>-14</c:v>
                </c:pt>
                <c:pt idx="13">
                  <c:v>10</c:v>
                </c:pt>
                <c:pt idx="14">
                  <c:v>102</c:v>
                </c:pt>
                <c:pt idx="15">
                  <c:v>109</c:v>
                </c:pt>
                <c:pt idx="16">
                  <c:v>-417</c:v>
                </c:pt>
                <c:pt idx="17">
                  <c:v>411</c:v>
                </c:pt>
                <c:pt idx="18">
                  <c:v>-204</c:v>
                </c:pt>
                <c:pt idx="19">
                  <c:v>378</c:v>
                </c:pt>
                <c:pt idx="20">
                  <c:v>-504</c:v>
                </c:pt>
                <c:pt idx="21">
                  <c:v>203</c:v>
                </c:pt>
                <c:pt idx="22">
                  <c:v>-267</c:v>
                </c:pt>
                <c:pt idx="23">
                  <c:v>1114</c:v>
                </c:pt>
                <c:pt idx="24">
                  <c:v>-1561</c:v>
                </c:pt>
                <c:pt idx="25">
                  <c:v>943</c:v>
                </c:pt>
                <c:pt idx="26">
                  <c:v>-20</c:v>
                </c:pt>
                <c:pt idx="27">
                  <c:v>-245</c:v>
                </c:pt>
                <c:pt idx="28">
                  <c:v>-553</c:v>
                </c:pt>
                <c:pt idx="29">
                  <c:v>1030</c:v>
                </c:pt>
                <c:pt idx="30">
                  <c:v>-344</c:v>
                </c:pt>
                <c:pt idx="31">
                  <c:v>-179</c:v>
                </c:pt>
                <c:pt idx="32">
                  <c:v>-373</c:v>
                </c:pt>
                <c:pt idx="33">
                  <c:v>1255</c:v>
                </c:pt>
                <c:pt idx="34">
                  <c:v>-1633</c:v>
                </c:pt>
                <c:pt idx="35">
                  <c:v>1732</c:v>
                </c:pt>
                <c:pt idx="36">
                  <c:v>-1425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E32-4762-843A-D0B1574690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15112"/>
        <c:axId val="449314784"/>
      </c:scatterChart>
      <c:valAx>
        <c:axId val="449314784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15112"/>
        <c:crossesAt val="0"/>
        <c:crossBetween val="midCat"/>
      </c:valAx>
      <c:valAx>
        <c:axId val="449315112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14784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0.14718732420776298"/>
          <c:y val="4.0111605130946811E-2"/>
          <c:w val="0.8528125021702746"/>
          <c:h val="0.9598883948690532"/>
        </c:manualLayout>
      </c:layout>
      <c:scatterChart>
        <c:scatterStyle val="lineMarker"/>
        <c:varyColors val="0"/>
        <c:ser>
          <c:idx val="0"/>
          <c:order val="0"/>
          <c:tx>
            <c:strRef>
              <c:f>Guariti!$C$1:$C$1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Guariti!$A$3:$A$40</c:f>
              <c:numCache>
                <c:formatCode>d/m;@</c:formatCode>
                <c:ptCount val="3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</c:numCache>
            </c:numRef>
          </c:xVal>
          <c:yVal>
            <c:numRef>
              <c:f>Guariti!$C$3:$C$40</c:f>
              <c:numCache>
                <c:formatCode>General</c:formatCode>
                <c:ptCount val="38"/>
                <c:pt idx="1">
                  <c:v>0</c:v>
                </c:pt>
                <c:pt idx="2">
                  <c:v>2</c:v>
                </c:pt>
                <c:pt idx="3">
                  <c:v>42</c:v>
                </c:pt>
                <c:pt idx="4">
                  <c:v>1</c:v>
                </c:pt>
                <c:pt idx="5">
                  <c:v>4</c:v>
                </c:pt>
                <c:pt idx="6">
                  <c:v>33</c:v>
                </c:pt>
                <c:pt idx="7">
                  <c:v>66</c:v>
                </c:pt>
                <c:pt idx="8">
                  <c:v>11</c:v>
                </c:pt>
                <c:pt idx="9">
                  <c:v>116</c:v>
                </c:pt>
                <c:pt idx="10">
                  <c:v>138</c:v>
                </c:pt>
                <c:pt idx="11">
                  <c:v>109</c:v>
                </c:pt>
                <c:pt idx="12">
                  <c:v>66</c:v>
                </c:pt>
                <c:pt idx="13">
                  <c:v>33</c:v>
                </c:pt>
                <c:pt idx="14">
                  <c:v>102</c:v>
                </c:pt>
                <c:pt idx="15">
                  <c:v>280</c:v>
                </c:pt>
                <c:pt idx="16">
                  <c:v>41</c:v>
                </c:pt>
                <c:pt idx="17">
                  <c:v>213</c:v>
                </c:pt>
                <c:pt idx="18">
                  <c:v>181</c:v>
                </c:pt>
                <c:pt idx="19">
                  <c:v>527</c:v>
                </c:pt>
                <c:pt idx="20">
                  <c:v>369</c:v>
                </c:pt>
                <c:pt idx="21">
                  <c:v>414</c:v>
                </c:pt>
                <c:pt idx="22">
                  <c:v>192</c:v>
                </c:pt>
                <c:pt idx="23">
                  <c:v>1084</c:v>
                </c:pt>
                <c:pt idx="24">
                  <c:v>415</c:v>
                </c:pt>
                <c:pt idx="25">
                  <c:v>689</c:v>
                </c:pt>
                <c:pt idx="26">
                  <c:v>943</c:v>
                </c:pt>
                <c:pt idx="27">
                  <c:v>952</c:v>
                </c:pt>
                <c:pt idx="28">
                  <c:v>408</c:v>
                </c:pt>
                <c:pt idx="29">
                  <c:v>894</c:v>
                </c:pt>
                <c:pt idx="30">
                  <c:v>1036</c:v>
                </c:pt>
                <c:pt idx="31">
                  <c:v>999</c:v>
                </c:pt>
                <c:pt idx="32">
                  <c:v>589</c:v>
                </c:pt>
                <c:pt idx="33">
                  <c:v>1434</c:v>
                </c:pt>
                <c:pt idx="34">
                  <c:v>646</c:v>
                </c:pt>
                <c:pt idx="35">
                  <c:v>1590</c:v>
                </c:pt>
                <c:pt idx="36">
                  <c:v>1109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EE-4FCC-AD9D-FB089AED3483}"/>
            </c:ext>
          </c:extLst>
        </c:ser>
        <c:ser>
          <c:idx val="1"/>
          <c:order val="1"/>
          <c:tx>
            <c:strRef>
              <c:f>Guariti!$D$1:$D$1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Guariti!$A$3:$A$40</c:f>
              <c:numCache>
                <c:formatCode>d/m;@</c:formatCode>
                <c:ptCount val="3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</c:numCache>
            </c:numRef>
          </c:xVal>
          <c:yVal>
            <c:numRef>
              <c:f>Guariti!$D$3:$D$40</c:f>
              <c:numCache>
                <c:formatCode>General</c:formatCode>
                <c:ptCount val="38"/>
                <c:pt idx="2">
                  <c:v>2</c:v>
                </c:pt>
                <c:pt idx="3">
                  <c:v>40</c:v>
                </c:pt>
                <c:pt idx="4">
                  <c:v>-41</c:v>
                </c:pt>
                <c:pt idx="5">
                  <c:v>3</c:v>
                </c:pt>
                <c:pt idx="6">
                  <c:v>29</c:v>
                </c:pt>
                <c:pt idx="7">
                  <c:v>33</c:v>
                </c:pt>
                <c:pt idx="8">
                  <c:v>-55</c:v>
                </c:pt>
                <c:pt idx="9">
                  <c:v>105</c:v>
                </c:pt>
                <c:pt idx="10">
                  <c:v>22</c:v>
                </c:pt>
                <c:pt idx="11">
                  <c:v>-29</c:v>
                </c:pt>
                <c:pt idx="12">
                  <c:v>-43</c:v>
                </c:pt>
                <c:pt idx="13">
                  <c:v>-33</c:v>
                </c:pt>
                <c:pt idx="14">
                  <c:v>69</c:v>
                </c:pt>
                <c:pt idx="15">
                  <c:v>178</c:v>
                </c:pt>
                <c:pt idx="16">
                  <c:v>-239</c:v>
                </c:pt>
                <c:pt idx="17">
                  <c:v>172</c:v>
                </c:pt>
                <c:pt idx="18">
                  <c:v>-32</c:v>
                </c:pt>
                <c:pt idx="19">
                  <c:v>346</c:v>
                </c:pt>
                <c:pt idx="20">
                  <c:v>-158</c:v>
                </c:pt>
                <c:pt idx="21">
                  <c:v>45</c:v>
                </c:pt>
                <c:pt idx="22">
                  <c:v>-222</c:v>
                </c:pt>
                <c:pt idx="23">
                  <c:v>892</c:v>
                </c:pt>
                <c:pt idx="24">
                  <c:v>-669</c:v>
                </c:pt>
                <c:pt idx="25">
                  <c:v>274</c:v>
                </c:pt>
                <c:pt idx="26">
                  <c:v>254</c:v>
                </c:pt>
                <c:pt idx="27">
                  <c:v>9</c:v>
                </c:pt>
                <c:pt idx="28">
                  <c:v>-544</c:v>
                </c:pt>
                <c:pt idx="29">
                  <c:v>486</c:v>
                </c:pt>
                <c:pt idx="30">
                  <c:v>142</c:v>
                </c:pt>
                <c:pt idx="31">
                  <c:v>-37</c:v>
                </c:pt>
                <c:pt idx="32">
                  <c:v>-410</c:v>
                </c:pt>
                <c:pt idx="33">
                  <c:v>845</c:v>
                </c:pt>
                <c:pt idx="34">
                  <c:v>-788</c:v>
                </c:pt>
                <c:pt idx="35">
                  <c:v>944</c:v>
                </c:pt>
                <c:pt idx="36">
                  <c:v>-481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BEE-4FCC-AD9D-FB089AED3483}"/>
            </c:ext>
          </c:extLst>
        </c:ser>
        <c:ser>
          <c:idx val="2"/>
          <c:order val="2"/>
          <c:tx>
            <c:strRef>
              <c:f>Guariti!$E$1:$E$1</c:f>
              <c:strCache>
                <c:ptCount val="1"/>
                <c:pt idx="0">
                  <c:v>d3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xVal>
            <c:numRef>
              <c:f>Guariti!$A$3:$A$40</c:f>
              <c:numCache>
                <c:formatCode>d/m;@</c:formatCode>
                <c:ptCount val="3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</c:numCache>
            </c:numRef>
          </c:xVal>
          <c:yVal>
            <c:numRef>
              <c:f>Guariti!$E$3:$E$40</c:f>
              <c:numCache>
                <c:formatCode>General</c:formatCode>
                <c:ptCount val="38"/>
                <c:pt idx="3">
                  <c:v>38</c:v>
                </c:pt>
                <c:pt idx="4">
                  <c:v>-81</c:v>
                </c:pt>
                <c:pt idx="5">
                  <c:v>44</c:v>
                </c:pt>
                <c:pt idx="6">
                  <c:v>26</c:v>
                </c:pt>
                <c:pt idx="7">
                  <c:v>4</c:v>
                </c:pt>
                <c:pt idx="8">
                  <c:v>-88</c:v>
                </c:pt>
                <c:pt idx="9">
                  <c:v>160</c:v>
                </c:pt>
                <c:pt idx="10">
                  <c:v>-83</c:v>
                </c:pt>
                <c:pt idx="11">
                  <c:v>-51</c:v>
                </c:pt>
                <c:pt idx="12">
                  <c:v>-14</c:v>
                </c:pt>
                <c:pt idx="13">
                  <c:v>10</c:v>
                </c:pt>
                <c:pt idx="14">
                  <c:v>102</c:v>
                </c:pt>
                <c:pt idx="15">
                  <c:v>109</c:v>
                </c:pt>
                <c:pt idx="16">
                  <c:v>-417</c:v>
                </c:pt>
                <c:pt idx="17">
                  <c:v>411</c:v>
                </c:pt>
                <c:pt idx="18">
                  <c:v>-204</c:v>
                </c:pt>
                <c:pt idx="19">
                  <c:v>378</c:v>
                </c:pt>
                <c:pt idx="20">
                  <c:v>-504</c:v>
                </c:pt>
                <c:pt idx="21">
                  <c:v>203</c:v>
                </c:pt>
                <c:pt idx="22">
                  <c:v>-267</c:v>
                </c:pt>
                <c:pt idx="23">
                  <c:v>1114</c:v>
                </c:pt>
                <c:pt idx="24">
                  <c:v>-1561</c:v>
                </c:pt>
                <c:pt idx="25">
                  <c:v>943</c:v>
                </c:pt>
                <c:pt idx="26">
                  <c:v>-20</c:v>
                </c:pt>
                <c:pt idx="27">
                  <c:v>-245</c:v>
                </c:pt>
                <c:pt idx="28">
                  <c:v>-553</c:v>
                </c:pt>
                <c:pt idx="29">
                  <c:v>1030</c:v>
                </c:pt>
                <c:pt idx="30">
                  <c:v>-344</c:v>
                </c:pt>
                <c:pt idx="31">
                  <c:v>-179</c:v>
                </c:pt>
                <c:pt idx="32">
                  <c:v>-373</c:v>
                </c:pt>
                <c:pt idx="33">
                  <c:v>1255</c:v>
                </c:pt>
                <c:pt idx="34">
                  <c:v>-1633</c:v>
                </c:pt>
                <c:pt idx="35">
                  <c:v>1732</c:v>
                </c:pt>
                <c:pt idx="36">
                  <c:v>-1425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BEE-4FCC-AD9D-FB089AED34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671240"/>
        <c:axId val="449670256"/>
      </c:scatterChart>
      <c:valAx>
        <c:axId val="44967025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671240"/>
        <c:crossesAt val="0"/>
        <c:crossBetween val="midCat"/>
      </c:valAx>
      <c:valAx>
        <c:axId val="449671240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67025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2.1624962671278065E-2"/>
          <c:y val="4.0222111373006103E-2"/>
          <c:w val="0.85275034550770545"/>
          <c:h val="0.95977696259703249"/>
        </c:manualLayout>
      </c:layout>
      <c:scatterChart>
        <c:scatterStyle val="lineMarker"/>
        <c:varyColors val="0"/>
        <c:ser>
          <c:idx val="0"/>
          <c:order val="0"/>
          <c:tx>
            <c:strRef>
              <c:f>Deceduti!$C$1:$C$1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Deceduti!$A$3:$A$41</c:f>
              <c:numCache>
                <c:formatCode>d/m;@</c:formatCode>
                <c:ptCount val="39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</c:numCache>
            </c:numRef>
          </c:xVal>
          <c:yVal>
            <c:numRef>
              <c:f>Deceduti!$C$3:$C$41</c:f>
              <c:numCache>
                <c:formatCode>General</c:formatCode>
                <c:ptCount val="39"/>
                <c:pt idx="1">
                  <c:v>3</c:v>
                </c:pt>
                <c:pt idx="2">
                  <c:v>2</c:v>
                </c:pt>
                <c:pt idx="3">
                  <c:v>5</c:v>
                </c:pt>
                <c:pt idx="4">
                  <c:v>4</c:v>
                </c:pt>
                <c:pt idx="5">
                  <c:v>8</c:v>
                </c:pt>
                <c:pt idx="6">
                  <c:v>5</c:v>
                </c:pt>
                <c:pt idx="7">
                  <c:v>18</c:v>
                </c:pt>
                <c:pt idx="8">
                  <c:v>27</c:v>
                </c:pt>
                <c:pt idx="9">
                  <c:v>28</c:v>
                </c:pt>
                <c:pt idx="10">
                  <c:v>41</c:v>
                </c:pt>
                <c:pt idx="11">
                  <c:v>49</c:v>
                </c:pt>
                <c:pt idx="12">
                  <c:v>36</c:v>
                </c:pt>
                <c:pt idx="13">
                  <c:v>133</c:v>
                </c:pt>
                <c:pt idx="14">
                  <c:v>97</c:v>
                </c:pt>
                <c:pt idx="15">
                  <c:v>168</c:v>
                </c:pt>
                <c:pt idx="16">
                  <c:v>196</c:v>
                </c:pt>
                <c:pt idx="17">
                  <c:v>189</c:v>
                </c:pt>
                <c:pt idx="18">
                  <c:v>250</c:v>
                </c:pt>
                <c:pt idx="19">
                  <c:v>175</c:v>
                </c:pt>
                <c:pt idx="20">
                  <c:v>368</c:v>
                </c:pt>
                <c:pt idx="21">
                  <c:v>349</c:v>
                </c:pt>
                <c:pt idx="22">
                  <c:v>345</c:v>
                </c:pt>
                <c:pt idx="23">
                  <c:v>475</c:v>
                </c:pt>
                <c:pt idx="24">
                  <c:v>427</c:v>
                </c:pt>
                <c:pt idx="25">
                  <c:v>627</c:v>
                </c:pt>
                <c:pt idx="26">
                  <c:v>793</c:v>
                </c:pt>
                <c:pt idx="27">
                  <c:v>651</c:v>
                </c:pt>
                <c:pt idx="28">
                  <c:v>601</c:v>
                </c:pt>
                <c:pt idx="29">
                  <c:v>743</c:v>
                </c:pt>
                <c:pt idx="30">
                  <c:v>683</c:v>
                </c:pt>
                <c:pt idx="31">
                  <c:v>662</c:v>
                </c:pt>
                <c:pt idx="32">
                  <c:v>969</c:v>
                </c:pt>
                <c:pt idx="33">
                  <c:v>889</c:v>
                </c:pt>
                <c:pt idx="34">
                  <c:v>756</c:v>
                </c:pt>
                <c:pt idx="35">
                  <c:v>812</c:v>
                </c:pt>
                <c:pt idx="36">
                  <c:v>837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DC-4125-881A-99D76C3E048D}"/>
            </c:ext>
          </c:extLst>
        </c:ser>
        <c:ser>
          <c:idx val="1"/>
          <c:order val="1"/>
          <c:tx>
            <c:strRef>
              <c:f>Deceduti!$D$1:$D$1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Deceduti!$A$3:$A$41</c:f>
              <c:numCache>
                <c:formatCode>d/m;@</c:formatCode>
                <c:ptCount val="39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</c:numCache>
            </c:numRef>
          </c:xVal>
          <c:yVal>
            <c:numRef>
              <c:f>Deceduti!$D$3:$D$41</c:f>
              <c:numCache>
                <c:formatCode>General</c:formatCode>
                <c:ptCount val="39"/>
                <c:pt idx="2">
                  <c:v>-1</c:v>
                </c:pt>
                <c:pt idx="3">
                  <c:v>3</c:v>
                </c:pt>
                <c:pt idx="4">
                  <c:v>-1</c:v>
                </c:pt>
                <c:pt idx="5">
                  <c:v>4</c:v>
                </c:pt>
                <c:pt idx="6">
                  <c:v>-3</c:v>
                </c:pt>
                <c:pt idx="7">
                  <c:v>13</c:v>
                </c:pt>
                <c:pt idx="8">
                  <c:v>9</c:v>
                </c:pt>
                <c:pt idx="9">
                  <c:v>1</c:v>
                </c:pt>
                <c:pt idx="10">
                  <c:v>13</c:v>
                </c:pt>
                <c:pt idx="11">
                  <c:v>8</c:v>
                </c:pt>
                <c:pt idx="12">
                  <c:v>-13</c:v>
                </c:pt>
                <c:pt idx="13">
                  <c:v>97</c:v>
                </c:pt>
                <c:pt idx="14">
                  <c:v>-36</c:v>
                </c:pt>
                <c:pt idx="15">
                  <c:v>71</c:v>
                </c:pt>
                <c:pt idx="16">
                  <c:v>28</c:v>
                </c:pt>
                <c:pt idx="17">
                  <c:v>-7</c:v>
                </c:pt>
                <c:pt idx="18">
                  <c:v>61</c:v>
                </c:pt>
                <c:pt idx="19">
                  <c:v>-75</c:v>
                </c:pt>
                <c:pt idx="20">
                  <c:v>193</c:v>
                </c:pt>
                <c:pt idx="21">
                  <c:v>-19</c:v>
                </c:pt>
                <c:pt idx="22">
                  <c:v>-4</c:v>
                </c:pt>
                <c:pt idx="23">
                  <c:v>130</c:v>
                </c:pt>
                <c:pt idx="24">
                  <c:v>-48</c:v>
                </c:pt>
                <c:pt idx="25">
                  <c:v>200</c:v>
                </c:pt>
                <c:pt idx="26">
                  <c:v>166</c:v>
                </c:pt>
                <c:pt idx="27">
                  <c:v>-142</c:v>
                </c:pt>
                <c:pt idx="28">
                  <c:v>-50</c:v>
                </c:pt>
                <c:pt idx="29">
                  <c:v>142</c:v>
                </c:pt>
                <c:pt idx="30">
                  <c:v>-60</c:v>
                </c:pt>
                <c:pt idx="31">
                  <c:v>-21</c:v>
                </c:pt>
                <c:pt idx="32">
                  <c:v>307</c:v>
                </c:pt>
                <c:pt idx="33">
                  <c:v>-80</c:v>
                </c:pt>
                <c:pt idx="34">
                  <c:v>-133</c:v>
                </c:pt>
                <c:pt idx="35">
                  <c:v>56</c:v>
                </c:pt>
                <c:pt idx="36">
                  <c:v>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1DC-4125-881A-99D76C3E048D}"/>
            </c:ext>
          </c:extLst>
        </c:ser>
        <c:ser>
          <c:idx val="2"/>
          <c:order val="2"/>
          <c:tx>
            <c:strRef>
              <c:f>Deceduti!$E$1:$E$1</c:f>
              <c:strCache>
                <c:ptCount val="1"/>
                <c:pt idx="0">
                  <c:v>d3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xVal>
            <c:numRef>
              <c:f>Deceduti!$A$3:$A$41</c:f>
              <c:numCache>
                <c:formatCode>d/m;@</c:formatCode>
                <c:ptCount val="39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</c:numCache>
            </c:numRef>
          </c:xVal>
          <c:yVal>
            <c:numRef>
              <c:f>Deceduti!$E$3:$E$41</c:f>
              <c:numCache>
                <c:formatCode>General</c:formatCode>
                <c:ptCount val="39"/>
                <c:pt idx="3">
                  <c:v>4</c:v>
                </c:pt>
                <c:pt idx="4">
                  <c:v>-4</c:v>
                </c:pt>
                <c:pt idx="5">
                  <c:v>5</c:v>
                </c:pt>
                <c:pt idx="6">
                  <c:v>-7</c:v>
                </c:pt>
                <c:pt idx="7">
                  <c:v>16</c:v>
                </c:pt>
                <c:pt idx="8">
                  <c:v>-4</c:v>
                </c:pt>
                <c:pt idx="9">
                  <c:v>-8</c:v>
                </c:pt>
                <c:pt idx="10">
                  <c:v>12</c:v>
                </c:pt>
                <c:pt idx="11">
                  <c:v>-5</c:v>
                </c:pt>
                <c:pt idx="12">
                  <c:v>-21</c:v>
                </c:pt>
                <c:pt idx="13">
                  <c:v>110</c:v>
                </c:pt>
                <c:pt idx="14">
                  <c:v>-133</c:v>
                </c:pt>
                <c:pt idx="15">
                  <c:v>107</c:v>
                </c:pt>
                <c:pt idx="16">
                  <c:v>-43</c:v>
                </c:pt>
                <c:pt idx="17">
                  <c:v>-35</c:v>
                </c:pt>
                <c:pt idx="18">
                  <c:v>68</c:v>
                </c:pt>
                <c:pt idx="19">
                  <c:v>-136</c:v>
                </c:pt>
                <c:pt idx="20">
                  <c:v>268</c:v>
                </c:pt>
                <c:pt idx="21">
                  <c:v>-212</c:v>
                </c:pt>
                <c:pt idx="22">
                  <c:v>15</c:v>
                </c:pt>
                <c:pt idx="23">
                  <c:v>134</c:v>
                </c:pt>
                <c:pt idx="24">
                  <c:v>-178</c:v>
                </c:pt>
                <c:pt idx="25">
                  <c:v>248</c:v>
                </c:pt>
                <c:pt idx="26">
                  <c:v>-34</c:v>
                </c:pt>
                <c:pt idx="27">
                  <c:v>-308</c:v>
                </c:pt>
                <c:pt idx="28">
                  <c:v>92</c:v>
                </c:pt>
                <c:pt idx="29">
                  <c:v>192</c:v>
                </c:pt>
                <c:pt idx="30">
                  <c:v>-202</c:v>
                </c:pt>
                <c:pt idx="31">
                  <c:v>39</c:v>
                </c:pt>
                <c:pt idx="32">
                  <c:v>328</c:v>
                </c:pt>
                <c:pt idx="33">
                  <c:v>-387</c:v>
                </c:pt>
                <c:pt idx="34">
                  <c:v>-53</c:v>
                </c:pt>
                <c:pt idx="35">
                  <c:v>189</c:v>
                </c:pt>
                <c:pt idx="36">
                  <c:v>-31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1DC-4125-881A-99D76C3E04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668616"/>
        <c:axId val="449667960"/>
      </c:scatterChart>
      <c:valAx>
        <c:axId val="449667960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668616"/>
        <c:crossesAt val="0"/>
        <c:crossBetween val="midCat"/>
      </c:valAx>
      <c:valAx>
        <c:axId val="449668616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667960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4.4060739907355324E-2"/>
          <c:y val="4.0222111373006103E-2"/>
          <c:w val="0.79493753081789831"/>
          <c:h val="0.95977696259703249"/>
        </c:manualLayout>
      </c:layout>
      <c:scatterChart>
        <c:scatterStyle val="lineMarker"/>
        <c:varyColors val="0"/>
        <c:ser>
          <c:idx val="0"/>
          <c:order val="0"/>
          <c:tx>
            <c:strRef>
              <c:f>Deceduti!$B$1:$B$1</c:f>
              <c:strCache>
                <c:ptCount val="1"/>
                <c:pt idx="0">
                  <c:v>deceduti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Deceduti!$A$3:$A$40</c:f>
              <c:numCache>
                <c:formatCode>d/m;@</c:formatCode>
                <c:ptCount val="3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</c:numCache>
            </c:numRef>
          </c:xVal>
          <c:yVal>
            <c:numRef>
              <c:f>Deceduti!$B$3:$B$40</c:f>
              <c:numCache>
                <c:formatCode>General</c:formatCode>
                <c:ptCount val="38"/>
                <c:pt idx="0">
                  <c:v>7</c:v>
                </c:pt>
                <c:pt idx="1">
                  <c:v>10</c:v>
                </c:pt>
                <c:pt idx="2">
                  <c:v>12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34</c:v>
                </c:pt>
                <c:pt idx="7">
                  <c:v>52</c:v>
                </c:pt>
                <c:pt idx="8">
                  <c:v>79</c:v>
                </c:pt>
                <c:pt idx="9">
                  <c:v>107</c:v>
                </c:pt>
                <c:pt idx="10">
                  <c:v>148</c:v>
                </c:pt>
                <c:pt idx="11">
                  <c:v>197</c:v>
                </c:pt>
                <c:pt idx="12">
                  <c:v>233</c:v>
                </c:pt>
                <c:pt idx="13">
                  <c:v>366</c:v>
                </c:pt>
                <c:pt idx="14">
                  <c:v>463</c:v>
                </c:pt>
                <c:pt idx="15">
                  <c:v>631</c:v>
                </c:pt>
                <c:pt idx="16">
                  <c:v>827</c:v>
                </c:pt>
                <c:pt idx="17">
                  <c:v>1016</c:v>
                </c:pt>
                <c:pt idx="18">
                  <c:v>1266</c:v>
                </c:pt>
                <c:pt idx="19">
                  <c:v>1441</c:v>
                </c:pt>
                <c:pt idx="20">
                  <c:v>1809</c:v>
                </c:pt>
                <c:pt idx="21">
                  <c:v>2158</c:v>
                </c:pt>
                <c:pt idx="22">
                  <c:v>2503</c:v>
                </c:pt>
                <c:pt idx="23">
                  <c:v>2978</c:v>
                </c:pt>
                <c:pt idx="24">
                  <c:v>3405</c:v>
                </c:pt>
                <c:pt idx="25">
                  <c:v>4032</c:v>
                </c:pt>
                <c:pt idx="26">
                  <c:v>4825</c:v>
                </c:pt>
                <c:pt idx="27">
                  <c:v>5476</c:v>
                </c:pt>
                <c:pt idx="28">
                  <c:v>6077</c:v>
                </c:pt>
                <c:pt idx="29">
                  <c:v>6820</c:v>
                </c:pt>
                <c:pt idx="30">
                  <c:v>7503</c:v>
                </c:pt>
                <c:pt idx="31">
                  <c:v>8165</c:v>
                </c:pt>
                <c:pt idx="32">
                  <c:v>9134</c:v>
                </c:pt>
                <c:pt idx="33">
                  <c:v>10023</c:v>
                </c:pt>
                <c:pt idx="34">
                  <c:v>10779</c:v>
                </c:pt>
                <c:pt idx="35">
                  <c:v>11591</c:v>
                </c:pt>
                <c:pt idx="36">
                  <c:v>12428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83-49E2-AB62-513555F3326B}"/>
            </c:ext>
          </c:extLst>
        </c:ser>
        <c:ser>
          <c:idx val="1"/>
          <c:order val="1"/>
          <c:tx>
            <c:strRef>
              <c:f>Deceduti!$C$1:$C$1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Deceduti!$A$3:$A$40</c:f>
              <c:numCache>
                <c:formatCode>d/m;@</c:formatCode>
                <c:ptCount val="3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</c:numCache>
            </c:numRef>
          </c:xVal>
          <c:yVal>
            <c:numRef>
              <c:f>Deceduti!$C$3:$C$40</c:f>
              <c:numCache>
                <c:formatCode>General</c:formatCode>
                <c:ptCount val="38"/>
                <c:pt idx="1">
                  <c:v>3</c:v>
                </c:pt>
                <c:pt idx="2">
                  <c:v>2</c:v>
                </c:pt>
                <c:pt idx="3">
                  <c:v>5</c:v>
                </c:pt>
                <c:pt idx="4">
                  <c:v>4</c:v>
                </c:pt>
                <c:pt idx="5">
                  <c:v>8</c:v>
                </c:pt>
                <c:pt idx="6">
                  <c:v>5</c:v>
                </c:pt>
                <c:pt idx="7">
                  <c:v>18</c:v>
                </c:pt>
                <c:pt idx="8">
                  <c:v>27</c:v>
                </c:pt>
                <c:pt idx="9">
                  <c:v>28</c:v>
                </c:pt>
                <c:pt idx="10">
                  <c:v>41</c:v>
                </c:pt>
                <c:pt idx="11">
                  <c:v>49</c:v>
                </c:pt>
                <c:pt idx="12">
                  <c:v>36</c:v>
                </c:pt>
                <c:pt idx="13">
                  <c:v>133</c:v>
                </c:pt>
                <c:pt idx="14">
                  <c:v>97</c:v>
                </c:pt>
                <c:pt idx="15">
                  <c:v>168</c:v>
                </c:pt>
                <c:pt idx="16">
                  <c:v>196</c:v>
                </c:pt>
                <c:pt idx="17">
                  <c:v>189</c:v>
                </c:pt>
                <c:pt idx="18">
                  <c:v>250</c:v>
                </c:pt>
                <c:pt idx="19">
                  <c:v>175</c:v>
                </c:pt>
                <c:pt idx="20">
                  <c:v>368</c:v>
                </c:pt>
                <c:pt idx="21">
                  <c:v>349</c:v>
                </c:pt>
                <c:pt idx="22">
                  <c:v>345</c:v>
                </c:pt>
                <c:pt idx="23">
                  <c:v>475</c:v>
                </c:pt>
                <c:pt idx="24">
                  <c:v>427</c:v>
                </c:pt>
                <c:pt idx="25">
                  <c:v>627</c:v>
                </c:pt>
                <c:pt idx="26">
                  <c:v>793</c:v>
                </c:pt>
                <c:pt idx="27">
                  <c:v>651</c:v>
                </c:pt>
                <c:pt idx="28">
                  <c:v>601</c:v>
                </c:pt>
                <c:pt idx="29">
                  <c:v>743</c:v>
                </c:pt>
                <c:pt idx="30">
                  <c:v>683</c:v>
                </c:pt>
                <c:pt idx="31">
                  <c:v>662</c:v>
                </c:pt>
                <c:pt idx="32">
                  <c:v>969</c:v>
                </c:pt>
                <c:pt idx="33">
                  <c:v>889</c:v>
                </c:pt>
                <c:pt idx="34">
                  <c:v>756</c:v>
                </c:pt>
                <c:pt idx="35">
                  <c:v>812</c:v>
                </c:pt>
                <c:pt idx="36">
                  <c:v>837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83-49E2-AB62-513555F3326B}"/>
            </c:ext>
          </c:extLst>
        </c:ser>
        <c:ser>
          <c:idx val="2"/>
          <c:order val="2"/>
          <c:tx>
            <c:strRef>
              <c:f>Deceduti!$D$1:$D$1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xVal>
            <c:numRef>
              <c:f>Deceduti!$A$3:$A$40</c:f>
              <c:numCache>
                <c:formatCode>d/m;@</c:formatCode>
                <c:ptCount val="3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</c:numCache>
            </c:numRef>
          </c:xVal>
          <c:yVal>
            <c:numRef>
              <c:f>Deceduti!$D$3:$D$40</c:f>
              <c:numCache>
                <c:formatCode>General</c:formatCode>
                <c:ptCount val="38"/>
                <c:pt idx="2">
                  <c:v>-1</c:v>
                </c:pt>
                <c:pt idx="3">
                  <c:v>3</c:v>
                </c:pt>
                <c:pt idx="4">
                  <c:v>-1</c:v>
                </c:pt>
                <c:pt idx="5">
                  <c:v>4</c:v>
                </c:pt>
                <c:pt idx="6">
                  <c:v>-3</c:v>
                </c:pt>
                <c:pt idx="7">
                  <c:v>13</c:v>
                </c:pt>
                <c:pt idx="8">
                  <c:v>9</c:v>
                </c:pt>
                <c:pt idx="9">
                  <c:v>1</c:v>
                </c:pt>
                <c:pt idx="10">
                  <c:v>13</c:v>
                </c:pt>
                <c:pt idx="11">
                  <c:v>8</c:v>
                </c:pt>
                <c:pt idx="12">
                  <c:v>-13</c:v>
                </c:pt>
                <c:pt idx="13">
                  <c:v>97</c:v>
                </c:pt>
                <c:pt idx="14">
                  <c:v>-36</c:v>
                </c:pt>
                <c:pt idx="15">
                  <c:v>71</c:v>
                </c:pt>
                <c:pt idx="16">
                  <c:v>28</c:v>
                </c:pt>
                <c:pt idx="17">
                  <c:v>-7</c:v>
                </c:pt>
                <c:pt idx="18">
                  <c:v>61</c:v>
                </c:pt>
                <c:pt idx="19">
                  <c:v>-75</c:v>
                </c:pt>
                <c:pt idx="20">
                  <c:v>193</c:v>
                </c:pt>
                <c:pt idx="21">
                  <c:v>-19</c:v>
                </c:pt>
                <c:pt idx="22">
                  <c:v>-4</c:v>
                </c:pt>
                <c:pt idx="23">
                  <c:v>130</c:v>
                </c:pt>
                <c:pt idx="24">
                  <c:v>-48</c:v>
                </c:pt>
                <c:pt idx="25">
                  <c:v>200</c:v>
                </c:pt>
                <c:pt idx="26">
                  <c:v>166</c:v>
                </c:pt>
                <c:pt idx="27">
                  <c:v>-142</c:v>
                </c:pt>
                <c:pt idx="28">
                  <c:v>-50</c:v>
                </c:pt>
                <c:pt idx="29">
                  <c:v>142</c:v>
                </c:pt>
                <c:pt idx="30">
                  <c:v>-60</c:v>
                </c:pt>
                <c:pt idx="31">
                  <c:v>-21</c:v>
                </c:pt>
                <c:pt idx="32">
                  <c:v>307</c:v>
                </c:pt>
                <c:pt idx="33">
                  <c:v>-80</c:v>
                </c:pt>
                <c:pt idx="34">
                  <c:v>-133</c:v>
                </c:pt>
                <c:pt idx="35">
                  <c:v>56</c:v>
                </c:pt>
                <c:pt idx="36">
                  <c:v>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683-49E2-AB62-513555F3326B}"/>
            </c:ext>
          </c:extLst>
        </c:ser>
        <c:ser>
          <c:idx val="3"/>
          <c:order val="3"/>
          <c:tx>
            <c:strRef>
              <c:f>Deceduti!$E$1:$E$1</c:f>
              <c:strCache>
                <c:ptCount val="1"/>
                <c:pt idx="0">
                  <c:v>d3</c:v>
                </c:pt>
              </c:strCache>
            </c:strRef>
          </c:tx>
          <c:spPr>
            <a:ln w="28803" cap="rnd">
              <a:solidFill>
                <a:srgbClr val="579D1C"/>
              </a:solidFill>
              <a:prstDash val="solid"/>
              <a:round/>
            </a:ln>
          </c:spPr>
          <c:marker>
            <c:symbol val="x"/>
            <c:size val="7"/>
          </c:marker>
          <c:xVal>
            <c:numRef>
              <c:f>Deceduti!$A$3:$A$40</c:f>
              <c:numCache>
                <c:formatCode>d/m;@</c:formatCode>
                <c:ptCount val="3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</c:numCache>
            </c:numRef>
          </c:xVal>
          <c:yVal>
            <c:numRef>
              <c:f>Deceduti!$E$3:$E$40</c:f>
              <c:numCache>
                <c:formatCode>General</c:formatCode>
                <c:ptCount val="38"/>
                <c:pt idx="3">
                  <c:v>4</c:v>
                </c:pt>
                <c:pt idx="4">
                  <c:v>-4</c:v>
                </c:pt>
                <c:pt idx="5">
                  <c:v>5</c:v>
                </c:pt>
                <c:pt idx="6">
                  <c:v>-7</c:v>
                </c:pt>
                <c:pt idx="7">
                  <c:v>16</c:v>
                </c:pt>
                <c:pt idx="8">
                  <c:v>-4</c:v>
                </c:pt>
                <c:pt idx="9">
                  <c:v>-8</c:v>
                </c:pt>
                <c:pt idx="10">
                  <c:v>12</c:v>
                </c:pt>
                <c:pt idx="11">
                  <c:v>-5</c:v>
                </c:pt>
                <c:pt idx="12">
                  <c:v>-21</c:v>
                </c:pt>
                <c:pt idx="13">
                  <c:v>110</c:v>
                </c:pt>
                <c:pt idx="14">
                  <c:v>-133</c:v>
                </c:pt>
                <c:pt idx="15">
                  <c:v>107</c:v>
                </c:pt>
                <c:pt idx="16">
                  <c:v>-43</c:v>
                </c:pt>
                <c:pt idx="17">
                  <c:v>-35</c:v>
                </c:pt>
                <c:pt idx="18">
                  <c:v>68</c:v>
                </c:pt>
                <c:pt idx="19">
                  <c:v>-136</c:v>
                </c:pt>
                <c:pt idx="20">
                  <c:v>268</c:v>
                </c:pt>
                <c:pt idx="21">
                  <c:v>-212</c:v>
                </c:pt>
                <c:pt idx="22">
                  <c:v>15</c:v>
                </c:pt>
                <c:pt idx="23">
                  <c:v>134</c:v>
                </c:pt>
                <c:pt idx="24">
                  <c:v>-178</c:v>
                </c:pt>
                <c:pt idx="25">
                  <c:v>248</c:v>
                </c:pt>
                <c:pt idx="26">
                  <c:v>-34</c:v>
                </c:pt>
                <c:pt idx="27">
                  <c:v>-308</c:v>
                </c:pt>
                <c:pt idx="28">
                  <c:v>92</c:v>
                </c:pt>
                <c:pt idx="29">
                  <c:v>192</c:v>
                </c:pt>
                <c:pt idx="30">
                  <c:v>-202</c:v>
                </c:pt>
                <c:pt idx="31">
                  <c:v>39</c:v>
                </c:pt>
                <c:pt idx="32">
                  <c:v>328</c:v>
                </c:pt>
                <c:pt idx="33">
                  <c:v>-387</c:v>
                </c:pt>
                <c:pt idx="34">
                  <c:v>-53</c:v>
                </c:pt>
                <c:pt idx="35">
                  <c:v>189</c:v>
                </c:pt>
                <c:pt idx="36">
                  <c:v>-31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683-49E2-AB62-513555F332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592056"/>
        <c:axId val="449592712"/>
      </c:scatterChart>
      <c:valAx>
        <c:axId val="44959271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592056"/>
        <c:crossesAt val="0"/>
        <c:crossBetween val="midCat"/>
      </c:valAx>
      <c:valAx>
        <c:axId val="449592056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59271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Ospedalizzati!$B$1:$B$1</c:f>
              <c:strCache>
                <c:ptCount val="1"/>
                <c:pt idx="0">
                  <c:v>Ospedalizzati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Ospedalizzati!$A$3:$A$41</c:f>
              <c:numCache>
                <c:formatCode>d/m;@</c:formatCode>
                <c:ptCount val="39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</c:numCache>
            </c:numRef>
          </c:xVal>
          <c:yVal>
            <c:numRef>
              <c:f>Ospedalizzati!$B$3:$B$41</c:f>
              <c:numCache>
                <c:formatCode>General</c:formatCode>
                <c:ptCount val="39"/>
                <c:pt idx="0">
                  <c:v>127</c:v>
                </c:pt>
                <c:pt idx="1">
                  <c:v>149</c:v>
                </c:pt>
                <c:pt idx="2">
                  <c:v>164</c:v>
                </c:pt>
                <c:pt idx="3">
                  <c:v>304</c:v>
                </c:pt>
                <c:pt idx="4">
                  <c:v>409</c:v>
                </c:pt>
                <c:pt idx="5">
                  <c:v>506</c:v>
                </c:pt>
                <c:pt idx="6">
                  <c:v>779</c:v>
                </c:pt>
                <c:pt idx="7">
                  <c:v>908</c:v>
                </c:pt>
                <c:pt idx="8">
                  <c:v>1263</c:v>
                </c:pt>
                <c:pt idx="9">
                  <c:v>1641</c:v>
                </c:pt>
                <c:pt idx="10">
                  <c:v>2141</c:v>
                </c:pt>
                <c:pt idx="11">
                  <c:v>2856</c:v>
                </c:pt>
                <c:pt idx="12">
                  <c:v>3218</c:v>
                </c:pt>
                <c:pt idx="13">
                  <c:v>4207</c:v>
                </c:pt>
                <c:pt idx="14">
                  <c:v>5049</c:v>
                </c:pt>
                <c:pt idx="15">
                  <c:v>5915</c:v>
                </c:pt>
                <c:pt idx="16">
                  <c:v>6866</c:v>
                </c:pt>
                <c:pt idx="17">
                  <c:v>7803</c:v>
                </c:pt>
                <c:pt idx="18">
                  <c:v>8754</c:v>
                </c:pt>
                <c:pt idx="19">
                  <c:v>9890</c:v>
                </c:pt>
                <c:pt idx="20">
                  <c:v>11335</c:v>
                </c:pt>
                <c:pt idx="21">
                  <c:v>12876</c:v>
                </c:pt>
                <c:pt idx="22">
                  <c:v>14954</c:v>
                </c:pt>
                <c:pt idx="23">
                  <c:v>16620</c:v>
                </c:pt>
                <c:pt idx="24">
                  <c:v>18255</c:v>
                </c:pt>
                <c:pt idx="25">
                  <c:v>18675</c:v>
                </c:pt>
                <c:pt idx="26">
                  <c:v>20565</c:v>
                </c:pt>
                <c:pt idx="27">
                  <c:v>22855</c:v>
                </c:pt>
                <c:pt idx="28">
                  <c:v>23896</c:v>
                </c:pt>
                <c:pt idx="29">
                  <c:v>25333</c:v>
                </c:pt>
                <c:pt idx="30">
                  <c:v>26601</c:v>
                </c:pt>
                <c:pt idx="31">
                  <c:v>28365</c:v>
                </c:pt>
                <c:pt idx="32">
                  <c:v>29761</c:v>
                </c:pt>
                <c:pt idx="33">
                  <c:v>30532</c:v>
                </c:pt>
                <c:pt idx="34">
                  <c:v>31292</c:v>
                </c:pt>
                <c:pt idx="35">
                  <c:v>31776</c:v>
                </c:pt>
                <c:pt idx="36">
                  <c:v>32215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17-484D-8364-88A7612071C9}"/>
            </c:ext>
          </c:extLst>
        </c:ser>
        <c:ser>
          <c:idx val="1"/>
          <c:order val="1"/>
          <c:tx>
            <c:strRef>
              <c:f>Ospedalizzati!$C$1:$C$1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Ospedalizzati!$A$3:$A$41</c:f>
              <c:numCache>
                <c:formatCode>d/m;@</c:formatCode>
                <c:ptCount val="39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</c:numCache>
            </c:numRef>
          </c:xVal>
          <c:yVal>
            <c:numRef>
              <c:f>Ospedalizzati!$C$3:$C$41</c:f>
              <c:numCache>
                <c:formatCode>General</c:formatCode>
                <c:ptCount val="39"/>
                <c:pt idx="1">
                  <c:v>22</c:v>
                </c:pt>
                <c:pt idx="2">
                  <c:v>15</c:v>
                </c:pt>
                <c:pt idx="3">
                  <c:v>140</c:v>
                </c:pt>
                <c:pt idx="4">
                  <c:v>105</c:v>
                </c:pt>
                <c:pt idx="5">
                  <c:v>97</c:v>
                </c:pt>
                <c:pt idx="6">
                  <c:v>273</c:v>
                </c:pt>
                <c:pt idx="7">
                  <c:v>129</c:v>
                </c:pt>
                <c:pt idx="8">
                  <c:v>355</c:v>
                </c:pt>
                <c:pt idx="9">
                  <c:v>378</c:v>
                </c:pt>
                <c:pt idx="10">
                  <c:v>500</c:v>
                </c:pt>
                <c:pt idx="11">
                  <c:v>715</c:v>
                </c:pt>
                <c:pt idx="12">
                  <c:v>362</c:v>
                </c:pt>
                <c:pt idx="13">
                  <c:v>989</c:v>
                </c:pt>
                <c:pt idx="14">
                  <c:v>842</c:v>
                </c:pt>
                <c:pt idx="15">
                  <c:v>866</c:v>
                </c:pt>
                <c:pt idx="16">
                  <c:v>951</c:v>
                </c:pt>
                <c:pt idx="17">
                  <c:v>937</c:v>
                </c:pt>
                <c:pt idx="18">
                  <c:v>951</c:v>
                </c:pt>
                <c:pt idx="19">
                  <c:v>1136</c:v>
                </c:pt>
                <c:pt idx="20">
                  <c:v>1445</c:v>
                </c:pt>
                <c:pt idx="21">
                  <c:v>1541</c:v>
                </c:pt>
                <c:pt idx="22">
                  <c:v>2078</c:v>
                </c:pt>
                <c:pt idx="23">
                  <c:v>1666</c:v>
                </c:pt>
                <c:pt idx="24">
                  <c:v>1635</c:v>
                </c:pt>
                <c:pt idx="25">
                  <c:v>420</c:v>
                </c:pt>
                <c:pt idx="26">
                  <c:v>1890</c:v>
                </c:pt>
                <c:pt idx="27">
                  <c:v>2290</c:v>
                </c:pt>
                <c:pt idx="28">
                  <c:v>1041</c:v>
                </c:pt>
                <c:pt idx="29">
                  <c:v>1437</c:v>
                </c:pt>
                <c:pt idx="30">
                  <c:v>1268</c:v>
                </c:pt>
                <c:pt idx="31">
                  <c:v>1764</c:v>
                </c:pt>
                <c:pt idx="32">
                  <c:v>1396</c:v>
                </c:pt>
                <c:pt idx="33">
                  <c:v>771</c:v>
                </c:pt>
                <c:pt idx="34">
                  <c:v>760</c:v>
                </c:pt>
                <c:pt idx="35">
                  <c:v>484</c:v>
                </c:pt>
                <c:pt idx="36">
                  <c:v>439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17-484D-8364-88A7612071C9}"/>
            </c:ext>
          </c:extLst>
        </c:ser>
        <c:ser>
          <c:idx val="2"/>
          <c:order val="2"/>
          <c:tx>
            <c:strRef>
              <c:f>Ospedalizzati!$D$1:$D$1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xVal>
            <c:numRef>
              <c:f>Ospedalizzati!$A$3:$A$41</c:f>
              <c:numCache>
                <c:formatCode>d/m;@</c:formatCode>
                <c:ptCount val="39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</c:numCache>
            </c:numRef>
          </c:xVal>
          <c:yVal>
            <c:numRef>
              <c:f>Ospedalizzati!$D$3:$D$41</c:f>
              <c:numCache>
                <c:formatCode>General</c:formatCode>
                <c:ptCount val="39"/>
                <c:pt idx="2">
                  <c:v>-7</c:v>
                </c:pt>
                <c:pt idx="3">
                  <c:v>125</c:v>
                </c:pt>
                <c:pt idx="4">
                  <c:v>-35</c:v>
                </c:pt>
                <c:pt idx="5">
                  <c:v>-8</c:v>
                </c:pt>
                <c:pt idx="6">
                  <c:v>176</c:v>
                </c:pt>
                <c:pt idx="7">
                  <c:v>-144</c:v>
                </c:pt>
                <c:pt idx="8">
                  <c:v>226</c:v>
                </c:pt>
                <c:pt idx="9">
                  <c:v>23</c:v>
                </c:pt>
                <c:pt idx="10">
                  <c:v>122</c:v>
                </c:pt>
                <c:pt idx="11">
                  <c:v>215</c:v>
                </c:pt>
                <c:pt idx="12">
                  <c:v>-353</c:v>
                </c:pt>
                <c:pt idx="13">
                  <c:v>627</c:v>
                </c:pt>
                <c:pt idx="14">
                  <c:v>-147</c:v>
                </c:pt>
                <c:pt idx="15">
                  <c:v>24</c:v>
                </c:pt>
                <c:pt idx="16">
                  <c:v>85</c:v>
                </c:pt>
                <c:pt idx="17">
                  <c:v>-14</c:v>
                </c:pt>
                <c:pt idx="18">
                  <c:v>14</c:v>
                </c:pt>
                <c:pt idx="19">
                  <c:v>185</c:v>
                </c:pt>
                <c:pt idx="20">
                  <c:v>309</c:v>
                </c:pt>
                <c:pt idx="21">
                  <c:v>96</c:v>
                </c:pt>
                <c:pt idx="22">
                  <c:v>537</c:v>
                </c:pt>
                <c:pt idx="23">
                  <c:v>-412</c:v>
                </c:pt>
                <c:pt idx="24">
                  <c:v>-31</c:v>
                </c:pt>
                <c:pt idx="25">
                  <c:v>-1215</c:v>
                </c:pt>
                <c:pt idx="26">
                  <c:v>1470</c:v>
                </c:pt>
                <c:pt idx="27">
                  <c:v>400</c:v>
                </c:pt>
                <c:pt idx="28">
                  <c:v>-1249</c:v>
                </c:pt>
                <c:pt idx="29">
                  <c:v>396</c:v>
                </c:pt>
                <c:pt idx="30">
                  <c:v>-169</c:v>
                </c:pt>
                <c:pt idx="31">
                  <c:v>496</c:v>
                </c:pt>
                <c:pt idx="32">
                  <c:v>-368</c:v>
                </c:pt>
                <c:pt idx="33">
                  <c:v>-625</c:v>
                </c:pt>
                <c:pt idx="34">
                  <c:v>-11</c:v>
                </c:pt>
                <c:pt idx="35">
                  <c:v>-276</c:v>
                </c:pt>
                <c:pt idx="36">
                  <c:v>-45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817-484D-8364-88A7612071C9}"/>
            </c:ext>
          </c:extLst>
        </c:ser>
        <c:ser>
          <c:idx val="3"/>
          <c:order val="3"/>
          <c:tx>
            <c:strRef>
              <c:f>Ospedalizzati!$E$1:$E$1</c:f>
              <c:strCache>
                <c:ptCount val="1"/>
                <c:pt idx="0">
                  <c:v>d3</c:v>
                </c:pt>
              </c:strCache>
            </c:strRef>
          </c:tx>
          <c:spPr>
            <a:ln w="28803" cap="rnd">
              <a:solidFill>
                <a:srgbClr val="579D1C"/>
              </a:solidFill>
              <a:prstDash val="solid"/>
              <a:round/>
            </a:ln>
          </c:spPr>
          <c:marker>
            <c:symbol val="x"/>
            <c:size val="7"/>
          </c:marker>
          <c:xVal>
            <c:numRef>
              <c:f>Ospedalizzati!$A$3:$A$41</c:f>
              <c:numCache>
                <c:formatCode>d/m;@</c:formatCode>
                <c:ptCount val="39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</c:numCache>
            </c:numRef>
          </c:xVal>
          <c:yVal>
            <c:numRef>
              <c:f>Ospedalizzati!$E$3:$E$41</c:f>
              <c:numCache>
                <c:formatCode>General</c:formatCode>
                <c:ptCount val="39"/>
                <c:pt idx="3">
                  <c:v>132</c:v>
                </c:pt>
                <c:pt idx="4">
                  <c:v>-160</c:v>
                </c:pt>
                <c:pt idx="5">
                  <c:v>27</c:v>
                </c:pt>
                <c:pt idx="6">
                  <c:v>184</c:v>
                </c:pt>
                <c:pt idx="7">
                  <c:v>-320</c:v>
                </c:pt>
                <c:pt idx="8">
                  <c:v>370</c:v>
                </c:pt>
                <c:pt idx="9">
                  <c:v>-203</c:v>
                </c:pt>
                <c:pt idx="10">
                  <c:v>99</c:v>
                </c:pt>
                <c:pt idx="11">
                  <c:v>93</c:v>
                </c:pt>
                <c:pt idx="12">
                  <c:v>-568</c:v>
                </c:pt>
                <c:pt idx="13">
                  <c:v>980</c:v>
                </c:pt>
                <c:pt idx="14">
                  <c:v>-774</c:v>
                </c:pt>
                <c:pt idx="15">
                  <c:v>171</c:v>
                </c:pt>
                <c:pt idx="16">
                  <c:v>61</c:v>
                </c:pt>
                <c:pt idx="17">
                  <c:v>-99</c:v>
                </c:pt>
                <c:pt idx="18">
                  <c:v>28</c:v>
                </c:pt>
                <c:pt idx="19">
                  <c:v>171</c:v>
                </c:pt>
                <c:pt idx="20">
                  <c:v>124</c:v>
                </c:pt>
                <c:pt idx="21">
                  <c:v>-213</c:v>
                </c:pt>
                <c:pt idx="22">
                  <c:v>441</c:v>
                </c:pt>
                <c:pt idx="23">
                  <c:v>-949</c:v>
                </c:pt>
                <c:pt idx="24">
                  <c:v>381</c:v>
                </c:pt>
                <c:pt idx="25">
                  <c:v>-1184</c:v>
                </c:pt>
                <c:pt idx="26">
                  <c:v>2685</c:v>
                </c:pt>
                <c:pt idx="27">
                  <c:v>-1070</c:v>
                </c:pt>
                <c:pt idx="28">
                  <c:v>-1649</c:v>
                </c:pt>
                <c:pt idx="29">
                  <c:v>1645</c:v>
                </c:pt>
                <c:pt idx="30">
                  <c:v>-565</c:v>
                </c:pt>
                <c:pt idx="31">
                  <c:v>665</c:v>
                </c:pt>
                <c:pt idx="32">
                  <c:v>-864</c:v>
                </c:pt>
                <c:pt idx="33">
                  <c:v>-257</c:v>
                </c:pt>
                <c:pt idx="34">
                  <c:v>614</c:v>
                </c:pt>
                <c:pt idx="35">
                  <c:v>-265</c:v>
                </c:pt>
                <c:pt idx="36">
                  <c:v>231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817-484D-8364-88A7612071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22200"/>
        <c:axId val="449722856"/>
      </c:scatterChart>
      <c:valAx>
        <c:axId val="44972285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2200"/>
        <c:crossesAt val="0"/>
        <c:crossBetween val="midCat"/>
      </c:valAx>
      <c:valAx>
        <c:axId val="449722200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285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Relationship Id="rId5" Type="http://schemas.openxmlformats.org/officeDocument/2006/relationships/chart" Target="../charts/chart27.xml"/><Relationship Id="rId4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4" Type="http://schemas.openxmlformats.org/officeDocument/2006/relationships/chart" Target="../charts/chart19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5" Type="http://schemas.openxmlformats.org/officeDocument/2006/relationships/image" Target="../media/image1.png"/><Relationship Id="rId4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6254276" y="93597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C0110A03-C7C1-4062-BE7C-71B66E7C7A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331680" y="3366363"/>
    <xdr:ext cx="5759641" cy="3239636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80879536-06A3-4803-AB05-46682B1E17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oneCellAnchor>
    <xdr:from>
      <xdr:col>16</xdr:col>
      <xdr:colOff>171450</xdr:colOff>
      <xdr:row>3</xdr:row>
      <xdr:rowOff>26673</xdr:rowOff>
    </xdr:from>
    <xdr:ext cx="4572000" cy="2743200"/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204BD8D2-2049-4680-B39F-CA6ECE7BE3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11933038" y="68580"/>
    <xdr:ext cx="5759641" cy="3239636"/>
    <xdr:graphicFrame macro="">
      <xdr:nvGraphicFramePr>
        <xdr:cNvPr id="2" name="Grafico 2">
          <a:extLst>
            <a:ext uri="{FF2B5EF4-FFF2-40B4-BE49-F238E27FC236}">
              <a16:creationId xmlns:a16="http://schemas.microsoft.com/office/drawing/2014/main" id="{89FEB8DA-E2E1-430F-9BAB-22BFA35FE7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12474058" y="3484086"/>
    <xdr:ext cx="5759641" cy="3239636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73B04118-5E39-45C3-B17C-32301B844D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twoCellAnchor>
    <xdr:from>
      <xdr:col>22</xdr:col>
      <xdr:colOff>605790</xdr:colOff>
      <xdr:row>2</xdr:row>
      <xdr:rowOff>102870</xdr:rowOff>
    </xdr:from>
    <xdr:to>
      <xdr:col>29</xdr:col>
      <xdr:colOff>483870</xdr:colOff>
      <xdr:row>18</xdr:row>
      <xdr:rowOff>41910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BD3EBE76-B4E8-4F3C-BB33-3379ACFD2A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9</xdr:col>
      <xdr:colOff>571501</xdr:colOff>
      <xdr:row>14</xdr:row>
      <xdr:rowOff>137160</xdr:rowOff>
    </xdr:from>
    <xdr:to>
      <xdr:col>12</xdr:col>
      <xdr:colOff>655321</xdr:colOff>
      <xdr:row>22</xdr:row>
      <xdr:rowOff>123509</xdr:rowOff>
    </xdr:to>
    <xdr:pic>
      <xdr:nvPicPr>
        <xdr:cNvPr id="5" name="Immagine 4">
          <a:extLst>
            <a:ext uri="{FF2B5EF4-FFF2-40B4-BE49-F238E27FC236}">
              <a16:creationId xmlns:a16="http://schemas.microsoft.com/office/drawing/2014/main" id="{8D411D09-8D04-44F7-B932-2B34AF179E3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r="25335"/>
        <a:stretch/>
      </xdr:blipFill>
      <xdr:spPr>
        <a:xfrm>
          <a:off x="8801101" y="2590800"/>
          <a:ext cx="2339340" cy="1388429"/>
        </a:xfrm>
        <a:prstGeom prst="rect">
          <a:avLst/>
        </a:prstGeom>
      </xdr:spPr>
    </xdr:pic>
    <xdr:clientData/>
  </xdr:twoCellAnchor>
  <xdr:twoCellAnchor>
    <xdr:from>
      <xdr:col>23</xdr:col>
      <xdr:colOff>468630</xdr:colOff>
      <xdr:row>21</xdr:row>
      <xdr:rowOff>41910</xdr:rowOff>
    </xdr:from>
    <xdr:to>
      <xdr:col>30</xdr:col>
      <xdr:colOff>346710</xdr:colOff>
      <xdr:row>36</xdr:row>
      <xdr:rowOff>156210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DEAD2BEB-53A4-48E1-9429-E0A8F6D964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7368536" y="335283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EA46D5C1-C702-4C65-A546-FA50014A43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6954121" y="26636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490A336-BB9D-43F7-A673-1D599E653E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927658" y="3381478"/>
    <xdr:ext cx="5759641" cy="3239636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49E1F3D1-4DC2-4C04-895E-DD0F3BB7E0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6577562" y="3870719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8432AF9-A9D2-4241-A39D-5645BDFC77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568555" y="466563"/>
    <xdr:ext cx="5759641" cy="3239636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5DEA402B-1BB2-43A0-AB7E-81A71A62FD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6410520" y="124559"/>
    <xdr:ext cx="5756760" cy="3241438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32F977E-44C6-417B-BB6A-E7367F6ACC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410520" y="3672001"/>
    <xdr:ext cx="5756404" cy="3241438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B946CC5-116C-4802-8416-E9F2A4B98F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5672516" y="0"/>
    <xdr:ext cx="5755315" cy="3241081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125F70B-E6C1-4554-AB52-EEDDD1A120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5772899" y="3216539"/>
    <xdr:ext cx="5755681" cy="3241438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0492B42-CE70-4476-B75A-F2570EC9BB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oneCellAnchor>
    <xdr:from>
      <xdr:col>16</xdr:col>
      <xdr:colOff>659126</xdr:colOff>
      <xdr:row>2</xdr:row>
      <xdr:rowOff>140973</xdr:rowOff>
    </xdr:from>
    <xdr:ext cx="5749290" cy="2769873"/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89383514-4679-4C22-81C4-D9E2348EE7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6277319" y="313200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9FA62974-02D2-4A5F-B1CD-1232836168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346082" y="3601803"/>
    <xdr:ext cx="5759641" cy="3239636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9C295DE-6023-43D0-B266-A1907224B9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255273</xdr:colOff>
      <xdr:row>0</xdr:row>
      <xdr:rowOff>102866</xdr:rowOff>
    </xdr:from>
    <xdr:ext cx="4572000" cy="2743200"/>
    <xdr:graphicFrame macro="">
      <xdr:nvGraphicFramePr>
        <xdr:cNvPr id="2" name="Grafico 3">
          <a:extLst>
            <a:ext uri="{FF2B5EF4-FFF2-40B4-BE49-F238E27FC236}">
              <a16:creationId xmlns:a16="http://schemas.microsoft.com/office/drawing/2014/main" id="{6484EFA3-28BC-40D6-B959-0034BF03D5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20</xdr:col>
      <xdr:colOff>537210</xdr:colOff>
      <xdr:row>0</xdr:row>
      <xdr:rowOff>137160</xdr:rowOff>
    </xdr:from>
    <xdr:ext cx="4572000" cy="2743200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203AD8A-2E33-48FF-8A53-EB07E5587C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18</xdr:col>
      <xdr:colOff>605790</xdr:colOff>
      <xdr:row>18</xdr:row>
      <xdr:rowOff>19046</xdr:rowOff>
    </xdr:from>
    <xdr:ext cx="4572000" cy="2743200"/>
    <xdr:graphicFrame macro="">
      <xdr:nvGraphicFramePr>
        <xdr:cNvPr id="5" name="Grafico 3">
          <a:extLst>
            <a:ext uri="{FF2B5EF4-FFF2-40B4-BE49-F238E27FC236}">
              <a16:creationId xmlns:a16="http://schemas.microsoft.com/office/drawing/2014/main" id="{AC7147C0-7D6A-4742-885C-4BF4EA33D7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oneCellAnchor>
    <xdr:from>
      <xdr:col>12</xdr:col>
      <xdr:colOff>293366</xdr:colOff>
      <xdr:row>17</xdr:row>
      <xdr:rowOff>87630</xdr:rowOff>
    </xdr:from>
    <xdr:ext cx="4572000" cy="2743200"/>
    <xdr:graphicFrame macro="">
      <xdr:nvGraphicFramePr>
        <xdr:cNvPr id="4" name="Grafico 4">
          <a:extLst>
            <a:ext uri="{FF2B5EF4-FFF2-40B4-BE49-F238E27FC236}">
              <a16:creationId xmlns:a16="http://schemas.microsoft.com/office/drawing/2014/main" id="{2268EBB4-63C0-4C72-9A32-963135CCE0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8519160" y="3870963"/>
    <xdr:ext cx="6147171" cy="3241081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303A48CB-C58E-48FC-BC55-E7AC5081A3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oneCellAnchor>
    <xdr:from>
      <xdr:col>25</xdr:col>
      <xdr:colOff>41906</xdr:colOff>
      <xdr:row>1</xdr:row>
      <xdr:rowOff>110493</xdr:rowOff>
    </xdr:from>
    <xdr:ext cx="5749290" cy="2769873"/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EAB051AC-1933-4E1F-8FFB-1BCAF86D29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absoluteAnchor>
    <xdr:pos x="9540240" y="68576"/>
    <xdr:ext cx="8008620" cy="3241081"/>
    <xdr:graphicFrame macro="">
      <xdr:nvGraphicFramePr>
        <xdr:cNvPr id="3" name="Grafico 4">
          <a:extLst>
            <a:ext uri="{FF2B5EF4-FFF2-40B4-BE49-F238E27FC236}">
              <a16:creationId xmlns:a16="http://schemas.microsoft.com/office/drawing/2014/main" id="{C9FB6C9F-0328-4587-8F00-E1C66DFF42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absoluteAnchor>
  <xdr:twoCellAnchor>
    <xdr:from>
      <xdr:col>20</xdr:col>
      <xdr:colOff>666750</xdr:colOff>
      <xdr:row>20</xdr:row>
      <xdr:rowOff>125730</xdr:rowOff>
    </xdr:from>
    <xdr:to>
      <xdr:col>27</xdr:col>
      <xdr:colOff>544830</xdr:colOff>
      <xdr:row>36</xdr:row>
      <xdr:rowOff>64770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721D74E3-BE45-4859-8E4A-FBD5D2D6B7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8</xdr:col>
      <xdr:colOff>350521</xdr:colOff>
      <xdr:row>13</xdr:row>
      <xdr:rowOff>60960</xdr:rowOff>
    </xdr:from>
    <xdr:to>
      <xdr:col>11</xdr:col>
      <xdr:colOff>388620</xdr:colOff>
      <xdr:row>21</xdr:row>
      <xdr:rowOff>47309</xdr:rowOff>
    </xdr:to>
    <xdr:pic>
      <xdr:nvPicPr>
        <xdr:cNvPr id="6" name="Immagine 5">
          <a:extLst>
            <a:ext uri="{FF2B5EF4-FFF2-40B4-BE49-F238E27FC236}">
              <a16:creationId xmlns:a16="http://schemas.microsoft.com/office/drawing/2014/main" id="{A3E4EA53-96E5-4E64-B41E-61ABF6EDA9C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r="24650"/>
        <a:stretch/>
      </xdr:blipFill>
      <xdr:spPr>
        <a:xfrm>
          <a:off x="6766561" y="2339340"/>
          <a:ext cx="2049779" cy="13884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9"/>
  <sheetViews>
    <sheetView topLeftCell="A16" workbookViewId="0">
      <selection activeCell="I2" sqref="I2"/>
    </sheetView>
  </sheetViews>
  <sheetFormatPr defaultRowHeight="13.8"/>
  <cols>
    <col min="1" max="1" width="16.296875" customWidth="1"/>
    <col min="2" max="2" width="6.59765625" customWidth="1"/>
    <col min="3" max="3" width="19.69921875" customWidth="1"/>
    <col min="4" max="4" width="14.8984375" customWidth="1"/>
    <col min="5" max="5" width="12.296875" customWidth="1"/>
    <col min="6" max="6" width="20.69921875" customWidth="1"/>
    <col min="7" max="7" width="17" customWidth="1"/>
    <col min="8" max="9" width="22.8984375" customWidth="1"/>
    <col min="10" max="10" width="13" customWidth="1"/>
    <col min="11" max="12" width="10.69921875" customWidth="1"/>
    <col min="13" max="13" width="23.69921875" customWidth="1"/>
    <col min="14" max="14" width="8.7968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38</v>
      </c>
      <c r="J1" s="1" t="s">
        <v>8</v>
      </c>
      <c r="K1" s="1" t="s">
        <v>9</v>
      </c>
      <c r="L1" s="1" t="s">
        <v>10</v>
      </c>
      <c r="M1" s="1" t="s">
        <v>11</v>
      </c>
    </row>
    <row r="3" spans="1:13">
      <c r="A3" s="2">
        <v>43885.75</v>
      </c>
      <c r="B3" s="3" t="s">
        <v>12</v>
      </c>
      <c r="C3" s="3">
        <v>101</v>
      </c>
      <c r="D3" s="3">
        <v>26</v>
      </c>
      <c r="E3" s="3">
        <v>127</v>
      </c>
      <c r="F3" s="3">
        <v>94</v>
      </c>
      <c r="G3" s="3">
        <v>221</v>
      </c>
      <c r="H3" s="3">
        <v>221</v>
      </c>
      <c r="I3" s="3"/>
      <c r="J3" s="3">
        <v>1</v>
      </c>
      <c r="K3" s="3">
        <v>7</v>
      </c>
      <c r="L3" s="3">
        <v>229</v>
      </c>
    </row>
    <row r="4" spans="1:13">
      <c r="A4" s="2">
        <v>43886</v>
      </c>
      <c r="B4" s="3" t="s">
        <v>12</v>
      </c>
      <c r="C4" s="3">
        <v>114</v>
      </c>
      <c r="D4" s="3">
        <v>35</v>
      </c>
      <c r="E4" s="3">
        <v>149</v>
      </c>
      <c r="F4" s="3">
        <v>162</v>
      </c>
      <c r="G4" s="3">
        <v>311</v>
      </c>
      <c r="H4" s="3">
        <v>90</v>
      </c>
      <c r="I4" s="3"/>
      <c r="J4" s="3">
        <v>1</v>
      </c>
      <c r="K4" s="3">
        <v>10</v>
      </c>
      <c r="L4" s="3">
        <v>322</v>
      </c>
    </row>
    <row r="5" spans="1:13">
      <c r="A5" s="2">
        <v>43887</v>
      </c>
      <c r="B5" s="3" t="s">
        <v>12</v>
      </c>
      <c r="C5" s="3">
        <v>128</v>
      </c>
      <c r="D5" s="3">
        <v>36</v>
      </c>
      <c r="E5" s="3">
        <v>164</v>
      </c>
      <c r="F5" s="3">
        <v>221</v>
      </c>
      <c r="G5" s="3">
        <v>385</v>
      </c>
      <c r="H5" s="3">
        <v>74</v>
      </c>
      <c r="I5" s="3"/>
      <c r="J5" s="3">
        <v>3</v>
      </c>
      <c r="K5" s="3">
        <v>12</v>
      </c>
      <c r="L5" s="3">
        <v>400</v>
      </c>
    </row>
    <row r="6" spans="1:13">
      <c r="A6" s="2">
        <v>43888</v>
      </c>
      <c r="B6" s="3" t="s">
        <v>12</v>
      </c>
      <c r="C6" s="3">
        <v>248</v>
      </c>
      <c r="D6" s="3">
        <v>56</v>
      </c>
      <c r="E6" s="3">
        <v>304</v>
      </c>
      <c r="F6" s="3">
        <v>284</v>
      </c>
      <c r="G6" s="3">
        <v>588</v>
      </c>
      <c r="H6" s="3">
        <v>203</v>
      </c>
      <c r="I6" s="3"/>
      <c r="J6" s="3">
        <v>45</v>
      </c>
      <c r="K6" s="3">
        <v>17</v>
      </c>
      <c r="L6" s="3">
        <v>650</v>
      </c>
    </row>
    <row r="7" spans="1:13">
      <c r="A7" s="2">
        <v>43889</v>
      </c>
      <c r="B7" s="3" t="s">
        <v>12</v>
      </c>
      <c r="C7" s="3">
        <v>345</v>
      </c>
      <c r="D7" s="3">
        <v>64</v>
      </c>
      <c r="E7" s="3">
        <v>409</v>
      </c>
      <c r="F7" s="3">
        <v>412</v>
      </c>
      <c r="G7" s="3">
        <v>821</v>
      </c>
      <c r="H7" s="3">
        <v>233</v>
      </c>
      <c r="I7" s="3"/>
      <c r="J7" s="3">
        <v>46</v>
      </c>
      <c r="K7" s="3">
        <v>21</v>
      </c>
      <c r="L7" s="3">
        <v>888</v>
      </c>
    </row>
    <row r="8" spans="1:13">
      <c r="A8" s="2">
        <v>43890</v>
      </c>
      <c r="B8" s="3" t="s">
        <v>12</v>
      </c>
      <c r="C8" s="3">
        <v>401</v>
      </c>
      <c r="D8" s="3">
        <v>105</v>
      </c>
      <c r="E8" s="3">
        <v>506</v>
      </c>
      <c r="F8" s="3">
        <v>543</v>
      </c>
      <c r="G8" s="3">
        <v>1049</v>
      </c>
      <c r="H8" s="3">
        <v>228</v>
      </c>
      <c r="I8" s="3"/>
      <c r="J8" s="3">
        <v>50</v>
      </c>
      <c r="K8" s="3">
        <v>29</v>
      </c>
      <c r="L8" s="3">
        <v>1128</v>
      </c>
    </row>
    <row r="9" spans="1:13">
      <c r="A9" s="2">
        <v>43891</v>
      </c>
      <c r="B9" s="3" t="s">
        <v>12</v>
      </c>
      <c r="C9" s="3">
        <v>639</v>
      </c>
      <c r="D9" s="3">
        <v>140</v>
      </c>
      <c r="E9" s="3">
        <v>779</v>
      </c>
      <c r="F9" s="3">
        <v>798</v>
      </c>
      <c r="G9" s="3">
        <v>1577</v>
      </c>
      <c r="H9" s="3">
        <v>528</v>
      </c>
      <c r="I9" s="3"/>
      <c r="J9" s="3">
        <v>83</v>
      </c>
      <c r="K9" s="3">
        <v>34</v>
      </c>
      <c r="L9" s="3">
        <v>1694</v>
      </c>
    </row>
    <row r="10" spans="1:13">
      <c r="A10" s="2">
        <v>43892</v>
      </c>
      <c r="B10" s="3" t="s">
        <v>12</v>
      </c>
      <c r="C10" s="3">
        <v>742</v>
      </c>
      <c r="D10" s="3">
        <v>166</v>
      </c>
      <c r="E10" s="3">
        <v>908</v>
      </c>
      <c r="F10" s="3">
        <v>927</v>
      </c>
      <c r="G10" s="3">
        <v>1835</v>
      </c>
      <c r="H10" s="3">
        <v>258</v>
      </c>
      <c r="I10" s="3"/>
      <c r="J10" s="3">
        <v>149</v>
      </c>
      <c r="K10" s="3">
        <v>52</v>
      </c>
      <c r="L10" s="3">
        <v>2036</v>
      </c>
    </row>
    <row r="11" spans="1:13">
      <c r="A11" s="2">
        <v>43893</v>
      </c>
      <c r="B11" s="3" t="s">
        <v>12</v>
      </c>
      <c r="C11" s="3">
        <v>1034</v>
      </c>
      <c r="D11" s="3">
        <v>229</v>
      </c>
      <c r="E11" s="3">
        <v>1263</v>
      </c>
      <c r="F11" s="3">
        <v>1000</v>
      </c>
      <c r="G11" s="3">
        <v>2263</v>
      </c>
      <c r="H11" s="3">
        <v>428</v>
      </c>
      <c r="I11" s="3"/>
      <c r="J11" s="3">
        <v>160</v>
      </c>
      <c r="K11" s="3">
        <v>79</v>
      </c>
      <c r="L11" s="3">
        <v>2502</v>
      </c>
    </row>
    <row r="12" spans="1:13">
      <c r="A12" s="2">
        <v>43894</v>
      </c>
      <c r="B12" s="3" t="s">
        <v>12</v>
      </c>
      <c r="C12" s="3">
        <v>1346</v>
      </c>
      <c r="D12" s="3">
        <v>295</v>
      </c>
      <c r="E12" s="3">
        <v>1641</v>
      </c>
      <c r="F12" s="3">
        <v>1065</v>
      </c>
      <c r="G12" s="3">
        <v>2706</v>
      </c>
      <c r="H12" s="3">
        <v>443</v>
      </c>
      <c r="I12" s="3"/>
      <c r="J12" s="3">
        <v>276</v>
      </c>
      <c r="K12" s="3">
        <v>107</v>
      </c>
      <c r="L12" s="3">
        <v>3089</v>
      </c>
    </row>
    <row r="13" spans="1:13">
      <c r="A13" s="2">
        <v>43895</v>
      </c>
      <c r="B13" s="3" t="s">
        <v>12</v>
      </c>
      <c r="C13" s="3">
        <v>1790</v>
      </c>
      <c r="D13" s="3">
        <v>351</v>
      </c>
      <c r="E13" s="3">
        <v>2141</v>
      </c>
      <c r="F13" s="3">
        <v>1155</v>
      </c>
      <c r="G13" s="3">
        <v>3296</v>
      </c>
      <c r="H13" s="3">
        <v>590</v>
      </c>
      <c r="I13" s="3"/>
      <c r="J13" s="3">
        <v>414</v>
      </c>
      <c r="K13" s="3">
        <v>148</v>
      </c>
      <c r="L13" s="3">
        <v>3858</v>
      </c>
    </row>
    <row r="14" spans="1:13">
      <c r="A14" s="2">
        <v>43896</v>
      </c>
      <c r="B14" s="3" t="s">
        <v>12</v>
      </c>
      <c r="C14" s="3">
        <v>2394</v>
      </c>
      <c r="D14" s="3">
        <v>462</v>
      </c>
      <c r="E14" s="3">
        <v>2856</v>
      </c>
      <c r="F14" s="3">
        <v>1060</v>
      </c>
      <c r="G14" s="3">
        <v>3916</v>
      </c>
      <c r="H14" s="3">
        <v>620</v>
      </c>
      <c r="I14" s="3"/>
      <c r="J14" s="3">
        <v>523</v>
      </c>
      <c r="K14" s="3">
        <v>197</v>
      </c>
      <c r="L14" s="3">
        <v>4636</v>
      </c>
    </row>
    <row r="15" spans="1:13">
      <c r="A15" s="2">
        <v>43897</v>
      </c>
      <c r="B15" s="3" t="s">
        <v>12</v>
      </c>
      <c r="C15" s="3">
        <v>2651</v>
      </c>
      <c r="D15" s="3">
        <v>567</v>
      </c>
      <c r="E15" s="3">
        <v>3218</v>
      </c>
      <c r="F15" s="3">
        <v>1843</v>
      </c>
      <c r="G15" s="3">
        <v>5061</v>
      </c>
      <c r="H15" s="3">
        <v>1145</v>
      </c>
      <c r="I15" s="3"/>
      <c r="J15" s="3">
        <v>589</v>
      </c>
      <c r="K15" s="3">
        <v>233</v>
      </c>
      <c r="L15" s="3">
        <v>5883</v>
      </c>
    </row>
    <row r="16" spans="1:13">
      <c r="A16" s="2">
        <v>43898</v>
      </c>
      <c r="B16" s="3" t="s">
        <v>12</v>
      </c>
      <c r="C16" s="3">
        <v>3557</v>
      </c>
      <c r="D16" s="3">
        <v>650</v>
      </c>
      <c r="E16" s="3">
        <v>4207</v>
      </c>
      <c r="F16" s="3">
        <v>2180</v>
      </c>
      <c r="G16" s="3">
        <v>6387</v>
      </c>
      <c r="H16" s="3">
        <v>1326</v>
      </c>
      <c r="I16" s="3"/>
      <c r="J16" s="3">
        <v>622</v>
      </c>
      <c r="K16" s="3">
        <v>366</v>
      </c>
      <c r="L16" s="3">
        <v>7375</v>
      </c>
      <c r="M16" s="3">
        <v>49937</v>
      </c>
    </row>
    <row r="17" spans="1:13">
      <c r="A17" s="2">
        <v>43899</v>
      </c>
      <c r="B17" s="3" t="s">
        <v>12</v>
      </c>
      <c r="C17" s="3">
        <v>4316</v>
      </c>
      <c r="D17" s="3">
        <v>733</v>
      </c>
      <c r="E17" s="3">
        <v>5049</v>
      </c>
      <c r="F17" s="3">
        <v>2936</v>
      </c>
      <c r="G17" s="3">
        <v>7985</v>
      </c>
      <c r="H17" s="3">
        <v>1598</v>
      </c>
      <c r="I17" s="3"/>
      <c r="J17" s="3">
        <v>724</v>
      </c>
      <c r="K17" s="3">
        <v>463</v>
      </c>
      <c r="L17" s="3">
        <v>9172</v>
      </c>
      <c r="M17" s="3">
        <v>53826</v>
      </c>
    </row>
    <row r="18" spans="1:13">
      <c r="A18" s="2">
        <v>43900</v>
      </c>
      <c r="B18" s="3" t="s">
        <v>12</v>
      </c>
      <c r="C18" s="3">
        <v>5038</v>
      </c>
      <c r="D18" s="3">
        <v>877</v>
      </c>
      <c r="E18" s="3">
        <v>5915</v>
      </c>
      <c r="F18" s="3">
        <v>2599</v>
      </c>
      <c r="G18" s="3">
        <v>8514</v>
      </c>
      <c r="H18" s="3">
        <v>529</v>
      </c>
      <c r="I18" s="3"/>
      <c r="J18" s="3">
        <v>1004</v>
      </c>
      <c r="K18" s="3">
        <v>631</v>
      </c>
      <c r="L18" s="3">
        <v>10149</v>
      </c>
      <c r="M18" s="3">
        <v>60761</v>
      </c>
    </row>
    <row r="19" spans="1:13">
      <c r="A19" s="2">
        <v>43901</v>
      </c>
      <c r="B19" s="3" t="s">
        <v>12</v>
      </c>
      <c r="C19" s="3">
        <v>5838</v>
      </c>
      <c r="D19" s="3">
        <v>1028</v>
      </c>
      <c r="E19" s="3">
        <v>6866</v>
      </c>
      <c r="F19" s="3">
        <v>3724</v>
      </c>
      <c r="G19" s="3">
        <v>10590</v>
      </c>
      <c r="H19" s="3">
        <v>2076</v>
      </c>
      <c r="I19" s="3"/>
      <c r="J19" s="3">
        <v>1045</v>
      </c>
      <c r="K19" s="3">
        <v>827</v>
      </c>
      <c r="L19" s="3">
        <v>12462</v>
      </c>
      <c r="M19" s="3">
        <v>73154</v>
      </c>
    </row>
    <row r="20" spans="1:13">
      <c r="A20" s="2">
        <v>43902</v>
      </c>
      <c r="B20" s="3" t="s">
        <v>12</v>
      </c>
      <c r="C20" s="3">
        <v>6650</v>
      </c>
      <c r="D20" s="3">
        <v>1153</v>
      </c>
      <c r="E20" s="3">
        <v>7803</v>
      </c>
      <c r="F20" s="3">
        <v>5036</v>
      </c>
      <c r="G20" s="3">
        <v>12839</v>
      </c>
      <c r="H20" s="3">
        <v>2249</v>
      </c>
      <c r="I20" s="3"/>
      <c r="J20" s="3">
        <v>1258</v>
      </c>
      <c r="K20" s="3">
        <v>1016</v>
      </c>
      <c r="L20" s="3">
        <v>15113</v>
      </c>
      <c r="M20" s="3">
        <v>86011</v>
      </c>
    </row>
    <row r="21" spans="1:13">
      <c r="A21" s="2">
        <v>43903</v>
      </c>
      <c r="B21" s="3" t="s">
        <v>12</v>
      </c>
      <c r="C21" s="3">
        <v>7426</v>
      </c>
      <c r="D21" s="3">
        <v>1328</v>
      </c>
      <c r="E21" s="3">
        <v>8754</v>
      </c>
      <c r="F21" s="3">
        <v>6201</v>
      </c>
      <c r="G21" s="3">
        <v>14955</v>
      </c>
      <c r="H21" s="3">
        <v>2116</v>
      </c>
      <c r="I21" s="3"/>
      <c r="J21" s="3">
        <v>1439</v>
      </c>
      <c r="K21" s="3">
        <v>1266</v>
      </c>
      <c r="L21" s="3">
        <v>17660</v>
      </c>
      <c r="M21" s="3">
        <v>97488</v>
      </c>
    </row>
    <row r="22" spans="1:13">
      <c r="A22" s="2">
        <v>43904</v>
      </c>
      <c r="B22" s="3" t="s">
        <v>12</v>
      </c>
      <c r="C22" s="3">
        <v>8372</v>
      </c>
      <c r="D22" s="3">
        <v>1518</v>
      </c>
      <c r="E22" s="3">
        <v>9890</v>
      </c>
      <c r="F22" s="3">
        <v>7860</v>
      </c>
      <c r="G22" s="3">
        <v>17750</v>
      </c>
      <c r="H22" s="3">
        <v>2795</v>
      </c>
      <c r="I22" s="3"/>
      <c r="J22" s="3">
        <v>1966</v>
      </c>
      <c r="K22" s="3">
        <v>1441</v>
      </c>
      <c r="L22" s="3">
        <v>21157</v>
      </c>
      <c r="M22" s="3">
        <v>109170</v>
      </c>
    </row>
    <row r="23" spans="1:13">
      <c r="A23" s="2">
        <v>43905</v>
      </c>
      <c r="B23" s="3" t="s">
        <v>12</v>
      </c>
      <c r="C23" s="3">
        <v>9663</v>
      </c>
      <c r="D23" s="3">
        <v>1672</v>
      </c>
      <c r="E23" s="3">
        <v>11335</v>
      </c>
      <c r="F23" s="3">
        <v>9268</v>
      </c>
      <c r="G23" s="3">
        <v>20603</v>
      </c>
      <c r="H23" s="3">
        <v>2853</v>
      </c>
      <c r="I23" s="3"/>
      <c r="J23" s="3">
        <v>2335</v>
      </c>
      <c r="K23" s="3">
        <v>1809</v>
      </c>
      <c r="L23" s="3">
        <v>24747</v>
      </c>
      <c r="M23" s="3">
        <v>124899</v>
      </c>
    </row>
    <row r="24" spans="1:13">
      <c r="A24" s="2">
        <v>43906</v>
      </c>
      <c r="B24" s="3" t="s">
        <v>12</v>
      </c>
      <c r="C24" s="3">
        <v>11025</v>
      </c>
      <c r="D24" s="3">
        <v>1851</v>
      </c>
      <c r="E24" s="3">
        <v>12876</v>
      </c>
      <c r="F24" s="3">
        <v>10197</v>
      </c>
      <c r="G24" s="3">
        <v>23073</v>
      </c>
      <c r="H24" s="3">
        <v>2470</v>
      </c>
      <c r="I24" s="3"/>
      <c r="J24" s="3">
        <v>2749</v>
      </c>
      <c r="K24" s="3">
        <v>2158</v>
      </c>
      <c r="L24" s="3">
        <v>27980</v>
      </c>
      <c r="M24" s="3">
        <v>137962</v>
      </c>
    </row>
    <row r="25" spans="1:13">
      <c r="A25" s="2">
        <v>43907</v>
      </c>
      <c r="B25" s="3" t="s">
        <v>12</v>
      </c>
      <c r="C25" s="3">
        <v>12894</v>
      </c>
      <c r="D25" s="3">
        <v>2060</v>
      </c>
      <c r="E25" s="3">
        <v>14954</v>
      </c>
      <c r="F25" s="3">
        <v>11108</v>
      </c>
      <c r="G25" s="3">
        <v>26062</v>
      </c>
      <c r="H25" s="3">
        <v>2989</v>
      </c>
      <c r="I25" s="3"/>
      <c r="J25" s="3">
        <v>2941</v>
      </c>
      <c r="K25" s="3">
        <v>2503</v>
      </c>
      <c r="L25" s="3">
        <v>31506</v>
      </c>
      <c r="M25" s="3">
        <v>148657</v>
      </c>
    </row>
    <row r="26" spans="1:13">
      <c r="A26" s="2">
        <v>43908</v>
      </c>
      <c r="B26" s="3" t="s">
        <v>12</v>
      </c>
      <c r="C26" s="3">
        <v>14363</v>
      </c>
      <c r="D26" s="3">
        <v>2257</v>
      </c>
      <c r="E26" s="3">
        <v>16620</v>
      </c>
      <c r="F26" s="3">
        <v>12090</v>
      </c>
      <c r="G26" s="3">
        <v>28710</v>
      </c>
      <c r="H26" s="3">
        <v>2648</v>
      </c>
      <c r="I26" s="3"/>
      <c r="J26" s="3">
        <v>4025</v>
      </c>
      <c r="K26" s="3">
        <v>2978</v>
      </c>
      <c r="L26" s="3">
        <v>35713</v>
      </c>
      <c r="M26" s="3">
        <v>165541</v>
      </c>
    </row>
    <row r="27" spans="1:13">
      <c r="A27" s="2">
        <v>43909</v>
      </c>
      <c r="B27" s="3" t="s">
        <v>12</v>
      </c>
      <c r="C27" s="3">
        <v>15757</v>
      </c>
      <c r="D27" s="3">
        <v>2498</v>
      </c>
      <c r="E27" s="3">
        <v>18255</v>
      </c>
      <c r="F27" s="3">
        <v>14935</v>
      </c>
      <c r="G27" s="3">
        <v>33190</v>
      </c>
      <c r="H27" s="3">
        <v>4480</v>
      </c>
      <c r="I27" s="3"/>
      <c r="J27" s="3">
        <v>4440</v>
      </c>
      <c r="K27" s="3">
        <v>3405</v>
      </c>
      <c r="L27" s="3">
        <v>41035</v>
      </c>
      <c r="M27" s="3">
        <v>182777</v>
      </c>
    </row>
    <row r="28" spans="1:13">
      <c r="A28" s="2">
        <v>43910</v>
      </c>
      <c r="B28" s="3" t="s">
        <v>12</v>
      </c>
      <c r="C28" s="3">
        <v>16020</v>
      </c>
      <c r="D28" s="3">
        <v>2655</v>
      </c>
      <c r="E28" s="3">
        <v>18675</v>
      </c>
      <c r="F28" s="3">
        <v>19185</v>
      </c>
      <c r="G28" s="3">
        <v>37860</v>
      </c>
      <c r="H28" s="3">
        <v>4670</v>
      </c>
      <c r="I28" s="3"/>
      <c r="J28" s="3">
        <v>5129</v>
      </c>
      <c r="K28" s="3">
        <v>4032</v>
      </c>
      <c r="L28" s="3">
        <v>47021</v>
      </c>
      <c r="M28" s="3">
        <v>206886</v>
      </c>
    </row>
    <row r="29" spans="1:13">
      <c r="A29" s="2">
        <v>43911</v>
      </c>
      <c r="B29" s="3" t="s">
        <v>12</v>
      </c>
      <c r="C29" s="3">
        <v>17708</v>
      </c>
      <c r="D29" s="3">
        <v>2857</v>
      </c>
      <c r="E29" s="3">
        <v>20565</v>
      </c>
      <c r="F29" s="3">
        <v>22116</v>
      </c>
      <c r="G29" s="3">
        <v>42681</v>
      </c>
      <c r="H29" s="3">
        <v>4821</v>
      </c>
      <c r="I29" s="3"/>
      <c r="J29" s="3">
        <v>6072</v>
      </c>
      <c r="K29" s="3">
        <v>4825</v>
      </c>
      <c r="L29" s="3">
        <v>53578</v>
      </c>
      <c r="M29" s="3">
        <v>233222</v>
      </c>
    </row>
    <row r="30" spans="1:13">
      <c r="A30" s="2">
        <v>43912</v>
      </c>
      <c r="B30" s="3" t="s">
        <v>12</v>
      </c>
      <c r="C30" s="3">
        <v>19846</v>
      </c>
      <c r="D30" s="3">
        <v>3009</v>
      </c>
      <c r="E30" s="3">
        <v>22855</v>
      </c>
      <c r="F30" s="3">
        <v>23783</v>
      </c>
      <c r="G30" s="3">
        <v>46638</v>
      </c>
      <c r="H30" s="3">
        <v>3957</v>
      </c>
      <c r="I30" s="3"/>
      <c r="J30" s="3">
        <v>7024</v>
      </c>
      <c r="K30" s="3">
        <v>5476</v>
      </c>
      <c r="L30" s="3">
        <v>59138</v>
      </c>
      <c r="M30" s="3">
        <v>258402</v>
      </c>
    </row>
    <row r="31" spans="1:13">
      <c r="A31" s="2">
        <v>43913</v>
      </c>
      <c r="B31" s="3" t="s">
        <v>12</v>
      </c>
      <c r="C31" s="3">
        <v>20692</v>
      </c>
      <c r="D31" s="3">
        <v>3204</v>
      </c>
      <c r="E31" s="3">
        <v>23896</v>
      </c>
      <c r="F31" s="3">
        <v>26522</v>
      </c>
      <c r="G31" s="3">
        <v>50418</v>
      </c>
      <c r="H31" s="3">
        <v>3780</v>
      </c>
      <c r="I31" s="3"/>
      <c r="J31" s="3">
        <v>7432</v>
      </c>
      <c r="K31" s="3">
        <v>6077</v>
      </c>
      <c r="L31" s="3">
        <v>63927</v>
      </c>
      <c r="M31" s="3">
        <v>275468</v>
      </c>
    </row>
    <row r="32" spans="1:13">
      <c r="A32" s="2">
        <v>43914</v>
      </c>
      <c r="B32" s="3" t="s">
        <v>12</v>
      </c>
      <c r="C32" s="3">
        <v>21937</v>
      </c>
      <c r="D32" s="3">
        <v>3396</v>
      </c>
      <c r="E32" s="3">
        <v>25333</v>
      </c>
      <c r="F32" s="3">
        <v>28697</v>
      </c>
      <c r="G32" s="3">
        <v>54030</v>
      </c>
      <c r="H32" s="3">
        <v>3612</v>
      </c>
      <c r="I32" s="3"/>
      <c r="J32" s="3">
        <v>8326</v>
      </c>
      <c r="K32" s="3">
        <v>6820</v>
      </c>
      <c r="L32" s="3">
        <v>69176</v>
      </c>
      <c r="M32" s="3">
        <v>296964</v>
      </c>
    </row>
    <row r="33" spans="1:13">
      <c r="A33" s="2">
        <v>43915</v>
      </c>
      <c r="B33" s="3" t="s">
        <v>12</v>
      </c>
      <c r="C33" s="3">
        <v>23112</v>
      </c>
      <c r="D33" s="3">
        <v>3489</v>
      </c>
      <c r="E33" s="3">
        <v>26601</v>
      </c>
      <c r="F33" s="3">
        <v>30920</v>
      </c>
      <c r="G33" s="3">
        <v>57521</v>
      </c>
      <c r="H33" s="3">
        <v>3491</v>
      </c>
      <c r="I33" s="3"/>
      <c r="J33" s="3">
        <v>9362</v>
      </c>
      <c r="K33" s="3">
        <v>7503</v>
      </c>
      <c r="L33" s="3">
        <v>74386</v>
      </c>
      <c r="M33" s="3">
        <v>324445</v>
      </c>
    </row>
    <row r="34" spans="1:13">
      <c r="A34" s="2">
        <v>43916</v>
      </c>
      <c r="B34" s="3" t="s">
        <v>12</v>
      </c>
      <c r="C34" s="3">
        <v>24753</v>
      </c>
      <c r="D34" s="3">
        <v>3612</v>
      </c>
      <c r="E34" s="3">
        <v>28365</v>
      </c>
      <c r="F34" s="3">
        <v>33648</v>
      </c>
      <c r="G34" s="3">
        <v>62013</v>
      </c>
      <c r="H34" s="3">
        <v>4492</v>
      </c>
      <c r="I34" s="3"/>
      <c r="J34" s="3">
        <v>10361</v>
      </c>
      <c r="K34" s="3">
        <v>8165</v>
      </c>
      <c r="L34" s="3">
        <v>80539</v>
      </c>
      <c r="M34" s="3">
        <v>361060</v>
      </c>
    </row>
    <row r="35" spans="1:13">
      <c r="A35" s="2">
        <v>43917</v>
      </c>
      <c r="B35" s="3" t="s">
        <v>12</v>
      </c>
      <c r="C35" s="3">
        <v>26029</v>
      </c>
      <c r="D35" s="3">
        <v>3732</v>
      </c>
      <c r="E35" s="3">
        <v>29761</v>
      </c>
      <c r="F35" s="3">
        <v>36653</v>
      </c>
      <c r="G35" s="3">
        <v>66414</v>
      </c>
      <c r="H35" s="3">
        <v>4401</v>
      </c>
      <c r="I35" s="3"/>
      <c r="J35" s="3">
        <v>10950</v>
      </c>
      <c r="K35" s="3">
        <v>9134</v>
      </c>
      <c r="L35" s="3">
        <v>86498</v>
      </c>
      <c r="M35" s="3">
        <v>394079</v>
      </c>
    </row>
    <row r="36" spans="1:13">
      <c r="A36" s="2">
        <v>43918</v>
      </c>
      <c r="B36" s="3" t="s">
        <v>12</v>
      </c>
      <c r="C36" s="3">
        <v>26676</v>
      </c>
      <c r="D36" s="3">
        <v>3856</v>
      </c>
      <c r="E36" s="3">
        <v>30532</v>
      </c>
      <c r="F36" s="3">
        <v>39533</v>
      </c>
      <c r="G36" s="3">
        <v>70065</v>
      </c>
      <c r="H36" s="3">
        <v>3651</v>
      </c>
      <c r="I36" s="3"/>
      <c r="J36" s="3">
        <v>12384</v>
      </c>
      <c r="K36" s="3">
        <v>10023</v>
      </c>
      <c r="L36" s="3">
        <v>92472</v>
      </c>
      <c r="M36" s="3">
        <v>429526</v>
      </c>
    </row>
    <row r="37" spans="1:13">
      <c r="A37" s="2">
        <v>43919</v>
      </c>
      <c r="B37" s="3" t="s">
        <v>12</v>
      </c>
      <c r="C37" s="3">
        <v>27386</v>
      </c>
      <c r="D37" s="3">
        <v>3906</v>
      </c>
      <c r="E37" s="3">
        <v>31292</v>
      </c>
      <c r="F37" s="3">
        <v>42588</v>
      </c>
      <c r="G37" s="3">
        <v>73880</v>
      </c>
      <c r="H37" s="3">
        <v>3815</v>
      </c>
      <c r="I37" s="3"/>
      <c r="J37" s="3">
        <v>13030</v>
      </c>
      <c r="K37" s="3">
        <v>10779</v>
      </c>
      <c r="L37" s="3">
        <v>97689</v>
      </c>
      <c r="M37" s="3">
        <v>454030</v>
      </c>
    </row>
    <row r="38" spans="1:13">
      <c r="A38" s="2">
        <v>43920</v>
      </c>
      <c r="B38" s="3" t="s">
        <v>12</v>
      </c>
      <c r="C38" s="3">
        <v>27795</v>
      </c>
      <c r="D38" s="3">
        <v>3981</v>
      </c>
      <c r="E38" s="3">
        <v>31776</v>
      </c>
      <c r="F38" s="3">
        <v>43752</v>
      </c>
      <c r="G38" s="3">
        <v>75528</v>
      </c>
      <c r="H38" s="3">
        <v>1648</v>
      </c>
      <c r="I38" s="3"/>
      <c r="J38" s="3">
        <v>14620</v>
      </c>
      <c r="K38" s="3">
        <v>11591</v>
      </c>
      <c r="L38" s="3">
        <v>101739</v>
      </c>
      <c r="M38" s="3">
        <v>477359</v>
      </c>
    </row>
    <row r="39" spans="1:13">
      <c r="A39" s="2">
        <v>43921</v>
      </c>
      <c r="B39" s="3" t="s">
        <v>12</v>
      </c>
      <c r="C39" s="3">
        <v>28192</v>
      </c>
      <c r="D39" s="3">
        <v>4023</v>
      </c>
      <c r="E39" s="3">
        <v>32215</v>
      </c>
      <c r="F39" s="3">
        <v>45420</v>
      </c>
      <c r="G39" s="3">
        <v>77635</v>
      </c>
      <c r="H39" s="3">
        <v>2107</v>
      </c>
      <c r="I39" s="3">
        <v>4053</v>
      </c>
      <c r="J39" s="3">
        <v>15729</v>
      </c>
      <c r="K39" s="3">
        <v>12428</v>
      </c>
      <c r="L39" s="3">
        <v>105792</v>
      </c>
      <c r="M39">
        <v>506968</v>
      </c>
    </row>
  </sheetData>
  <pageMargins left="0" right="0" top="0.39370078740157505" bottom="0.39370078740157505" header="0" footer="0"/>
  <headerFooter>
    <oddHeader>&amp;C&amp;A</oddHeader>
    <oddFooter>&amp;CPagina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149"/>
  <sheetViews>
    <sheetView tabSelected="1" topLeftCell="A2" workbookViewId="0">
      <selection activeCell="Y45" sqref="Y45"/>
    </sheetView>
  </sheetViews>
  <sheetFormatPr defaultRowHeight="13.8"/>
  <cols>
    <col min="1" max="1" width="8.69921875" customWidth="1"/>
    <col min="2" max="2" width="8.69921875" style="5" customWidth="1"/>
    <col min="3" max="3" width="17.09765625" customWidth="1"/>
    <col min="4" max="4" width="18.8984375" customWidth="1"/>
    <col min="5" max="6" width="10.69921875" customWidth="1"/>
    <col min="7" max="7" width="8.796875" customWidth="1"/>
  </cols>
  <sheetData>
    <row r="1" spans="1:11">
      <c r="A1" s="1" t="s">
        <v>0</v>
      </c>
      <c r="B1" s="7"/>
      <c r="C1" s="1" t="str">
        <f>Dati!G1</f>
        <v>attualmente_positivi</v>
      </c>
      <c r="D1" s="1" t="s">
        <v>35</v>
      </c>
      <c r="E1" s="8" t="s">
        <v>21</v>
      </c>
      <c r="F1" s="8" t="s">
        <v>22</v>
      </c>
      <c r="G1" s="8" t="s">
        <v>27</v>
      </c>
      <c r="H1" s="8" t="s">
        <v>30</v>
      </c>
      <c r="I1" s="8"/>
    </row>
    <row r="2" spans="1:11">
      <c r="J2" s="4" t="s">
        <v>23</v>
      </c>
      <c r="K2" s="9">
        <v>100000</v>
      </c>
    </row>
    <row r="3" spans="1:11">
      <c r="A3" s="2">
        <v>43885.75</v>
      </c>
      <c r="B3" s="10">
        <v>1</v>
      </c>
      <c r="C3" s="3">
        <f>Dati!G3</f>
        <v>221</v>
      </c>
      <c r="E3" s="11">
        <f t="shared" ref="E3:E34" si="0">$K$2/(1+$K$5*EXP(-$K$4*B3))</f>
        <v>840.46068020362077</v>
      </c>
      <c r="F3" s="11"/>
      <c r="H3" s="11">
        <f>C3-E3</f>
        <v>-619.46068020362077</v>
      </c>
      <c r="J3" s="4" t="s">
        <v>24</v>
      </c>
      <c r="K3" s="9">
        <v>710</v>
      </c>
    </row>
    <row r="4" spans="1:11">
      <c r="A4" s="2">
        <v>43886</v>
      </c>
      <c r="B4" s="10">
        <v>2</v>
      </c>
      <c r="C4" s="3">
        <f>Dati!G4</f>
        <v>311</v>
      </c>
      <c r="D4">
        <f>C4-C3</f>
        <v>90</v>
      </c>
      <c r="E4" s="11">
        <f t="shared" si="0"/>
        <v>994.65303461646738</v>
      </c>
      <c r="F4" s="11">
        <f t="shared" ref="F4:F35" si="1">(E4-E3)*10</f>
        <v>1541.9235441284661</v>
      </c>
      <c r="G4" s="11">
        <f>E4-E3</f>
        <v>154.19235441284661</v>
      </c>
      <c r="H4" s="11">
        <f t="shared" ref="H4:H39" si="2">C4-E4</f>
        <v>-683.65303461646738</v>
      </c>
      <c r="J4" s="4" t="s">
        <v>25</v>
      </c>
      <c r="K4" s="9">
        <v>0.17</v>
      </c>
    </row>
    <row r="5" spans="1:11">
      <c r="A5" s="2">
        <v>43887</v>
      </c>
      <c r="B5" s="10">
        <v>3</v>
      </c>
      <c r="C5" s="3">
        <f>Dati!G5</f>
        <v>385</v>
      </c>
      <c r="D5">
        <f t="shared" ref="D5:D68" si="3">C5-C4</f>
        <v>74</v>
      </c>
      <c r="E5" s="11">
        <f t="shared" si="0"/>
        <v>1176.7980633441964</v>
      </c>
      <c r="F5" s="11">
        <f t="shared" si="1"/>
        <v>1821.4502872772903</v>
      </c>
      <c r="G5" s="11">
        <f t="shared" ref="G5:G68" si="4">E5-E4</f>
        <v>182.14502872772903</v>
      </c>
      <c r="H5" s="11">
        <f t="shared" si="2"/>
        <v>-791.79806334419641</v>
      </c>
      <c r="J5" s="4" t="s">
        <v>26</v>
      </c>
      <c r="K5" s="15">
        <f>(K2-K3)/K3</f>
        <v>139.8450704225352</v>
      </c>
    </row>
    <row r="6" spans="1:11">
      <c r="A6" s="2">
        <v>43888</v>
      </c>
      <c r="B6" s="10">
        <v>4</v>
      </c>
      <c r="C6" s="3">
        <f>Dati!G6</f>
        <v>588</v>
      </c>
      <c r="D6">
        <f t="shared" si="3"/>
        <v>203</v>
      </c>
      <c r="E6" s="11">
        <f t="shared" si="0"/>
        <v>1391.8293415040521</v>
      </c>
      <c r="F6" s="11">
        <f t="shared" si="1"/>
        <v>2150.3127815985567</v>
      </c>
      <c r="G6" s="11">
        <f t="shared" si="4"/>
        <v>215.03127815985567</v>
      </c>
      <c r="H6" s="11">
        <f t="shared" si="2"/>
        <v>-803.82934150405208</v>
      </c>
    </row>
    <row r="7" spans="1:11">
      <c r="A7" s="2">
        <v>43889</v>
      </c>
      <c r="B7" s="10">
        <v>5</v>
      </c>
      <c r="C7" s="3">
        <f>Dati!G7</f>
        <v>821</v>
      </c>
      <c r="D7">
        <f t="shared" si="3"/>
        <v>233</v>
      </c>
      <c r="E7" s="11">
        <f t="shared" si="0"/>
        <v>1645.498121580632</v>
      </c>
      <c r="F7" s="11">
        <f t="shared" si="1"/>
        <v>2536.6878007657988</v>
      </c>
      <c r="G7" s="11">
        <f t="shared" si="4"/>
        <v>253.66878007657988</v>
      </c>
      <c r="H7" s="11">
        <f t="shared" si="2"/>
        <v>-824.49812158063196</v>
      </c>
    </row>
    <row r="8" spans="1:11">
      <c r="A8" s="2">
        <v>43890</v>
      </c>
      <c r="B8" s="10">
        <v>6</v>
      </c>
      <c r="C8" s="3">
        <f>Dati!G8</f>
        <v>1049</v>
      </c>
      <c r="D8">
        <f t="shared" si="3"/>
        <v>228</v>
      </c>
      <c r="E8" s="11">
        <f t="shared" si="0"/>
        <v>1944.4877977851138</v>
      </c>
      <c r="F8" s="11">
        <f t="shared" si="1"/>
        <v>2989.8967620448184</v>
      </c>
      <c r="G8" s="11">
        <f t="shared" si="4"/>
        <v>298.98967620448184</v>
      </c>
      <c r="H8" s="11">
        <f t="shared" si="2"/>
        <v>-895.4877977851138</v>
      </c>
      <c r="J8" s="12" t="s">
        <v>31</v>
      </c>
      <c r="K8" s="11">
        <f>AVERAGE(H3:H36)</f>
        <v>-392.07256263942435</v>
      </c>
    </row>
    <row r="9" spans="1:11">
      <c r="A9" s="2">
        <v>43891</v>
      </c>
      <c r="B9" s="10">
        <v>7</v>
      </c>
      <c r="C9" s="3">
        <f>Dati!G9</f>
        <v>1577</v>
      </c>
      <c r="D9">
        <f t="shared" si="3"/>
        <v>528</v>
      </c>
      <c r="E9" s="11">
        <f t="shared" si="0"/>
        <v>2296.5358725845031</v>
      </c>
      <c r="F9" s="11">
        <f t="shared" si="1"/>
        <v>3520.4807479938927</v>
      </c>
      <c r="G9" s="11">
        <f t="shared" si="4"/>
        <v>352.04807479938927</v>
      </c>
      <c r="H9" s="11">
        <f t="shared" si="2"/>
        <v>-719.53587258450307</v>
      </c>
      <c r="J9" s="12" t="s">
        <v>32</v>
      </c>
      <c r="K9" s="6">
        <f>STDEVP(H3:H36)</f>
        <v>662.09651532239195</v>
      </c>
    </row>
    <row r="10" spans="1:11">
      <c r="A10" s="2">
        <v>43892</v>
      </c>
      <c r="B10" s="10">
        <v>8</v>
      </c>
      <c r="C10" s="3">
        <f>Dati!G10</f>
        <v>1835</v>
      </c>
      <c r="D10">
        <f t="shared" si="3"/>
        <v>258</v>
      </c>
      <c r="E10" s="11">
        <f t="shared" si="0"/>
        <v>2710.5600722054346</v>
      </c>
      <c r="F10" s="11">
        <f t="shared" si="1"/>
        <v>4140.2419962093154</v>
      </c>
      <c r="G10" s="11">
        <f t="shared" si="4"/>
        <v>414.02419962093154</v>
      </c>
      <c r="H10" s="11">
        <f t="shared" si="2"/>
        <v>-875.56007220543461</v>
      </c>
    </row>
    <row r="11" spans="1:11">
      <c r="A11" s="2">
        <v>43893</v>
      </c>
      <c r="B11" s="10">
        <v>9</v>
      </c>
      <c r="C11" s="3">
        <f>Dati!G11</f>
        <v>2263</v>
      </c>
      <c r="D11">
        <f t="shared" si="3"/>
        <v>428</v>
      </c>
      <c r="E11" s="11">
        <f t="shared" si="0"/>
        <v>3196.7832029089977</v>
      </c>
      <c r="F11" s="11">
        <f t="shared" si="1"/>
        <v>4862.2313070356313</v>
      </c>
      <c r="G11" s="11">
        <f t="shared" si="4"/>
        <v>486.22313070356313</v>
      </c>
      <c r="H11" s="11">
        <f t="shared" si="2"/>
        <v>-933.78320290899774</v>
      </c>
    </row>
    <row r="12" spans="1:11">
      <c r="A12" s="2">
        <v>43894</v>
      </c>
      <c r="B12" s="10">
        <v>10</v>
      </c>
      <c r="C12" s="3">
        <f>Dati!G12</f>
        <v>2706</v>
      </c>
      <c r="D12">
        <f t="shared" si="3"/>
        <v>443</v>
      </c>
      <c r="E12" s="11">
        <f t="shared" si="0"/>
        <v>3766.8486025164684</v>
      </c>
      <c r="F12" s="11">
        <f t="shared" si="1"/>
        <v>5700.6539960747068</v>
      </c>
      <c r="G12" s="11">
        <f t="shared" si="4"/>
        <v>570.06539960747068</v>
      </c>
      <c r="H12" s="11">
        <f t="shared" si="2"/>
        <v>-1060.8486025164684</v>
      </c>
      <c r="J12" t="s">
        <v>33</v>
      </c>
      <c r="K12" s="14">
        <f>MATCH(MAX(G3:G67),G3:G67,0)</f>
        <v>30</v>
      </c>
    </row>
    <row r="13" spans="1:11">
      <c r="A13" s="2">
        <v>43895</v>
      </c>
      <c r="B13" s="10">
        <v>11</v>
      </c>
      <c r="C13" s="3">
        <f>Dati!G13</f>
        <v>3296</v>
      </c>
      <c r="D13">
        <f t="shared" si="3"/>
        <v>590</v>
      </c>
      <c r="E13" s="11">
        <f t="shared" si="0"/>
        <v>4433.9145201155497</v>
      </c>
      <c r="F13" s="11">
        <f t="shared" si="1"/>
        <v>6670.6591759908133</v>
      </c>
      <c r="G13" s="11">
        <f t="shared" si="4"/>
        <v>667.06591759908133</v>
      </c>
      <c r="H13" s="11">
        <f t="shared" si="2"/>
        <v>-1137.9145201155497</v>
      </c>
    </row>
    <row r="14" spans="1:11">
      <c r="A14" s="2">
        <v>43896</v>
      </c>
      <c r="B14" s="10">
        <v>12</v>
      </c>
      <c r="C14" s="3">
        <f>Dati!G14</f>
        <v>3916</v>
      </c>
      <c r="D14">
        <f t="shared" si="3"/>
        <v>620</v>
      </c>
      <c r="E14" s="11">
        <f t="shared" si="0"/>
        <v>5212.7114055485317</v>
      </c>
      <c r="F14" s="11">
        <f t="shared" si="1"/>
        <v>7787.9688543298198</v>
      </c>
      <c r="G14" s="11">
        <f t="shared" si="4"/>
        <v>778.79688543298198</v>
      </c>
      <c r="H14" s="11">
        <f t="shared" si="2"/>
        <v>-1296.7114055485317</v>
      </c>
    </row>
    <row r="15" spans="1:11">
      <c r="A15" s="2">
        <v>43897</v>
      </c>
      <c r="B15" s="10">
        <v>13</v>
      </c>
      <c r="C15" s="3">
        <f>Dati!G15</f>
        <v>5061</v>
      </c>
      <c r="D15">
        <f t="shared" si="3"/>
        <v>1145</v>
      </c>
      <c r="E15" s="11">
        <f t="shared" si="0"/>
        <v>6119.5409798192313</v>
      </c>
      <c r="F15" s="11">
        <f t="shared" si="1"/>
        <v>9068.295742706996</v>
      </c>
      <c r="G15" s="11">
        <f t="shared" si="4"/>
        <v>906.8295742706996</v>
      </c>
      <c r="H15" s="11">
        <f t="shared" si="2"/>
        <v>-1058.5409798192313</v>
      </c>
    </row>
    <row r="16" spans="1:11">
      <c r="A16" s="2">
        <v>43898</v>
      </c>
      <c r="B16" s="10">
        <v>14</v>
      </c>
      <c r="C16" s="3">
        <f>Dati!G16</f>
        <v>6387</v>
      </c>
      <c r="D16">
        <f t="shared" si="3"/>
        <v>1326</v>
      </c>
      <c r="E16" s="11">
        <f t="shared" si="0"/>
        <v>7172.1903616838636</v>
      </c>
      <c r="F16" s="11">
        <f t="shared" si="1"/>
        <v>10526.493818646322</v>
      </c>
      <c r="G16" s="11">
        <f t="shared" si="4"/>
        <v>1052.6493818646322</v>
      </c>
      <c r="H16" s="11">
        <f t="shared" si="2"/>
        <v>-785.19036168386356</v>
      </c>
    </row>
    <row r="17" spans="1:8">
      <c r="A17" s="2">
        <v>43899</v>
      </c>
      <c r="B17" s="10">
        <v>15</v>
      </c>
      <c r="C17" s="3">
        <f>Dati!G17</f>
        <v>7985</v>
      </c>
      <c r="D17">
        <f t="shared" si="3"/>
        <v>1598</v>
      </c>
      <c r="E17" s="11">
        <f t="shared" si="0"/>
        <v>8389.7290355311015</v>
      </c>
      <c r="F17" s="11">
        <f t="shared" si="1"/>
        <v>12175.38673847238</v>
      </c>
      <c r="G17" s="11">
        <f t="shared" si="4"/>
        <v>1217.538673847238</v>
      </c>
      <c r="H17" s="11">
        <f t="shared" si="2"/>
        <v>-404.72903553110154</v>
      </c>
    </row>
    <row r="18" spans="1:8">
      <c r="A18" s="2">
        <v>43900</v>
      </c>
      <c r="B18" s="10">
        <v>16</v>
      </c>
      <c r="C18" s="3">
        <f>Dati!G18</f>
        <v>8514</v>
      </c>
      <c r="D18">
        <f t="shared" si="3"/>
        <v>529</v>
      </c>
      <c r="E18" s="11">
        <f t="shared" si="0"/>
        <v>9792.1521008586442</v>
      </c>
      <c r="F18" s="11">
        <f t="shared" si="1"/>
        <v>14024.230653275426</v>
      </c>
      <c r="G18" s="11">
        <f t="shared" si="4"/>
        <v>1402.4230653275426</v>
      </c>
      <c r="H18" s="11">
        <f t="shared" si="2"/>
        <v>-1278.1521008586442</v>
      </c>
    </row>
    <row r="19" spans="1:8">
      <c r="A19" s="2">
        <v>43901</v>
      </c>
      <c r="B19" s="10">
        <v>17</v>
      </c>
      <c r="C19" s="3">
        <f>Dati!G19</f>
        <v>10590</v>
      </c>
      <c r="D19">
        <f t="shared" si="3"/>
        <v>2076</v>
      </c>
      <c r="E19" s="11">
        <f t="shared" si="0"/>
        <v>11399.831649820917</v>
      </c>
      <c r="F19" s="11">
        <f t="shared" si="1"/>
        <v>16076.795489622727</v>
      </c>
      <c r="G19" s="11">
        <f t="shared" si="4"/>
        <v>1607.6795489622727</v>
      </c>
      <c r="H19" s="11">
        <f t="shared" si="2"/>
        <v>-809.83164982091694</v>
      </c>
    </row>
    <row r="20" spans="1:8">
      <c r="A20" s="2">
        <v>43902</v>
      </c>
      <c r="B20" s="10">
        <v>18</v>
      </c>
      <c r="C20" s="3">
        <f>Dati!G20</f>
        <v>12839</v>
      </c>
      <c r="D20">
        <f t="shared" si="3"/>
        <v>2249</v>
      </c>
      <c r="E20" s="11">
        <f t="shared" si="0"/>
        <v>13232.741490695755</v>
      </c>
      <c r="F20" s="11">
        <f t="shared" si="1"/>
        <v>18329.098408748378</v>
      </c>
      <c r="G20" s="11">
        <f t="shared" si="4"/>
        <v>1832.9098408748378</v>
      </c>
      <c r="H20" s="11">
        <f t="shared" si="2"/>
        <v>-393.74149069575469</v>
      </c>
    </row>
    <row r="21" spans="1:8">
      <c r="A21" s="2">
        <v>43903</v>
      </c>
      <c r="B21" s="10">
        <v>19</v>
      </c>
      <c r="C21" s="3">
        <f>Dati!G21</f>
        <v>14955</v>
      </c>
      <c r="D21">
        <f t="shared" si="3"/>
        <v>2116</v>
      </c>
      <c r="E21" s="11">
        <f t="shared" si="0"/>
        <v>15309.431464326102</v>
      </c>
      <c r="F21" s="11">
        <f t="shared" si="1"/>
        <v>20766.899736303476</v>
      </c>
      <c r="G21" s="11">
        <f t="shared" si="4"/>
        <v>2076.6899736303476</v>
      </c>
      <c r="H21" s="11">
        <f t="shared" si="2"/>
        <v>-354.43146432610229</v>
      </c>
    </row>
    <row r="22" spans="1:8">
      <c r="A22" s="2">
        <v>43904</v>
      </c>
      <c r="B22" s="10">
        <v>20</v>
      </c>
      <c r="C22" s="3">
        <f>Dati!G22</f>
        <v>17750</v>
      </c>
      <c r="D22">
        <f t="shared" si="3"/>
        <v>2795</v>
      </c>
      <c r="E22" s="11">
        <f t="shared" si="0"/>
        <v>17645.749027849302</v>
      </c>
      <c r="F22" s="11">
        <f t="shared" si="1"/>
        <v>23363.175635232001</v>
      </c>
      <c r="G22" s="11">
        <f t="shared" si="4"/>
        <v>2336.3175635232001</v>
      </c>
      <c r="H22" s="11">
        <f t="shared" si="2"/>
        <v>104.25097215069763</v>
      </c>
    </row>
    <row r="23" spans="1:8">
      <c r="A23" s="2">
        <v>43905</v>
      </c>
      <c r="B23" s="10">
        <v>21</v>
      </c>
      <c r="C23" s="3">
        <f>Dati!G23</f>
        <v>20603</v>
      </c>
      <c r="D23">
        <f t="shared" si="3"/>
        <v>2853</v>
      </c>
      <c r="E23" s="11">
        <f t="shared" si="0"/>
        <v>20253.339542828788</v>
      </c>
      <c r="F23" s="11">
        <f t="shared" si="1"/>
        <v>26075.905149794853</v>
      </c>
      <c r="G23" s="11">
        <f t="shared" si="4"/>
        <v>2607.5905149794853</v>
      </c>
      <c r="H23" s="11">
        <f t="shared" si="2"/>
        <v>349.66045717121233</v>
      </c>
    </row>
    <row r="24" spans="1:8">
      <c r="A24" s="2">
        <v>43906</v>
      </c>
      <c r="B24" s="10">
        <v>22</v>
      </c>
      <c r="C24" s="3">
        <f>Dati!G24</f>
        <v>23073</v>
      </c>
      <c r="D24">
        <f t="shared" si="3"/>
        <v>2470</v>
      </c>
      <c r="E24" s="11">
        <f t="shared" si="0"/>
        <v>23138.002641625197</v>
      </c>
      <c r="F24" s="11">
        <f t="shared" si="1"/>
        <v>28846.63098796409</v>
      </c>
      <c r="G24" s="11">
        <f t="shared" si="4"/>
        <v>2884.663098796409</v>
      </c>
      <c r="H24" s="11">
        <f t="shared" si="2"/>
        <v>-65.002641625196702</v>
      </c>
    </row>
    <row r="25" spans="1:8">
      <c r="A25" s="2">
        <v>43907</v>
      </c>
      <c r="B25" s="10">
        <v>23</v>
      </c>
      <c r="C25" s="3">
        <f>Dati!G25</f>
        <v>26062</v>
      </c>
      <c r="D25">
        <f t="shared" si="3"/>
        <v>2989</v>
      </c>
      <c r="E25" s="11">
        <f t="shared" si="0"/>
        <v>26298.036345662902</v>
      </c>
      <c r="F25" s="11">
        <f t="shared" si="1"/>
        <v>31600.337040377053</v>
      </c>
      <c r="G25" s="11">
        <f t="shared" si="4"/>
        <v>3160.0337040377053</v>
      </c>
      <c r="H25" s="11">
        <f t="shared" si="2"/>
        <v>-236.03634566290202</v>
      </c>
    </row>
    <row r="26" spans="1:8">
      <c r="A26" s="2">
        <v>43908</v>
      </c>
      <c r="B26" s="10">
        <v>24</v>
      </c>
      <c r="C26" s="3">
        <f>Dati!G26</f>
        <v>28710</v>
      </c>
      <c r="D26">
        <f t="shared" si="3"/>
        <v>2648</v>
      </c>
      <c r="E26" s="11">
        <f t="shared" si="0"/>
        <v>29722.754543463365</v>
      </c>
      <c r="F26" s="11">
        <f t="shared" si="1"/>
        <v>34247.181978004628</v>
      </c>
      <c r="G26" s="11">
        <f t="shared" si="4"/>
        <v>3424.7181978004628</v>
      </c>
      <c r="H26" s="11">
        <f t="shared" si="2"/>
        <v>-1012.7545434633648</v>
      </c>
    </row>
    <row r="27" spans="1:8">
      <c r="A27" s="2">
        <v>43909</v>
      </c>
      <c r="B27" s="10">
        <v>25</v>
      </c>
      <c r="C27" s="3">
        <f>Dati!G27</f>
        <v>33190</v>
      </c>
      <c r="D27">
        <f t="shared" si="3"/>
        <v>4480</v>
      </c>
      <c r="E27" s="11">
        <f t="shared" si="0"/>
        <v>33391.403259475956</v>
      </c>
      <c r="F27" s="11">
        <f t="shared" si="1"/>
        <v>36686.487160125907</v>
      </c>
      <c r="G27" s="11">
        <f t="shared" si="4"/>
        <v>3668.6487160125907</v>
      </c>
      <c r="H27" s="11">
        <f t="shared" si="2"/>
        <v>-201.40325947595556</v>
      </c>
    </row>
    <row r="28" spans="1:8">
      <c r="A28" s="2">
        <v>43910</v>
      </c>
      <c r="B28" s="10">
        <v>26</v>
      </c>
      <c r="C28" s="3">
        <f>Dati!G28</f>
        <v>37860</v>
      </c>
      <c r="D28">
        <f t="shared" si="3"/>
        <v>4670</v>
      </c>
      <c r="E28" s="11">
        <f t="shared" si="0"/>
        <v>37272.710156125591</v>
      </c>
      <c r="F28" s="11">
        <f t="shared" si="1"/>
        <v>38813.068966496357</v>
      </c>
      <c r="G28" s="11">
        <f t="shared" si="4"/>
        <v>3881.3068966496357</v>
      </c>
      <c r="H28" s="11">
        <f t="shared" si="2"/>
        <v>587.28984387440869</v>
      </c>
    </row>
    <row r="29" spans="1:8">
      <c r="A29" s="2">
        <v>43911</v>
      </c>
      <c r="B29" s="10">
        <v>27</v>
      </c>
      <c r="C29" s="3">
        <f>Dati!G29</f>
        <v>42681</v>
      </c>
      <c r="D29">
        <f t="shared" si="3"/>
        <v>4821</v>
      </c>
      <c r="E29" s="11">
        <f t="shared" si="0"/>
        <v>41325.264977231149</v>
      </c>
      <c r="F29" s="11">
        <f t="shared" si="1"/>
        <v>40525.548211055575</v>
      </c>
      <c r="G29" s="11">
        <f t="shared" si="4"/>
        <v>4052.5548211055575</v>
      </c>
      <c r="H29" s="11">
        <f t="shared" si="2"/>
        <v>1355.7350227688512</v>
      </c>
    </row>
    <row r="30" spans="1:8">
      <c r="A30" s="2">
        <v>43912</v>
      </c>
      <c r="B30" s="10">
        <v>28</v>
      </c>
      <c r="C30" s="3">
        <f>Dati!G30</f>
        <v>46638</v>
      </c>
      <c r="D30">
        <f t="shared" si="3"/>
        <v>3957</v>
      </c>
      <c r="E30" s="11">
        <f t="shared" si="0"/>
        <v>45498.839621285755</v>
      </c>
      <c r="F30" s="11">
        <f t="shared" si="1"/>
        <v>41735.746440546063</v>
      </c>
      <c r="G30" s="11">
        <f t="shared" si="4"/>
        <v>4173.5746440546063</v>
      </c>
      <c r="H30" s="11">
        <f t="shared" si="2"/>
        <v>1139.1603787142449</v>
      </c>
    </row>
    <row r="31" spans="1:8">
      <c r="A31" s="2">
        <v>43913</v>
      </c>
      <c r="B31" s="10">
        <v>29</v>
      </c>
      <c r="C31" s="3">
        <f>Dati!G31</f>
        <v>50418</v>
      </c>
      <c r="D31">
        <f t="shared" si="3"/>
        <v>3780</v>
      </c>
      <c r="E31" s="11">
        <f t="shared" si="0"/>
        <v>49736.623186200348</v>
      </c>
      <c r="F31" s="11">
        <f t="shared" si="1"/>
        <v>42377.835649145927</v>
      </c>
      <c r="G31" s="11">
        <f t="shared" si="4"/>
        <v>4237.7835649145927</v>
      </c>
      <c r="H31" s="11">
        <f t="shared" si="2"/>
        <v>681.37681379965215</v>
      </c>
    </row>
    <row r="32" spans="1:8">
      <c r="A32" s="2">
        <v>43914</v>
      </c>
      <c r="B32" s="10">
        <v>30</v>
      </c>
      <c r="C32" s="3">
        <f>Dati!G32</f>
        <v>54030</v>
      </c>
      <c r="D32">
        <f t="shared" si="3"/>
        <v>3612</v>
      </c>
      <c r="E32" s="11">
        <f t="shared" si="0"/>
        <v>53978.194185261324</v>
      </c>
      <c r="F32" s="11">
        <f t="shared" si="1"/>
        <v>42415.709990609757</v>
      </c>
      <c r="G32" s="11">
        <f t="shared" si="4"/>
        <v>4241.5709990609757</v>
      </c>
      <c r="H32" s="11">
        <f t="shared" si="2"/>
        <v>51.805814738676418</v>
      </c>
    </row>
    <row r="33" spans="1:8">
      <c r="A33" s="2">
        <v>43915</v>
      </c>
      <c r="B33" s="10">
        <v>31</v>
      </c>
      <c r="C33" s="3">
        <f>Dati!G33</f>
        <v>57521</v>
      </c>
      <c r="D33">
        <f t="shared" si="3"/>
        <v>3491</v>
      </c>
      <c r="E33" s="11">
        <f t="shared" si="0"/>
        <v>58162.915604407222</v>
      </c>
      <c r="F33" s="11">
        <f t="shared" si="1"/>
        <v>41847.214191458988</v>
      </c>
      <c r="G33" s="11">
        <f t="shared" si="4"/>
        <v>4184.7214191458988</v>
      </c>
      <c r="H33" s="11">
        <f t="shared" si="2"/>
        <v>-641.91560440722242</v>
      </c>
    </row>
    <row r="34" spans="1:8">
      <c r="A34" s="2">
        <v>43916</v>
      </c>
      <c r="B34" s="10">
        <v>32</v>
      </c>
      <c r="C34" s="3">
        <f>Dati!G34</f>
        <v>62013</v>
      </c>
      <c r="D34">
        <f t="shared" si="3"/>
        <v>4492</v>
      </c>
      <c r="E34" s="11">
        <f t="shared" si="0"/>
        <v>62233.355602714</v>
      </c>
      <c r="F34" s="11">
        <f t="shared" si="1"/>
        <v>40704.399983067779</v>
      </c>
      <c r="G34" s="11">
        <f t="shared" si="4"/>
        <v>4070.4399983067779</v>
      </c>
      <c r="H34" s="11">
        <f t="shared" si="2"/>
        <v>-220.35560271400027</v>
      </c>
    </row>
    <row r="35" spans="1:8">
      <c r="A35" s="2">
        <v>43917</v>
      </c>
      <c r="B35" s="10">
        <v>33</v>
      </c>
      <c r="C35" s="3">
        <f>Dati!G35</f>
        <v>66414</v>
      </c>
      <c r="D35">
        <f t="shared" si="3"/>
        <v>4401</v>
      </c>
      <c r="E35" s="11">
        <f t="shared" ref="E35:E66" si="5">$K$2/(1+$K$5*EXP(-$K$4*B35))</f>
        <v>66138.331533307646</v>
      </c>
      <c r="F35" s="11">
        <f t="shared" si="1"/>
        <v>39049.759305936459</v>
      </c>
      <c r="G35" s="11">
        <f t="shared" si="4"/>
        <v>3904.9759305936459</v>
      </c>
      <c r="H35" s="11">
        <f t="shared" si="2"/>
        <v>275.66846669235383</v>
      </c>
    </row>
    <row r="36" spans="1:8">
      <c r="A36" s="2">
        <v>43918</v>
      </c>
      <c r="B36" s="10">
        <v>34</v>
      </c>
      <c r="C36" s="3">
        <f>Dati!G36</f>
        <v>70065</v>
      </c>
      <c r="D36">
        <f t="shared" si="3"/>
        <v>3651</v>
      </c>
      <c r="E36" s="11">
        <f t="shared" si="5"/>
        <v>69835.249104652699</v>
      </c>
      <c r="F36" s="11">
        <f t="shared" ref="F36:F67" si="6">(E36-E35)*10</f>
        <v>36969.175713450531</v>
      </c>
      <c r="G36" s="11">
        <f t="shared" si="4"/>
        <v>3696.9175713450531</v>
      </c>
      <c r="H36" s="11">
        <f t="shared" si="2"/>
        <v>229.75089534730068</v>
      </c>
    </row>
    <row r="37" spans="1:8">
      <c r="A37" s="2">
        <v>43919</v>
      </c>
      <c r="B37" s="10">
        <v>35</v>
      </c>
      <c r="C37" s="3">
        <f>Dati!G37</f>
        <v>73880</v>
      </c>
      <c r="D37">
        <f t="shared" ref="D37" si="7">C37-C36</f>
        <v>3815</v>
      </c>
      <c r="E37" s="11">
        <f t="shared" si="5"/>
        <v>73291.540254974199</v>
      </c>
      <c r="F37" s="11">
        <f t="shared" si="6"/>
        <v>34562.911503215</v>
      </c>
      <c r="G37" s="11">
        <f t="shared" si="4"/>
        <v>3456.2911503215</v>
      </c>
      <c r="H37" s="11">
        <f t="shared" si="2"/>
        <v>588.45974502580066</v>
      </c>
    </row>
    <row r="38" spans="1:8">
      <c r="A38" s="2">
        <v>43920</v>
      </c>
      <c r="B38" s="10">
        <v>36</v>
      </c>
      <c r="C38" s="3">
        <f>Dati!G38</f>
        <v>75528</v>
      </c>
      <c r="D38">
        <f t="shared" ref="D38" si="8">C38-C37</f>
        <v>1648</v>
      </c>
      <c r="E38" s="11">
        <f t="shared" si="5"/>
        <v>76485.156513133319</v>
      </c>
      <c r="F38" s="11">
        <f t="shared" si="6"/>
        <v>31936.162581591198</v>
      </c>
      <c r="G38" s="11">
        <f t="shared" si="4"/>
        <v>3193.6162581591198</v>
      </c>
      <c r="H38" s="11">
        <f t="shared" si="2"/>
        <v>-957.15651313331909</v>
      </c>
    </row>
    <row r="39" spans="1:8">
      <c r="A39" s="2">
        <v>43921</v>
      </c>
      <c r="B39" s="10">
        <v>37</v>
      </c>
      <c r="C39" s="3">
        <f>Dati!G39</f>
        <v>77635</v>
      </c>
      <c r="D39">
        <f t="shared" ref="D39" si="9">C39-C38</f>
        <v>2107</v>
      </c>
      <c r="E39" s="11">
        <f t="shared" si="5"/>
        <v>79404.212068241148</v>
      </c>
      <c r="F39" s="11">
        <f t="shared" si="6"/>
        <v>29190.555551078287</v>
      </c>
      <c r="G39" s="11">
        <f t="shared" si="4"/>
        <v>2919.0555551078287</v>
      </c>
      <c r="H39" s="11">
        <f t="shared" si="2"/>
        <v>-1769.2120682411478</v>
      </c>
    </row>
    <row r="40" spans="1:8">
      <c r="A40" s="2">
        <v>43922</v>
      </c>
      <c r="B40" s="10">
        <v>38</v>
      </c>
      <c r="E40" s="11">
        <f t="shared" si="5"/>
        <v>82045.966057222249</v>
      </c>
      <c r="F40" s="11">
        <f t="shared" si="6"/>
        <v>26417.539889811014</v>
      </c>
      <c r="G40" s="11">
        <f t="shared" si="4"/>
        <v>2641.7539889811014</v>
      </c>
    </row>
    <row r="41" spans="1:8">
      <c r="A41" s="2">
        <v>43923</v>
      </c>
      <c r="B41" s="10">
        <v>39</v>
      </c>
      <c r="E41" s="11">
        <f t="shared" si="5"/>
        <v>84415.376685025069</v>
      </c>
      <c r="F41" s="11">
        <f t="shared" si="6"/>
        <v>23694.106278028194</v>
      </c>
      <c r="G41" s="11">
        <f t="shared" si="4"/>
        <v>2369.4106278028194</v>
      </c>
    </row>
    <row r="42" spans="1:8">
      <c r="A42" s="2">
        <v>43924</v>
      </c>
      <c r="B42" s="10">
        <v>40</v>
      </c>
      <c r="E42" s="11">
        <f t="shared" si="5"/>
        <v>86523.45574335994</v>
      </c>
      <c r="F42" s="11">
        <f t="shared" si="6"/>
        <v>21080.790583348717</v>
      </c>
      <c r="G42" s="11">
        <f t="shared" si="4"/>
        <v>2108.0790583348717</v>
      </c>
    </row>
    <row r="43" spans="1:8">
      <c r="A43" s="2">
        <v>43925</v>
      </c>
      <c r="B43" s="10">
        <v>41</v>
      </c>
      <c r="E43" s="11">
        <f t="shared" si="5"/>
        <v>88385.615163192037</v>
      </c>
      <c r="F43" s="11">
        <f t="shared" si="6"/>
        <v>18621.594198320963</v>
      </c>
      <c r="G43" s="11">
        <f t="shared" si="4"/>
        <v>1862.1594198320963</v>
      </c>
    </row>
    <row r="44" spans="1:8">
      <c r="A44" s="2">
        <v>43926</v>
      </c>
      <c r="B44" s="10">
        <v>42</v>
      </c>
      <c r="E44" s="11">
        <f t="shared" si="5"/>
        <v>90020.144214366635</v>
      </c>
      <c r="F44" s="11">
        <f t="shared" si="6"/>
        <v>16345.290511745989</v>
      </c>
      <c r="G44" s="11">
        <f t="shared" si="4"/>
        <v>1634.5290511745989</v>
      </c>
    </row>
    <row r="45" spans="1:8">
      <c r="A45" s="2">
        <v>43927</v>
      </c>
      <c r="B45" s="10">
        <v>43</v>
      </c>
      <c r="E45" s="11">
        <f t="shared" si="5"/>
        <v>91446.901129312377</v>
      </c>
      <c r="F45" s="11">
        <f t="shared" si="6"/>
        <v>14267.569149457413</v>
      </c>
      <c r="G45" s="11">
        <f t="shared" si="4"/>
        <v>1426.7569149457413</v>
      </c>
    </row>
    <row r="46" spans="1:8">
      <c r="A46" s="2">
        <v>43928</v>
      </c>
      <c r="B46" s="10">
        <v>44</v>
      </c>
      <c r="E46" s="11">
        <f t="shared" si="5"/>
        <v>92686.255656923444</v>
      </c>
      <c r="F46" s="11">
        <f t="shared" si="6"/>
        <v>12393.545276110672</v>
      </c>
      <c r="G46" s="11">
        <f t="shared" si="4"/>
        <v>1239.3545276110672</v>
      </c>
    </row>
    <row r="47" spans="1:8">
      <c r="A47" s="2">
        <v>43929</v>
      </c>
      <c r="B47" s="10">
        <v>45</v>
      </c>
      <c r="E47" s="11">
        <f t="shared" si="5"/>
        <v>93758.283713070588</v>
      </c>
      <c r="F47" s="11">
        <f t="shared" si="6"/>
        <v>10720.280561471445</v>
      </c>
      <c r="G47" s="11">
        <f t="shared" si="4"/>
        <v>1072.0280561471445</v>
      </c>
    </row>
    <row r="48" spans="1:8">
      <c r="A48" s="2">
        <v>43930</v>
      </c>
      <c r="B48" s="10">
        <v>46</v>
      </c>
      <c r="E48" s="11">
        <f t="shared" si="5"/>
        <v>94682.192414542049</v>
      </c>
      <c r="F48" s="11">
        <f t="shared" si="6"/>
        <v>9239.0870147146052</v>
      </c>
      <c r="G48" s="11">
        <f t="shared" si="4"/>
        <v>923.90870147146052</v>
      </c>
    </row>
    <row r="49" spans="1:7">
      <c r="A49" s="2">
        <v>43931</v>
      </c>
      <c r="B49" s="10">
        <v>47</v>
      </c>
      <c r="E49" s="11">
        <f t="shared" si="5"/>
        <v>95475.941607679299</v>
      </c>
      <c r="F49" s="11">
        <f t="shared" si="6"/>
        <v>7937.4919313724968</v>
      </c>
      <c r="G49" s="11">
        <f t="shared" si="4"/>
        <v>793.74919313724968</v>
      </c>
    </row>
    <row r="50" spans="1:7">
      <c r="A50" s="2">
        <v>43932</v>
      </c>
      <c r="B50" s="10">
        <v>48</v>
      </c>
      <c r="E50" s="11">
        <f t="shared" si="5"/>
        <v>96156.023835228698</v>
      </c>
      <c r="F50" s="11">
        <f t="shared" si="6"/>
        <v>6800.8222754939925</v>
      </c>
      <c r="G50" s="11">
        <f t="shared" si="4"/>
        <v>680.08222754939925</v>
      </c>
    </row>
    <row r="51" spans="1:7">
      <c r="A51" s="2">
        <v>43933</v>
      </c>
      <c r="B51" s="10">
        <v>49</v>
      </c>
      <c r="E51" s="11">
        <f t="shared" si="5"/>
        <v>96737.365795498932</v>
      </c>
      <c r="F51" s="11">
        <f t="shared" si="6"/>
        <v>5813.4196027023427</v>
      </c>
      <c r="G51" s="11">
        <f t="shared" si="4"/>
        <v>581.34196027023427</v>
      </c>
    </row>
    <row r="52" spans="1:7">
      <c r="A52" s="2">
        <v>43934</v>
      </c>
      <c r="B52" s="10">
        <v>50</v>
      </c>
      <c r="E52" s="11">
        <f t="shared" si="5"/>
        <v>97233.318451367741</v>
      </c>
      <c r="F52" s="11">
        <f t="shared" si="6"/>
        <v>4959.5265586880851</v>
      </c>
      <c r="G52" s="11">
        <f t="shared" si="4"/>
        <v>495.95265586880851</v>
      </c>
    </row>
    <row r="53" spans="1:7">
      <c r="A53" s="2">
        <v>43935</v>
      </c>
      <c r="B53" s="10">
        <v>51</v>
      </c>
      <c r="E53" s="11">
        <f t="shared" si="5"/>
        <v>97655.708361869052</v>
      </c>
      <c r="F53" s="11">
        <f t="shared" si="6"/>
        <v>4223.8991050131153</v>
      </c>
      <c r="G53" s="11">
        <f t="shared" si="4"/>
        <v>422.38991050131153</v>
      </c>
    </row>
    <row r="54" spans="1:7">
      <c r="A54" s="2">
        <v>43936</v>
      </c>
      <c r="B54" s="10">
        <v>52</v>
      </c>
      <c r="E54" s="11">
        <f t="shared" si="5"/>
        <v>98014.928431799242</v>
      </c>
      <c r="F54" s="11">
        <f t="shared" si="6"/>
        <v>3592.2006993019022</v>
      </c>
      <c r="G54" s="11">
        <f t="shared" si="4"/>
        <v>359.22006993019022</v>
      </c>
    </row>
    <row r="55" spans="1:7">
      <c r="A55" s="2">
        <v>43937</v>
      </c>
      <c r="B55" s="10">
        <v>53</v>
      </c>
      <c r="E55" s="11">
        <f t="shared" si="5"/>
        <v>98320.051465534489</v>
      </c>
      <c r="F55" s="11">
        <f t="shared" si="6"/>
        <v>3051.2303373524628</v>
      </c>
      <c r="G55" s="11">
        <f t="shared" si="4"/>
        <v>305.12303373524628</v>
      </c>
    </row>
    <row r="56" spans="1:7">
      <c r="A56" s="2">
        <v>43938</v>
      </c>
      <c r="B56" s="10">
        <v>54</v>
      </c>
      <c r="E56" s="11">
        <f t="shared" si="5"/>
        <v>98578.954363687342</v>
      </c>
      <c r="F56" s="11">
        <f t="shared" si="6"/>
        <v>2589.028981528536</v>
      </c>
      <c r="G56" s="11">
        <f t="shared" si="4"/>
        <v>258.9028981528536</v>
      </c>
    </row>
    <row r="57" spans="1:7">
      <c r="A57" s="2">
        <v>43939</v>
      </c>
      <c r="B57" s="10">
        <v>55</v>
      </c>
      <c r="E57" s="11">
        <f t="shared" si="5"/>
        <v>98798.444424846151</v>
      </c>
      <c r="F57" s="11">
        <f t="shared" si="6"/>
        <v>2194.9006115880911</v>
      </c>
      <c r="G57" s="11">
        <f t="shared" si="4"/>
        <v>219.49006115880911</v>
      </c>
    </row>
    <row r="58" spans="1:7">
      <c r="A58" s="2">
        <v>43940</v>
      </c>
      <c r="B58" s="10">
        <v>56</v>
      </c>
      <c r="D58">
        <f t="shared" si="3"/>
        <v>0</v>
      </c>
      <c r="E58" s="11">
        <f t="shared" si="5"/>
        <v>98984.382044332306</v>
      </c>
      <c r="F58" s="11">
        <f t="shared" si="6"/>
        <v>1859.3761948615429</v>
      </c>
      <c r="G58" s="11">
        <f t="shared" si="4"/>
        <v>185.93761948615429</v>
      </c>
    </row>
    <row r="59" spans="1:7">
      <c r="A59" s="2">
        <v>43941</v>
      </c>
      <c r="B59" s="10">
        <v>57</v>
      </c>
      <c r="D59">
        <f t="shared" si="3"/>
        <v>0</v>
      </c>
      <c r="E59" s="11">
        <f t="shared" si="5"/>
        <v>99141.796235057962</v>
      </c>
      <c r="F59" s="11">
        <f t="shared" si="6"/>
        <v>1574.1419072565623</v>
      </c>
      <c r="G59" s="11">
        <f t="shared" si="4"/>
        <v>157.41419072565623</v>
      </c>
    </row>
    <row r="60" spans="1:7">
      <c r="A60" s="2">
        <v>43942</v>
      </c>
      <c r="B60" s="10">
        <v>58</v>
      </c>
      <c r="D60">
        <f t="shared" si="3"/>
        <v>0</v>
      </c>
      <c r="E60" s="11">
        <f t="shared" si="5"/>
        <v>99274.990951946631</v>
      </c>
      <c r="F60" s="11">
        <f t="shared" si="6"/>
        <v>1331.9471688866906</v>
      </c>
      <c r="G60" s="11">
        <f t="shared" si="4"/>
        <v>133.19471688866906</v>
      </c>
    </row>
    <row r="61" spans="1:7">
      <c r="A61" s="2">
        <v>43943</v>
      </c>
      <c r="B61" s="10">
        <v>59</v>
      </c>
      <c r="D61">
        <f t="shared" si="3"/>
        <v>0</v>
      </c>
      <c r="E61" s="11">
        <f t="shared" si="5"/>
        <v>99387.641300011222</v>
      </c>
      <c r="F61" s="11">
        <f t="shared" si="6"/>
        <v>1126.5034806459153</v>
      </c>
      <c r="G61" s="11">
        <f t="shared" si="4"/>
        <v>112.65034806459153</v>
      </c>
    </row>
    <row r="62" spans="1:7">
      <c r="A62" s="2">
        <v>43944</v>
      </c>
      <c r="B62" s="10">
        <v>60</v>
      </c>
      <c r="D62">
        <f t="shared" si="3"/>
        <v>0</v>
      </c>
      <c r="E62" s="11">
        <f t="shared" si="5"/>
        <v>99482.879453585818</v>
      </c>
      <c r="F62" s="11">
        <f t="shared" si="6"/>
        <v>952.38153574595344</v>
      </c>
      <c r="G62" s="11">
        <f t="shared" si="4"/>
        <v>95.238153574595344</v>
      </c>
    </row>
    <row r="63" spans="1:7">
      <c r="A63" s="2">
        <v>43945</v>
      </c>
      <c r="B63" s="10">
        <v>61</v>
      </c>
      <c r="D63">
        <f t="shared" si="3"/>
        <v>0</v>
      </c>
      <c r="E63" s="11">
        <f t="shared" si="5"/>
        <v>99563.370599787464</v>
      </c>
      <c r="F63" s="11">
        <f t="shared" si="6"/>
        <v>804.91146201646188</v>
      </c>
      <c r="G63" s="11">
        <f t="shared" si="4"/>
        <v>80.491146201646188</v>
      </c>
    </row>
    <row r="64" spans="1:7">
      <c r="A64" s="2">
        <v>43946</v>
      </c>
      <c r="B64" s="10">
        <v>62</v>
      </c>
      <c r="D64">
        <f t="shared" si="3"/>
        <v>0</v>
      </c>
      <c r="E64" s="11">
        <f t="shared" si="5"/>
        <v>99631.379514825094</v>
      </c>
      <c r="F64" s="11">
        <f t="shared" si="6"/>
        <v>680.08915037629777</v>
      </c>
      <c r="G64" s="11">
        <f t="shared" si="4"/>
        <v>68.008915037629777</v>
      </c>
    </row>
    <row r="65" spans="1:7">
      <c r="A65" s="2">
        <v>43947</v>
      </c>
      <c r="B65" s="10">
        <v>63</v>
      </c>
      <c r="D65">
        <f t="shared" si="3"/>
        <v>0</v>
      </c>
      <c r="E65" s="11">
        <f t="shared" si="5"/>
        <v>99688.828543001306</v>
      </c>
      <c r="F65" s="11">
        <f t="shared" si="6"/>
        <v>574.49028176211868</v>
      </c>
      <c r="G65" s="11">
        <f t="shared" si="4"/>
        <v>57.449028176211868</v>
      </c>
    </row>
    <row r="66" spans="1:7">
      <c r="A66" s="2">
        <v>43948</v>
      </c>
      <c r="B66" s="10">
        <v>64</v>
      </c>
      <c r="D66">
        <f t="shared" si="3"/>
        <v>0</v>
      </c>
      <c r="E66" s="11">
        <f t="shared" si="5"/>
        <v>99737.347817270915</v>
      </c>
      <c r="F66" s="11">
        <f t="shared" si="6"/>
        <v>485.19274269609014</v>
      </c>
      <c r="G66" s="11">
        <f t="shared" si="4"/>
        <v>48.519274269609014</v>
      </c>
    </row>
    <row r="67" spans="1:7">
      <c r="A67" s="2">
        <v>43949</v>
      </c>
      <c r="B67" s="10">
        <v>65</v>
      </c>
      <c r="D67">
        <f t="shared" si="3"/>
        <v>0</v>
      </c>
      <c r="E67" s="11">
        <f t="shared" ref="E67:E98" si="10">$K$2/(1+$K$5*EXP(-$K$4*B67))</f>
        <v>99778.318568093659</v>
      </c>
      <c r="F67" s="11">
        <f t="shared" si="6"/>
        <v>409.70750822743867</v>
      </c>
      <c r="G67" s="11">
        <f t="shared" si="4"/>
        <v>40.970750822743867</v>
      </c>
    </row>
    <row r="68" spans="1:7">
      <c r="A68" s="2">
        <v>43950</v>
      </c>
      <c r="B68" s="10">
        <v>66</v>
      </c>
      <c r="D68">
        <f t="shared" si="3"/>
        <v>0</v>
      </c>
      <c r="E68" s="11">
        <f t="shared" si="10"/>
        <v>99812.9103364779</v>
      </c>
      <c r="F68" s="11">
        <f t="shared" ref="F68:F99" si="11">(E68-E67)*10</f>
        <v>345.91768384241732</v>
      </c>
      <c r="G68" s="11">
        <f t="shared" si="4"/>
        <v>34.591768384241732</v>
      </c>
    </row>
    <row r="69" spans="1:7">
      <c r="A69" s="2">
        <v>43951</v>
      </c>
      <c r="B69" s="10">
        <v>67</v>
      </c>
      <c r="D69">
        <f t="shared" ref="D69:D132" si="12">C69-C68</f>
        <v>0</v>
      </c>
      <c r="E69" s="11">
        <f t="shared" si="10"/>
        <v>99842.112853404673</v>
      </c>
      <c r="F69" s="11">
        <f t="shared" si="11"/>
        <v>292.0251692677266</v>
      </c>
      <c r="G69" s="11">
        <f t="shared" ref="G69:G132" si="13">E69-E68</f>
        <v>29.20251692677266</v>
      </c>
    </row>
    <row r="70" spans="1:7">
      <c r="A70" s="2">
        <v>43952</v>
      </c>
      <c r="B70" s="10">
        <v>68</v>
      </c>
      <c r="D70">
        <f t="shared" si="12"/>
        <v>0</v>
      </c>
      <c r="E70" s="11">
        <f t="shared" si="10"/>
        <v>99866.763282184605</v>
      </c>
      <c r="F70" s="11">
        <f t="shared" si="11"/>
        <v>246.50428779932554</v>
      </c>
      <c r="G70" s="11">
        <f t="shared" si="13"/>
        <v>24.650428779932554</v>
      </c>
    </row>
    <row r="71" spans="1:7">
      <c r="A71" s="2">
        <v>43953</v>
      </c>
      <c r="B71" s="10">
        <v>69</v>
      </c>
      <c r="D71">
        <f t="shared" si="12"/>
        <v>0</v>
      </c>
      <c r="E71" s="11">
        <f t="shared" si="10"/>
        <v>99887.569450081472</v>
      </c>
      <c r="F71" s="11">
        <f t="shared" si="11"/>
        <v>208.061678968661</v>
      </c>
      <c r="G71" s="11">
        <f t="shared" si="13"/>
        <v>20.8061678968661</v>
      </c>
    </row>
    <row r="72" spans="1:7">
      <c r="A72" s="2">
        <v>43954</v>
      </c>
      <c r="B72" s="10">
        <v>70</v>
      </c>
      <c r="D72">
        <f t="shared" si="12"/>
        <v>0</v>
      </c>
      <c r="E72" s="11">
        <f t="shared" si="10"/>
        <v>99905.129625499118</v>
      </c>
      <c r="F72" s="11">
        <f t="shared" si="11"/>
        <v>175.60175417645951</v>
      </c>
      <c r="G72" s="11">
        <f t="shared" si="13"/>
        <v>17.560175417645951</v>
      </c>
    </row>
    <row r="73" spans="1:7">
      <c r="A73" s="2">
        <v>43955</v>
      </c>
      <c r="B73" s="10">
        <v>71</v>
      </c>
      <c r="D73">
        <f t="shared" si="12"/>
        <v>0</v>
      </c>
      <c r="E73" s="11">
        <f t="shared" si="10"/>
        <v>99919.949330119241</v>
      </c>
      <c r="F73" s="11">
        <f t="shared" si="11"/>
        <v>148.19704620123957</v>
      </c>
      <c r="G73" s="11">
        <f t="shared" si="13"/>
        <v>14.819704620123957</v>
      </c>
    </row>
    <row r="74" spans="1:7">
      <c r="A74" s="2">
        <v>43956</v>
      </c>
      <c r="B74" s="10">
        <v>72</v>
      </c>
      <c r="D74">
        <f t="shared" si="12"/>
        <v>0</v>
      </c>
      <c r="E74" s="11">
        <f t="shared" si="10"/>
        <v>99932.45561327484</v>
      </c>
      <c r="F74" s="11">
        <f t="shared" si="11"/>
        <v>125.06283155598794</v>
      </c>
      <c r="G74" s="11">
        <f t="shared" si="13"/>
        <v>12.506283155598794</v>
      </c>
    </row>
    <row r="75" spans="1:7">
      <c r="A75" s="2">
        <v>43957</v>
      </c>
      <c r="B75" s="10">
        <v>73</v>
      </c>
      <c r="D75">
        <f t="shared" si="12"/>
        <v>0</v>
      </c>
      <c r="E75" s="11">
        <f t="shared" si="10"/>
        <v>99943.009159377063</v>
      </c>
      <c r="F75" s="11">
        <f t="shared" si="11"/>
        <v>105.53546102222754</v>
      </c>
      <c r="G75" s="11">
        <f t="shared" si="13"/>
        <v>10.553546102222754</v>
      </c>
    </row>
    <row r="76" spans="1:7">
      <c r="A76" s="2">
        <v>43958</v>
      </c>
      <c r="B76" s="10">
        <v>74</v>
      </c>
      <c r="D76">
        <f t="shared" si="12"/>
        <v>0</v>
      </c>
      <c r="E76" s="11">
        <f t="shared" si="10"/>
        <v>99951.914548641449</v>
      </c>
      <c r="F76" s="11">
        <f t="shared" si="11"/>
        <v>89.053892643860308</v>
      </c>
      <c r="G76" s="11">
        <f t="shared" si="13"/>
        <v>8.9053892643860308</v>
      </c>
    </row>
    <row r="77" spans="1:7">
      <c r="A77" s="2">
        <v>43959</v>
      </c>
      <c r="B77" s="10">
        <v>75</v>
      </c>
      <c r="D77">
        <f t="shared" si="12"/>
        <v>0</v>
      </c>
      <c r="E77" s="11">
        <f t="shared" si="10"/>
        <v>99959.428946590851</v>
      </c>
      <c r="F77" s="11">
        <f t="shared" si="11"/>
        <v>75.14397949402337</v>
      </c>
      <c r="G77" s="11">
        <f t="shared" si="13"/>
        <v>7.514397949402337</v>
      </c>
    </row>
    <row r="78" spans="1:7">
      <c r="A78" s="2">
        <v>43960</v>
      </c>
      <c r="B78" s="10">
        <v>76</v>
      </c>
      <c r="D78">
        <f t="shared" si="12"/>
        <v>0</v>
      </c>
      <c r="E78" s="11">
        <f t="shared" si="10"/>
        <v>99965.769458531679</v>
      </c>
      <c r="F78" s="11">
        <f t="shared" si="11"/>
        <v>63.405119408271275</v>
      </c>
      <c r="G78" s="11">
        <f t="shared" si="13"/>
        <v>6.3405119408271275</v>
      </c>
    </row>
    <row r="79" spans="1:7">
      <c r="A79" s="2">
        <v>43961</v>
      </c>
      <c r="B79" s="10">
        <v>77</v>
      </c>
      <c r="D79">
        <f t="shared" si="12"/>
        <v>0</v>
      </c>
      <c r="E79" s="11">
        <f t="shared" si="10"/>
        <v>99971.119350980123</v>
      </c>
      <c r="F79" s="11">
        <f t="shared" si="11"/>
        <v>53.498924484447343</v>
      </c>
      <c r="G79" s="11">
        <f t="shared" si="13"/>
        <v>5.3498924484447343</v>
      </c>
    </row>
    <row r="80" spans="1:7">
      <c r="A80" s="2">
        <v>43962</v>
      </c>
      <c r="B80" s="10">
        <v>78</v>
      </c>
      <c r="D80">
        <f t="shared" si="12"/>
        <v>0</v>
      </c>
      <c r="E80" s="11">
        <f t="shared" si="10"/>
        <v>99975.633312370497</v>
      </c>
      <c r="F80" s="11">
        <f t="shared" si="11"/>
        <v>45.139613903738791</v>
      </c>
      <c r="G80" s="11">
        <f t="shared" si="13"/>
        <v>4.5139613903738791</v>
      </c>
    </row>
    <row r="81" spans="1:7">
      <c r="A81" s="2">
        <v>43963</v>
      </c>
      <c r="B81" s="10">
        <v>79</v>
      </c>
      <c r="D81">
        <f t="shared" si="12"/>
        <v>0</v>
      </c>
      <c r="E81" s="11">
        <f t="shared" si="10"/>
        <v>99979.441899815793</v>
      </c>
      <c r="F81" s="11">
        <f t="shared" si="11"/>
        <v>38.085874452954158</v>
      </c>
      <c r="G81" s="11">
        <f t="shared" si="13"/>
        <v>3.8085874452954158</v>
      </c>
    </row>
    <row r="82" spans="1:7">
      <c r="A82" s="2">
        <v>43964</v>
      </c>
      <c r="B82" s="10">
        <v>80</v>
      </c>
      <c r="D82">
        <f t="shared" si="12"/>
        <v>0</v>
      </c>
      <c r="E82" s="11">
        <f t="shared" si="10"/>
        <v>99982.655296727666</v>
      </c>
      <c r="F82" s="11">
        <f t="shared" si="11"/>
        <v>32.133969118731329</v>
      </c>
      <c r="G82" s="11">
        <f t="shared" si="13"/>
        <v>3.2133969118731329</v>
      </c>
    </row>
    <row r="83" spans="1:7">
      <c r="A83" s="2">
        <v>43965</v>
      </c>
      <c r="B83" s="10">
        <v>81</v>
      </c>
      <c r="D83">
        <f t="shared" si="12"/>
        <v>0</v>
      </c>
      <c r="E83" s="11">
        <f t="shared" si="10"/>
        <v>99985.366487294348</v>
      </c>
      <c r="F83" s="11">
        <f t="shared" si="11"/>
        <v>27.111905666824896</v>
      </c>
      <c r="G83" s="11">
        <f t="shared" si="13"/>
        <v>2.7111905666824896</v>
      </c>
    </row>
    <row r="84" spans="1:7">
      <c r="A84" s="2">
        <v>43966</v>
      </c>
      <c r="B84" s="10">
        <v>82</v>
      </c>
      <c r="D84">
        <f t="shared" si="12"/>
        <v>0</v>
      </c>
      <c r="E84" s="11">
        <f t="shared" si="10"/>
        <v>99987.6539377421</v>
      </c>
      <c r="F84" s="11">
        <f t="shared" si="11"/>
        <v>22.874504477513256</v>
      </c>
      <c r="G84" s="11">
        <f t="shared" si="13"/>
        <v>2.2874504477513256</v>
      </c>
    </row>
    <row r="85" spans="1:7">
      <c r="A85" s="2">
        <v>43967</v>
      </c>
      <c r="B85" s="10">
        <v>83</v>
      </c>
      <c r="D85">
        <f t="shared" si="12"/>
        <v>0</v>
      </c>
      <c r="E85" s="11">
        <f t="shared" si="10"/>
        <v>99989.583860605097</v>
      </c>
      <c r="F85" s="11">
        <f t="shared" si="11"/>
        <v>19.299228629970457</v>
      </c>
      <c r="G85" s="11">
        <f t="shared" si="13"/>
        <v>1.9299228629970457</v>
      </c>
    </row>
    <row r="86" spans="1:7">
      <c r="A86" s="2">
        <v>43968</v>
      </c>
      <c r="B86" s="10">
        <v>84</v>
      </c>
      <c r="D86">
        <f t="shared" si="12"/>
        <v>0</v>
      </c>
      <c r="E86" s="11">
        <f t="shared" si="10"/>
        <v>99991.212126565239</v>
      </c>
      <c r="F86" s="11">
        <f t="shared" si="11"/>
        <v>16.282659601420164</v>
      </c>
      <c r="G86" s="11">
        <f t="shared" si="13"/>
        <v>1.6282659601420164</v>
      </c>
    </row>
    <row r="87" spans="1:7">
      <c r="A87" s="2">
        <v>43969</v>
      </c>
      <c r="B87" s="10">
        <v>85</v>
      </c>
      <c r="D87">
        <f t="shared" si="12"/>
        <v>0</v>
      </c>
      <c r="E87" s="11">
        <f t="shared" si="10"/>
        <v>99992.585878511192</v>
      </c>
      <c r="F87" s="11">
        <f t="shared" si="11"/>
        <v>13.737519459536998</v>
      </c>
      <c r="G87" s="11">
        <f t="shared" si="13"/>
        <v>1.3737519459536998</v>
      </c>
    </row>
    <row r="88" spans="1:7">
      <c r="A88" s="2">
        <v>43970</v>
      </c>
      <c r="B88" s="10">
        <v>86</v>
      </c>
      <c r="D88">
        <f t="shared" si="12"/>
        <v>0</v>
      </c>
      <c r="E88" s="11">
        <f t="shared" si="10"/>
        <v>99993.744894051735</v>
      </c>
      <c r="F88" s="11">
        <f t="shared" si="11"/>
        <v>11.590155405428959</v>
      </c>
      <c r="G88" s="11">
        <f t="shared" si="13"/>
        <v>1.1590155405428959</v>
      </c>
    </row>
    <row r="89" spans="1:7">
      <c r="A89" s="2">
        <v>43971</v>
      </c>
      <c r="B89" s="10">
        <v>87</v>
      </c>
      <c r="D89">
        <f t="shared" si="12"/>
        <v>0</v>
      </c>
      <c r="E89" s="11">
        <f t="shared" si="10"/>
        <v>99994.722735581352</v>
      </c>
      <c r="F89" s="11">
        <f t="shared" si="11"/>
        <v>9.7784152961685322</v>
      </c>
      <c r="G89" s="11">
        <f t="shared" si="13"/>
        <v>0.97784152961685322</v>
      </c>
    </row>
    <row r="90" spans="1:7">
      <c r="A90" s="2">
        <v>43972</v>
      </c>
      <c r="B90" s="10">
        <v>88</v>
      </c>
      <c r="D90">
        <f t="shared" si="12"/>
        <v>0</v>
      </c>
      <c r="E90" s="11">
        <f t="shared" si="10"/>
        <v>99995.54772094982</v>
      </c>
      <c r="F90" s="11">
        <f t="shared" si="11"/>
        <v>8.2498536846833304</v>
      </c>
      <c r="G90" s="11">
        <f t="shared" si="13"/>
        <v>0.82498536846833304</v>
      </c>
    </row>
    <row r="91" spans="1:7">
      <c r="A91" s="2">
        <v>43973</v>
      </c>
      <c r="B91" s="10">
        <v>89</v>
      </c>
      <c r="D91">
        <f t="shared" si="12"/>
        <v>0</v>
      </c>
      <c r="E91" s="11">
        <f t="shared" si="10"/>
        <v>99996.243742666353</v>
      </c>
      <c r="F91" s="11">
        <f t="shared" si="11"/>
        <v>6.9602171653241385</v>
      </c>
      <c r="G91" s="11">
        <f t="shared" si="13"/>
        <v>0.69602171653241385</v>
      </c>
    </row>
    <row r="92" spans="1:7">
      <c r="A92" s="2">
        <v>43974</v>
      </c>
      <c r="B92" s="10">
        <v>90</v>
      </c>
      <c r="D92">
        <f t="shared" si="12"/>
        <v>0</v>
      </c>
      <c r="E92" s="11">
        <f t="shared" si="10"/>
        <v>99996.830959235798</v>
      </c>
      <c r="F92" s="11">
        <f t="shared" si="11"/>
        <v>5.872165694454452</v>
      </c>
      <c r="G92" s="11">
        <f t="shared" si="13"/>
        <v>0.5872165694454452</v>
      </c>
    </row>
    <row r="93" spans="1:7">
      <c r="A93" s="2">
        <v>43975</v>
      </c>
      <c r="B93" s="10">
        <v>91</v>
      </c>
      <c r="D93">
        <f t="shared" si="12"/>
        <v>0</v>
      </c>
      <c r="E93" s="11">
        <f t="shared" si="10"/>
        <v>99997.326378558908</v>
      </c>
      <c r="F93" s="11">
        <f t="shared" si="11"/>
        <v>4.954193231096724</v>
      </c>
      <c r="G93" s="11">
        <f t="shared" si="13"/>
        <v>0.4954193231096724</v>
      </c>
    </row>
    <row r="94" spans="1:7">
      <c r="A94" s="2">
        <v>43976</v>
      </c>
      <c r="B94" s="10">
        <v>92</v>
      </c>
      <c r="D94">
        <f t="shared" si="12"/>
        <v>0</v>
      </c>
      <c r="E94" s="11">
        <f t="shared" si="10"/>
        <v>99997.744350229041</v>
      </c>
      <c r="F94" s="11">
        <f t="shared" si="11"/>
        <v>4.1797167013282888</v>
      </c>
      <c r="G94" s="11">
        <f t="shared" si="13"/>
        <v>0.41797167013282888</v>
      </c>
    </row>
    <row r="95" spans="1:7">
      <c r="A95" s="2">
        <v>43977</v>
      </c>
      <c r="B95" s="10">
        <v>93</v>
      </c>
      <c r="D95">
        <f t="shared" si="12"/>
        <v>0</v>
      </c>
      <c r="E95" s="11">
        <f t="shared" si="10"/>
        <v>99998.096980938935</v>
      </c>
      <c r="F95" s="11">
        <f t="shared" si="11"/>
        <v>3.5263070989458356</v>
      </c>
      <c r="G95" s="11">
        <f t="shared" si="13"/>
        <v>0.35263070989458356</v>
      </c>
    </row>
    <row r="96" spans="1:7">
      <c r="A96" s="2">
        <v>43978</v>
      </c>
      <c r="B96" s="10">
        <v>94</v>
      </c>
      <c r="D96">
        <f t="shared" si="12"/>
        <v>0</v>
      </c>
      <c r="E96" s="11">
        <f t="shared" si="10"/>
        <v>99998.394484996315</v>
      </c>
      <c r="F96" s="11">
        <f t="shared" si="11"/>
        <v>2.9750405738013797</v>
      </c>
      <c r="G96" s="11">
        <f t="shared" si="13"/>
        <v>0.29750405738013797</v>
      </c>
    </row>
    <row r="97" spans="2:7">
      <c r="B97" s="10">
        <v>95</v>
      </c>
      <c r="D97">
        <f t="shared" si="12"/>
        <v>0</v>
      </c>
      <c r="E97" s="11">
        <f t="shared" si="10"/>
        <v>99998.645480079053</v>
      </c>
      <c r="F97" s="11">
        <f t="shared" si="11"/>
        <v>2.5099508273706306</v>
      </c>
      <c r="G97" s="11">
        <f t="shared" si="13"/>
        <v>0.25099508273706306</v>
      </c>
    </row>
    <row r="98" spans="2:7">
      <c r="B98" s="10">
        <v>96</v>
      </c>
      <c r="D98">
        <f t="shared" si="12"/>
        <v>0</v>
      </c>
      <c r="E98" s="11">
        <f t="shared" si="10"/>
        <v>99998.857236779397</v>
      </c>
      <c r="F98" s="11">
        <f t="shared" si="11"/>
        <v>2.117567003442673</v>
      </c>
      <c r="G98" s="11">
        <f t="shared" si="13"/>
        <v>0.2117567003442673</v>
      </c>
    </row>
    <row r="99" spans="2:7">
      <c r="B99" s="10">
        <v>97</v>
      </c>
      <c r="D99">
        <f t="shared" si="12"/>
        <v>0</v>
      </c>
      <c r="E99" s="11">
        <f t="shared" ref="E99:E130" si="14">$K$2/(1+$K$5*EXP(-$K$4*B99))</f>
        <v>99999.035889154664</v>
      </c>
      <c r="F99" s="11">
        <f t="shared" si="11"/>
        <v>1.7865237526712008</v>
      </c>
      <c r="G99" s="11">
        <f t="shared" si="13"/>
        <v>0.17865237526712008</v>
      </c>
    </row>
    <row r="100" spans="2:7">
      <c r="B100" s="10">
        <v>98</v>
      </c>
      <c r="D100">
        <f t="shared" si="12"/>
        <v>0</v>
      </c>
      <c r="E100" s="11">
        <f t="shared" si="14"/>
        <v>99999.186612374513</v>
      </c>
      <c r="F100" s="11">
        <f t="shared" ref="F100:F131" si="15">(E100-E99)*10</f>
        <v>1.5072321984916925</v>
      </c>
      <c r="G100" s="11">
        <f t="shared" si="13"/>
        <v>0.15072321984916925</v>
      </c>
    </row>
    <row r="101" spans="2:7">
      <c r="B101" s="10">
        <v>99</v>
      </c>
      <c r="D101">
        <f t="shared" si="12"/>
        <v>0</v>
      </c>
      <c r="E101" s="11">
        <f t="shared" si="14"/>
        <v>99999.313772605499</v>
      </c>
      <c r="F101" s="11">
        <f t="shared" si="15"/>
        <v>1.2716023098619189</v>
      </c>
      <c r="G101" s="11">
        <f t="shared" si="13"/>
        <v>0.12716023098619189</v>
      </c>
    </row>
    <row r="102" spans="2:7">
      <c r="B102" s="10">
        <v>100</v>
      </c>
      <c r="D102">
        <f t="shared" si="12"/>
        <v>0</v>
      </c>
      <c r="E102" s="11">
        <f t="shared" si="14"/>
        <v>99999.421053469981</v>
      </c>
      <c r="F102" s="11">
        <f t="shared" si="15"/>
        <v>1.0728086448216345</v>
      </c>
      <c r="G102" s="11">
        <f t="shared" si="13"/>
        <v>0.10728086448216345</v>
      </c>
    </row>
    <row r="103" spans="2:7">
      <c r="B103" s="10">
        <v>101</v>
      </c>
      <c r="D103">
        <f t="shared" si="12"/>
        <v>0</v>
      </c>
      <c r="E103" s="11">
        <f t="shared" si="14"/>
        <v>99999.511562739863</v>
      </c>
      <c r="F103" s="11">
        <f t="shared" si="15"/>
        <v>0.9050926988129504</v>
      </c>
      <c r="G103" s="11">
        <f t="shared" si="13"/>
        <v>9.050926988129504E-2</v>
      </c>
    </row>
    <row r="104" spans="2:7">
      <c r="B104" s="10">
        <v>102</v>
      </c>
      <c r="D104">
        <f t="shared" si="12"/>
        <v>0</v>
      </c>
      <c r="E104" s="11">
        <f t="shared" si="14"/>
        <v>99999.587922353836</v>
      </c>
      <c r="F104" s="11">
        <f t="shared" si="15"/>
        <v>0.76359613973181695</v>
      </c>
      <c r="G104" s="11">
        <f t="shared" si="13"/>
        <v>7.6359613973181695E-2</v>
      </c>
    </row>
    <row r="105" spans="2:7">
      <c r="B105" s="10">
        <v>103</v>
      </c>
      <c r="D105">
        <f t="shared" si="12"/>
        <v>0</v>
      </c>
      <c r="E105" s="11">
        <f t="shared" si="14"/>
        <v>99999.652344364251</v>
      </c>
      <c r="F105" s="11">
        <f t="shared" si="15"/>
        <v>0.64422010415000841</v>
      </c>
      <c r="G105" s="11">
        <f t="shared" si="13"/>
        <v>6.4422010415000841E-2</v>
      </c>
    </row>
    <row r="106" spans="2:7">
      <c r="B106" s="10">
        <v>104</v>
      </c>
      <c r="D106">
        <f t="shared" si="12"/>
        <v>0</v>
      </c>
      <c r="E106" s="11">
        <f t="shared" si="14"/>
        <v>99999.706695012428</v>
      </c>
      <c r="F106" s="11">
        <f t="shared" si="15"/>
        <v>0.54350648177205585</v>
      </c>
      <c r="G106" s="11">
        <f t="shared" si="13"/>
        <v>5.4350648177205585E-2</v>
      </c>
    </row>
    <row r="107" spans="2:7">
      <c r="B107" s="10">
        <v>105</v>
      </c>
      <c r="D107">
        <f t="shared" si="12"/>
        <v>0</v>
      </c>
      <c r="E107" s="11">
        <f t="shared" si="14"/>
        <v>99999.752548787976</v>
      </c>
      <c r="F107" s="11">
        <f t="shared" si="15"/>
        <v>0.45853775547584519</v>
      </c>
      <c r="G107" s="11">
        <f t="shared" si="13"/>
        <v>4.5853775547584519E-2</v>
      </c>
    </row>
    <row r="108" spans="2:7">
      <c r="B108" s="10">
        <v>106</v>
      </c>
      <c r="D108">
        <f t="shared" si="12"/>
        <v>0</v>
      </c>
      <c r="E108" s="11">
        <f t="shared" si="14"/>
        <v>99999.791234037839</v>
      </c>
      <c r="F108" s="11">
        <f t="shared" si="15"/>
        <v>0.38685249863192439</v>
      </c>
      <c r="G108" s="11">
        <f t="shared" si="13"/>
        <v>3.8685249863192439E-2</v>
      </c>
    </row>
    <row r="109" spans="2:7">
      <c r="B109" s="10">
        <v>107</v>
      </c>
      <c r="D109">
        <f t="shared" si="12"/>
        <v>0</v>
      </c>
      <c r="E109" s="11">
        <f t="shared" si="14"/>
        <v>99999.823871445347</v>
      </c>
      <c r="F109" s="11">
        <f t="shared" si="15"/>
        <v>0.32637407508445904</v>
      </c>
      <c r="G109" s="11">
        <f t="shared" si="13"/>
        <v>3.2637407508445904E-2</v>
      </c>
    </row>
    <row r="110" spans="2:7">
      <c r="B110" s="10">
        <v>108</v>
      </c>
      <c r="D110">
        <f t="shared" si="12"/>
        <v>0</v>
      </c>
      <c r="E110" s="11">
        <f t="shared" si="14"/>
        <v>99999.851406494316</v>
      </c>
      <c r="F110" s="11">
        <f t="shared" si="15"/>
        <v>0.27535048968275078</v>
      </c>
      <c r="G110" s="11">
        <f t="shared" si="13"/>
        <v>2.7535048968275078E-2</v>
      </c>
    </row>
    <row r="111" spans="2:7">
      <c r="B111" s="10">
        <v>109</v>
      </c>
      <c r="D111">
        <f t="shared" si="12"/>
        <v>0</v>
      </c>
      <c r="E111" s="11">
        <f t="shared" si="14"/>
        <v>99999.874636858149</v>
      </c>
      <c r="F111" s="11">
        <f t="shared" si="15"/>
        <v>0.23230363833135925</v>
      </c>
      <c r="G111" s="11">
        <f t="shared" si="13"/>
        <v>2.3230363833135925E-2</v>
      </c>
    </row>
    <row r="112" spans="2:7">
      <c r="B112" s="10">
        <v>110</v>
      </c>
      <c r="D112">
        <f t="shared" si="12"/>
        <v>0</v>
      </c>
      <c r="E112" s="11">
        <f t="shared" si="14"/>
        <v>99999.894235507207</v>
      </c>
      <c r="F112" s="11">
        <f t="shared" si="15"/>
        <v>0.1959864905802533</v>
      </c>
      <c r="G112" s="11">
        <f t="shared" si="13"/>
        <v>1.959864905802533E-2</v>
      </c>
    </row>
    <row r="113" spans="2:7">
      <c r="B113" s="10">
        <v>111</v>
      </c>
      <c r="D113">
        <f t="shared" si="12"/>
        <v>0</v>
      </c>
      <c r="E113" s="11">
        <f t="shared" si="14"/>
        <v>99999.910770203816</v>
      </c>
      <c r="F113" s="11">
        <f t="shared" si="15"/>
        <v>0.16534696609596722</v>
      </c>
      <c r="G113" s="11">
        <f t="shared" si="13"/>
        <v>1.6534696609596722E-2</v>
      </c>
    </row>
    <row r="114" spans="2:7">
      <c r="B114" s="10">
        <v>112</v>
      </c>
      <c r="D114">
        <f t="shared" si="12"/>
        <v>0</v>
      </c>
      <c r="E114" s="11">
        <f t="shared" si="14"/>
        <v>99999.924719949879</v>
      </c>
      <c r="F114" s="11">
        <f t="shared" si="15"/>
        <v>0.1394974606228061</v>
      </c>
      <c r="G114" s="11">
        <f t="shared" si="13"/>
        <v>1.394974606228061E-2</v>
      </c>
    </row>
    <row r="115" spans="2:7">
      <c r="B115" s="10">
        <v>113</v>
      </c>
      <c r="D115">
        <f t="shared" si="12"/>
        <v>0</v>
      </c>
      <c r="E115" s="11">
        <f t="shared" si="14"/>
        <v>99999.936488862848</v>
      </c>
      <c r="F115" s="11">
        <f t="shared" si="15"/>
        <v>0.11768912969273515</v>
      </c>
      <c r="G115" s="11">
        <f t="shared" si="13"/>
        <v>1.1768912969273515E-2</v>
      </c>
    </row>
    <row r="116" spans="2:7">
      <c r="B116" s="10">
        <v>114</v>
      </c>
      <c r="D116">
        <f t="shared" si="12"/>
        <v>0</v>
      </c>
      <c r="E116" s="11">
        <f t="shared" si="14"/>
        <v>99999.946417882791</v>
      </c>
      <c r="F116" s="11">
        <f t="shared" si="15"/>
        <v>9.9290199432289228E-2</v>
      </c>
      <c r="G116" s="11">
        <f t="shared" si="13"/>
        <v>9.9290199432289228E-3</v>
      </c>
    </row>
    <row r="117" spans="2:7">
      <c r="B117" s="10">
        <v>115</v>
      </c>
      <c r="D117">
        <f t="shared" si="12"/>
        <v>0</v>
      </c>
      <c r="E117" s="11">
        <f t="shared" si="14"/>
        <v>99999.954794649122</v>
      </c>
      <c r="F117" s="11">
        <f t="shared" si="15"/>
        <v>8.3767663309117779E-2</v>
      </c>
      <c r="G117" s="11">
        <f t="shared" si="13"/>
        <v>8.3767663309117779E-3</v>
      </c>
    </row>
    <row r="118" spans="2:7">
      <c r="B118" s="10">
        <v>116</v>
      </c>
      <c r="D118">
        <f t="shared" si="12"/>
        <v>0</v>
      </c>
      <c r="E118" s="11">
        <f t="shared" si="14"/>
        <v>99999.961861833261</v>
      </c>
      <c r="F118" s="11">
        <f t="shared" si="15"/>
        <v>7.0671841385774314E-2</v>
      </c>
      <c r="G118" s="11">
        <f t="shared" si="13"/>
        <v>7.0671841385774314E-3</v>
      </c>
    </row>
    <row r="119" spans="2:7">
      <c r="B119" s="10">
        <v>117</v>
      </c>
      <c r="D119">
        <f t="shared" si="12"/>
        <v>0</v>
      </c>
      <c r="E119" s="11">
        <f t="shared" si="14"/>
        <v>99999.967824168634</v>
      </c>
      <c r="F119" s="11">
        <f t="shared" si="15"/>
        <v>5.9623353736242279E-2</v>
      </c>
      <c r="G119" s="11">
        <f t="shared" si="13"/>
        <v>5.9623353736242279E-3</v>
      </c>
    </row>
    <row r="120" spans="2:7">
      <c r="B120" s="10">
        <v>118</v>
      </c>
      <c r="D120">
        <f t="shared" si="12"/>
        <v>0</v>
      </c>
      <c r="E120" s="11">
        <f t="shared" si="14"/>
        <v>99999.972854381762</v>
      </c>
      <c r="F120" s="11">
        <f t="shared" si="15"/>
        <v>5.030213127611205E-2</v>
      </c>
      <c r="G120" s="11">
        <f t="shared" si="13"/>
        <v>5.030213127611205E-3</v>
      </c>
    </row>
    <row r="121" spans="2:7">
      <c r="B121" s="10">
        <v>119</v>
      </c>
      <c r="D121">
        <f t="shared" si="12"/>
        <v>0</v>
      </c>
      <c r="E121" s="11">
        <f t="shared" si="14"/>
        <v>99999.977098196003</v>
      </c>
      <c r="F121" s="11">
        <f t="shared" si="15"/>
        <v>4.2438142409082502E-2</v>
      </c>
      <c r="G121" s="11">
        <f t="shared" si="13"/>
        <v>4.2438142409082502E-3</v>
      </c>
    </row>
    <row r="122" spans="2:7">
      <c r="B122" s="10">
        <v>120</v>
      </c>
      <c r="D122">
        <f t="shared" si="12"/>
        <v>0</v>
      </c>
      <c r="E122" s="11">
        <f t="shared" si="14"/>
        <v>99999.980678553024</v>
      </c>
      <c r="F122" s="11">
        <f t="shared" si="15"/>
        <v>3.5803570208372548E-2</v>
      </c>
      <c r="G122" s="11">
        <f t="shared" si="13"/>
        <v>3.5803570208372548E-3</v>
      </c>
    </row>
    <row r="123" spans="2:7">
      <c r="B123" s="10">
        <v>121</v>
      </c>
      <c r="D123">
        <f t="shared" si="12"/>
        <v>0</v>
      </c>
      <c r="E123" s="11">
        <f t="shared" si="14"/>
        <v>99999.983699174496</v>
      </c>
      <c r="F123" s="11">
        <f t="shared" si="15"/>
        <v>3.0206214723875746E-2</v>
      </c>
      <c r="G123" s="11">
        <f t="shared" si="13"/>
        <v>3.0206214723875746E-3</v>
      </c>
    </row>
    <row r="124" spans="2:7">
      <c r="B124" s="10">
        <v>122</v>
      </c>
      <c r="D124">
        <f t="shared" si="12"/>
        <v>0</v>
      </c>
      <c r="E124" s="11">
        <f t="shared" si="14"/>
        <v>99999.986247566703</v>
      </c>
      <c r="F124" s="11">
        <f t="shared" si="15"/>
        <v>2.5483922072453424E-2</v>
      </c>
      <c r="G124" s="11">
        <f t="shared" si="13"/>
        <v>2.5483922072453424E-3</v>
      </c>
    </row>
    <row r="125" spans="2:7">
      <c r="B125" s="10">
        <v>123</v>
      </c>
      <c r="D125">
        <f t="shared" si="12"/>
        <v>0</v>
      </c>
      <c r="E125" s="11">
        <f t="shared" si="14"/>
        <v>99999.988397555629</v>
      </c>
      <c r="F125" s="11">
        <f t="shared" si="15"/>
        <v>2.1499889262486249E-2</v>
      </c>
      <c r="G125" s="11">
        <f t="shared" si="13"/>
        <v>2.1499889262486249E-3</v>
      </c>
    </row>
    <row r="126" spans="2:7">
      <c r="B126" s="10">
        <v>124</v>
      </c>
      <c r="D126">
        <f t="shared" si="12"/>
        <v>0</v>
      </c>
      <c r="E126" s="11">
        <f t="shared" si="14"/>
        <v>99999.990211425713</v>
      </c>
      <c r="F126" s="11">
        <f t="shared" si="15"/>
        <v>1.8138700834242627E-2</v>
      </c>
      <c r="G126" s="11">
        <f t="shared" si="13"/>
        <v>1.8138700834242627E-3</v>
      </c>
    </row>
    <row r="127" spans="2:7">
      <c r="B127" s="10">
        <v>125</v>
      </c>
      <c r="D127">
        <f t="shared" si="12"/>
        <v>0</v>
      </c>
      <c r="E127" s="11">
        <f t="shared" si="14"/>
        <v>99999.991741724152</v>
      </c>
      <c r="F127" s="11">
        <f t="shared" si="15"/>
        <v>1.5302984393201768E-2</v>
      </c>
      <c r="G127" s="11">
        <f t="shared" si="13"/>
        <v>1.5302984393201768E-3</v>
      </c>
    </row>
    <row r="128" spans="2:7">
      <c r="B128" s="10">
        <v>126</v>
      </c>
      <c r="D128">
        <f t="shared" si="12"/>
        <v>0</v>
      </c>
      <c r="E128" s="11">
        <f t="shared" si="14"/>
        <v>99999.993032783124</v>
      </c>
      <c r="F128" s="11">
        <f t="shared" si="15"/>
        <v>1.2910589721286669E-2</v>
      </c>
      <c r="G128" s="11">
        <f t="shared" si="13"/>
        <v>1.2910589721286669E-3</v>
      </c>
    </row>
    <row r="129" spans="2:7">
      <c r="B129" s="10">
        <v>127</v>
      </c>
      <c r="D129">
        <f t="shared" si="12"/>
        <v>0</v>
      </c>
      <c r="E129" s="11">
        <f t="shared" si="14"/>
        <v>99999.994122004195</v>
      </c>
      <c r="F129" s="11">
        <f t="shared" si="15"/>
        <v>1.0892210702877492E-2</v>
      </c>
      <c r="G129" s="11">
        <f t="shared" si="13"/>
        <v>1.0892210702877492E-3</v>
      </c>
    </row>
    <row r="130" spans="2:7">
      <c r="B130" s="10">
        <v>128</v>
      </c>
      <c r="D130">
        <f t="shared" si="12"/>
        <v>0</v>
      </c>
      <c r="E130" s="11">
        <f t="shared" si="14"/>
        <v>99999.995040941707</v>
      </c>
      <c r="F130" s="11">
        <f t="shared" si="15"/>
        <v>9.1893751232419163E-3</v>
      </c>
      <c r="G130" s="11">
        <f t="shared" si="13"/>
        <v>9.1893751232419163E-4</v>
      </c>
    </row>
    <row r="131" spans="2:7">
      <c r="B131" s="10">
        <v>129</v>
      </c>
      <c r="D131">
        <f t="shared" si="12"/>
        <v>0</v>
      </c>
      <c r="E131" s="11">
        <f t="shared" ref="E131:E149" si="16">$K$2/(1+$K$5*EXP(-$K$4*B131))</f>
        <v>99999.99581621695</v>
      </c>
      <c r="F131" s="11">
        <f t="shared" si="15"/>
        <v>7.7527524263132364E-3</v>
      </c>
      <c r="G131" s="11">
        <f t="shared" si="13"/>
        <v>7.7527524263132364E-4</v>
      </c>
    </row>
    <row r="132" spans="2:7">
      <c r="B132" s="10">
        <v>130</v>
      </c>
      <c r="D132">
        <f t="shared" si="12"/>
        <v>0</v>
      </c>
      <c r="E132" s="11">
        <f t="shared" si="16"/>
        <v>99999.996470289421</v>
      </c>
      <c r="F132" s="11">
        <f t="shared" ref="F132:F149" si="17">(E132-E131)*10</f>
        <v>6.5407247166149318E-3</v>
      </c>
      <c r="G132" s="11">
        <f t="shared" si="13"/>
        <v>6.5407247166149318E-4</v>
      </c>
    </row>
    <row r="133" spans="2:7">
      <c r="B133" s="10">
        <v>131</v>
      </c>
      <c r="D133">
        <f t="shared" ref="D133:D149" si="18">C133-C132</f>
        <v>0</v>
      </c>
      <c r="E133" s="11">
        <f t="shared" si="16"/>
        <v>99999.99702210736</v>
      </c>
      <c r="F133" s="11">
        <f t="shared" si="17"/>
        <v>5.5181793868541718E-3</v>
      </c>
      <c r="G133" s="11">
        <f t="shared" ref="G133:G149" si="19">E133-E132</f>
        <v>5.5181793868541718E-4</v>
      </c>
    </row>
    <row r="134" spans="2:7">
      <c r="B134" s="10">
        <v>132</v>
      </c>
      <c r="D134">
        <f t="shared" si="18"/>
        <v>0</v>
      </c>
      <c r="E134" s="11">
        <f t="shared" si="16"/>
        <v>99999.997487656728</v>
      </c>
      <c r="F134" s="11">
        <f t="shared" si="17"/>
        <v>4.6554936852771789E-3</v>
      </c>
      <c r="G134" s="11">
        <f t="shared" si="19"/>
        <v>4.6554936852771789E-4</v>
      </c>
    </row>
    <row r="135" spans="2:7">
      <c r="B135" s="10">
        <v>133</v>
      </c>
      <c r="D135">
        <f t="shared" si="18"/>
        <v>0</v>
      </c>
      <c r="E135" s="11">
        <f t="shared" si="16"/>
        <v>99999.997880424373</v>
      </c>
      <c r="F135" s="11">
        <f t="shared" si="17"/>
        <v>3.9276764437090605E-3</v>
      </c>
      <c r="G135" s="11">
        <f t="shared" si="19"/>
        <v>3.9276764437090605E-4</v>
      </c>
    </row>
    <row r="136" spans="2:7">
      <c r="B136" s="10">
        <v>134</v>
      </c>
      <c r="D136">
        <f t="shared" si="18"/>
        <v>0</v>
      </c>
      <c r="E136" s="11">
        <f t="shared" si="16"/>
        <v>99999.99821178861</v>
      </c>
      <c r="F136" s="11">
        <f t="shared" si="17"/>
        <v>3.31364237354137E-3</v>
      </c>
      <c r="G136" s="11">
        <f t="shared" si="19"/>
        <v>3.31364237354137E-4</v>
      </c>
    </row>
    <row r="137" spans="2:7">
      <c r="B137" s="10">
        <v>135</v>
      </c>
      <c r="D137">
        <f t="shared" si="18"/>
        <v>0</v>
      </c>
      <c r="E137" s="11">
        <f t="shared" si="16"/>
        <v>99999.998491348946</v>
      </c>
      <c r="F137" s="11">
        <f t="shared" si="17"/>
        <v>2.795603359118104E-3</v>
      </c>
      <c r="G137" s="11">
        <f t="shared" si="19"/>
        <v>2.795603359118104E-4</v>
      </c>
    </row>
    <row r="138" spans="2:7">
      <c r="B138" s="10">
        <v>136</v>
      </c>
      <c r="D138">
        <f t="shared" si="18"/>
        <v>0</v>
      </c>
      <c r="E138" s="11">
        <f t="shared" si="16"/>
        <v>99999.998727204191</v>
      </c>
      <c r="F138" s="11">
        <f t="shared" si="17"/>
        <v>2.3585524468217045E-3</v>
      </c>
      <c r="G138" s="11">
        <f t="shared" si="19"/>
        <v>2.3585524468217045E-4</v>
      </c>
    </row>
    <row r="139" spans="2:7">
      <c r="B139" s="10">
        <v>137</v>
      </c>
      <c r="D139">
        <f t="shared" si="18"/>
        <v>0</v>
      </c>
      <c r="E139" s="11">
        <f t="shared" si="16"/>
        <v>99999.998926186949</v>
      </c>
      <c r="F139" s="11">
        <f t="shared" si="17"/>
        <v>1.9898275786545128E-3</v>
      </c>
      <c r="G139" s="11">
        <f t="shared" si="19"/>
        <v>1.9898275786545128E-4</v>
      </c>
    </row>
    <row r="140" spans="2:7">
      <c r="B140" s="10">
        <v>138</v>
      </c>
      <c r="D140">
        <f t="shared" si="18"/>
        <v>0</v>
      </c>
      <c r="E140" s="11">
        <f t="shared" si="16"/>
        <v>99999.999094061699</v>
      </c>
      <c r="F140" s="11">
        <f t="shared" si="17"/>
        <v>1.6787475033197552E-3</v>
      </c>
      <c r="G140" s="11">
        <f t="shared" si="19"/>
        <v>1.6787475033197552E-4</v>
      </c>
    </row>
    <row r="141" spans="2:7">
      <c r="B141" s="10">
        <v>139</v>
      </c>
      <c r="D141">
        <f t="shared" si="18"/>
        <v>0</v>
      </c>
      <c r="E141" s="11">
        <f t="shared" si="16"/>
        <v>99999.99923569175</v>
      </c>
      <c r="F141" s="11">
        <f t="shared" si="17"/>
        <v>1.4163005107548088E-3</v>
      </c>
      <c r="G141" s="11">
        <f t="shared" si="19"/>
        <v>1.4163005107548088E-4</v>
      </c>
    </row>
    <row r="142" spans="2:7">
      <c r="B142" s="10">
        <v>140</v>
      </c>
      <c r="D142">
        <f t="shared" si="18"/>
        <v>0</v>
      </c>
      <c r="E142" s="11">
        <f t="shared" si="16"/>
        <v>99999.99935518</v>
      </c>
      <c r="F142" s="11">
        <f t="shared" si="17"/>
        <v>1.1948824976570904E-3</v>
      </c>
      <c r="G142" s="11">
        <f t="shared" si="19"/>
        <v>1.1948824976570904E-4</v>
      </c>
    </row>
    <row r="143" spans="2:7">
      <c r="B143" s="10">
        <v>141</v>
      </c>
      <c r="D143">
        <f t="shared" si="18"/>
        <v>0</v>
      </c>
      <c r="E143" s="11">
        <f t="shared" si="16"/>
        <v>99999.999455988058</v>
      </c>
      <c r="F143" s="11">
        <f t="shared" si="17"/>
        <v>1.0080805805046111E-3</v>
      </c>
      <c r="G143" s="11">
        <f t="shared" si="19"/>
        <v>1.0080805805046111E-4</v>
      </c>
    </row>
    <row r="144" spans="2:7">
      <c r="B144" s="10">
        <v>142</v>
      </c>
      <c r="D144">
        <f t="shared" si="18"/>
        <v>0</v>
      </c>
      <c r="E144" s="11">
        <f t="shared" si="16"/>
        <v>99999.999541036275</v>
      </c>
      <c r="F144" s="11">
        <f t="shared" si="17"/>
        <v>8.5048217442817986E-4</v>
      </c>
      <c r="G144" s="11">
        <f t="shared" si="19"/>
        <v>8.5048217442817986E-5</v>
      </c>
    </row>
    <row r="145" spans="2:7">
      <c r="B145" s="10">
        <v>143</v>
      </c>
      <c r="D145">
        <f t="shared" si="18"/>
        <v>0</v>
      </c>
      <c r="E145" s="11">
        <f t="shared" si="16"/>
        <v>99999.999612788451</v>
      </c>
      <c r="F145" s="11">
        <f t="shared" si="17"/>
        <v>7.1752176154404879E-4</v>
      </c>
      <c r="G145" s="11">
        <f t="shared" si="19"/>
        <v>7.1752176154404879E-5</v>
      </c>
    </row>
    <row r="146" spans="2:7">
      <c r="B146" s="10">
        <v>144</v>
      </c>
      <c r="D146">
        <f t="shared" si="18"/>
        <v>0</v>
      </c>
      <c r="E146" s="11">
        <f t="shared" si="16"/>
        <v>99999.999673323226</v>
      </c>
      <c r="F146" s="11">
        <f t="shared" si="17"/>
        <v>6.0534774092957377E-4</v>
      </c>
      <c r="G146" s="11">
        <f t="shared" si="19"/>
        <v>6.0534774092957377E-5</v>
      </c>
    </row>
    <row r="147" spans="2:7">
      <c r="B147" s="10">
        <v>145</v>
      </c>
      <c r="D147">
        <f t="shared" si="18"/>
        <v>0</v>
      </c>
      <c r="E147" s="11">
        <f t="shared" si="16"/>
        <v>99999.999724394307</v>
      </c>
      <c r="F147" s="11">
        <f t="shared" si="17"/>
        <v>5.1071081543341279E-4</v>
      </c>
      <c r="G147" s="11">
        <f t="shared" si="19"/>
        <v>5.1071081543341279E-5</v>
      </c>
    </row>
    <row r="148" spans="2:7">
      <c r="B148" s="10">
        <v>146</v>
      </c>
      <c r="D148">
        <f t="shared" si="18"/>
        <v>0</v>
      </c>
      <c r="E148" s="11">
        <f t="shared" si="16"/>
        <v>99999.999767481175</v>
      </c>
      <c r="F148" s="11">
        <f t="shared" si="17"/>
        <v>4.308686766307801E-4</v>
      </c>
      <c r="G148" s="11">
        <f t="shared" si="19"/>
        <v>4.308686766307801E-5</v>
      </c>
    </row>
    <row r="149" spans="2:7">
      <c r="B149" s="10">
        <v>147</v>
      </c>
      <c r="D149">
        <f t="shared" si="18"/>
        <v>0</v>
      </c>
      <c r="E149" s="11">
        <f t="shared" si="16"/>
        <v>99999.999803832048</v>
      </c>
      <c r="F149" s="11">
        <f t="shared" si="17"/>
        <v>3.6350873415358365E-4</v>
      </c>
      <c r="G149" s="11">
        <f t="shared" si="19"/>
        <v>3.6350873415358365E-5</v>
      </c>
    </row>
  </sheetData>
  <pageMargins left="0" right="0" top="0.39370078740157505" bottom="0.39370078740157505" header="0" footer="0"/>
  <pageSetup paperSize="9" fitToWidth="0" fitToHeight="0" orientation="portrait" r:id="rId1"/>
  <headerFooter>
    <oddHeader>&amp;C&amp;A</oddHeader>
    <oddFooter>&amp;CPagina &amp;P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67"/>
  <sheetViews>
    <sheetView topLeftCell="A13" workbookViewId="0">
      <selection activeCell="K29" sqref="K29"/>
    </sheetView>
  </sheetViews>
  <sheetFormatPr defaultRowHeight="13.8"/>
  <cols>
    <col min="1" max="1" width="19.19921875" customWidth="1"/>
    <col min="2" max="2" width="12.09765625" style="5" customWidth="1"/>
    <col min="3" max="3" width="15" customWidth="1"/>
    <col min="4" max="4" width="10.69921875" customWidth="1"/>
    <col min="5" max="5" width="12" bestFit="1" customWidth="1"/>
    <col min="6" max="7" width="10.69921875" customWidth="1"/>
    <col min="8" max="10" width="8.796875" customWidth="1"/>
    <col min="11" max="11" width="12" bestFit="1" customWidth="1"/>
  </cols>
  <sheetData>
    <row r="1" spans="1:12">
      <c r="A1" s="1" t="s">
        <v>0</v>
      </c>
      <c r="B1" s="7"/>
      <c r="C1" s="1" t="s">
        <v>9</v>
      </c>
      <c r="D1" s="8" t="s">
        <v>28</v>
      </c>
      <c r="E1" s="8" t="s">
        <v>29</v>
      </c>
      <c r="F1" s="8" t="s">
        <v>21</v>
      </c>
      <c r="G1" s="8" t="s">
        <v>22</v>
      </c>
      <c r="H1" s="8" t="s">
        <v>27</v>
      </c>
      <c r="I1" s="8" t="s">
        <v>30</v>
      </c>
      <c r="J1" s="8"/>
    </row>
    <row r="2" spans="1:12">
      <c r="K2" s="4" t="s">
        <v>23</v>
      </c>
      <c r="L2" s="9">
        <v>21000</v>
      </c>
    </row>
    <row r="3" spans="1:12">
      <c r="A3" s="2">
        <v>43885.75</v>
      </c>
      <c r="B3" s="10">
        <v>1</v>
      </c>
      <c r="C3" s="3">
        <f>Dati!K3</f>
        <v>7</v>
      </c>
      <c r="F3" s="11">
        <f t="shared" ref="F3:F5" si="0">$L$2/(1+$L$5*EXP(-$L$4*B3))</f>
        <v>69.896596774096395</v>
      </c>
      <c r="G3" s="11"/>
      <c r="I3" s="11">
        <f>C3-F3</f>
        <v>-62.896596774096395</v>
      </c>
      <c r="K3" s="4" t="s">
        <v>24</v>
      </c>
      <c r="L3" s="9">
        <v>59</v>
      </c>
    </row>
    <row r="4" spans="1:12">
      <c r="A4" s="2">
        <v>43886</v>
      </c>
      <c r="B4" s="10">
        <v>2</v>
      </c>
      <c r="C4" s="3">
        <f>Dati!K4</f>
        <v>10</v>
      </c>
      <c r="D4">
        <f>C4-C3</f>
        <v>3</v>
      </c>
      <c r="E4">
        <f>10*(C4-C3)</f>
        <v>30</v>
      </c>
      <c r="F4" s="11">
        <f t="shared" si="0"/>
        <v>82.797708071305749</v>
      </c>
      <c r="G4" s="11">
        <f t="shared" ref="G4:G67" si="1">(F4-F3)*10</f>
        <v>129.01111297209354</v>
      </c>
      <c r="H4" s="11">
        <f>F4-F3</f>
        <v>12.901111297209354</v>
      </c>
      <c r="I4" s="11">
        <f>C4-F4</f>
        <v>-72.797708071305749</v>
      </c>
      <c r="J4" s="11"/>
      <c r="K4" s="4" t="s">
        <v>25</v>
      </c>
      <c r="L4" s="9">
        <v>0.17</v>
      </c>
    </row>
    <row r="5" spans="1:12">
      <c r="A5" s="2">
        <v>43887</v>
      </c>
      <c r="B5" s="10">
        <v>3</v>
      </c>
      <c r="C5" s="3">
        <f>Dati!K5</f>
        <v>12</v>
      </c>
      <c r="D5">
        <f t="shared" ref="D5:D36" si="2">C5-C4</f>
        <v>2</v>
      </c>
      <c r="E5">
        <f t="shared" ref="E5:E36" si="3">10*(C5-C4)</f>
        <v>20</v>
      </c>
      <c r="F5" s="11">
        <f t="shared" si="0"/>
        <v>98.068874921805403</v>
      </c>
      <c r="G5" s="11">
        <f t="shared" si="1"/>
        <v>152.71166850499654</v>
      </c>
      <c r="H5" s="11">
        <f t="shared" ref="H5:H67" si="4">F5-F4</f>
        <v>15.271166850499654</v>
      </c>
      <c r="I5" s="11">
        <f t="shared" ref="I5:I39" si="5">C5-F5</f>
        <v>-86.068874921805403</v>
      </c>
      <c r="J5" s="11"/>
      <c r="K5" s="4" t="s">
        <v>26</v>
      </c>
      <c r="L5" s="15">
        <f>(L2-L3)/L3</f>
        <v>354.93220338983053</v>
      </c>
    </row>
    <row r="6" spans="1:12">
      <c r="A6" s="2">
        <v>43888</v>
      </c>
      <c r="B6" s="10">
        <v>4</v>
      </c>
      <c r="C6" s="3">
        <f>Dati!K6</f>
        <v>17</v>
      </c>
      <c r="D6">
        <f t="shared" si="2"/>
        <v>5</v>
      </c>
      <c r="E6">
        <f t="shared" si="3"/>
        <v>50</v>
      </c>
      <c r="F6" s="11">
        <f t="shared" ref="F6:F36" si="6">$L$2/(1+$L$5*EXP(-$L$4*B6))</f>
        <v>116.14100899183929</v>
      </c>
      <c r="G6" s="11">
        <f t="shared" si="1"/>
        <v>180.72134070033883</v>
      </c>
      <c r="H6" s="11">
        <f t="shared" si="4"/>
        <v>18.072134070033883</v>
      </c>
      <c r="I6" s="11">
        <f t="shared" si="5"/>
        <v>-99.141008991839286</v>
      </c>
      <c r="J6" s="11"/>
    </row>
    <row r="7" spans="1:12">
      <c r="A7" s="2">
        <v>43889</v>
      </c>
      <c r="B7" s="10">
        <v>5</v>
      </c>
      <c r="C7" s="3">
        <f>Dati!K7</f>
        <v>21</v>
      </c>
      <c r="D7">
        <f t="shared" si="2"/>
        <v>4</v>
      </c>
      <c r="E7">
        <f t="shared" si="3"/>
        <v>40</v>
      </c>
      <c r="F7" s="11">
        <f t="shared" si="6"/>
        <v>137.52156476139689</v>
      </c>
      <c r="G7" s="11">
        <f t="shared" si="1"/>
        <v>213.80555769557603</v>
      </c>
      <c r="H7" s="11">
        <f t="shared" si="4"/>
        <v>21.380555769557603</v>
      </c>
      <c r="I7" s="11">
        <f t="shared" si="5"/>
        <v>-116.52156476139689</v>
      </c>
      <c r="J7" s="11"/>
    </row>
    <row r="8" spans="1:12">
      <c r="A8" s="2">
        <v>43890</v>
      </c>
      <c r="B8" s="10">
        <v>6</v>
      </c>
      <c r="C8" s="3">
        <f>Dati!K8</f>
        <v>29</v>
      </c>
      <c r="D8">
        <f t="shared" si="2"/>
        <v>8</v>
      </c>
      <c r="E8">
        <f t="shared" si="3"/>
        <v>80</v>
      </c>
      <c r="F8" s="11">
        <f t="shared" si="6"/>
        <v>162.80741175231387</v>
      </c>
      <c r="G8" s="11">
        <f t="shared" si="1"/>
        <v>252.8584699091698</v>
      </c>
      <c r="H8" s="11">
        <f t="shared" si="4"/>
        <v>25.28584699091698</v>
      </c>
      <c r="I8" s="11">
        <f t="shared" si="5"/>
        <v>-133.80741175231387</v>
      </c>
      <c r="J8" s="11"/>
      <c r="K8" s="12" t="s">
        <v>31</v>
      </c>
      <c r="L8" s="11">
        <f>AVERAGE(I3:I36)</f>
        <v>-85.820288012158215</v>
      </c>
    </row>
    <row r="9" spans="1:12">
      <c r="A9" s="2">
        <v>43891</v>
      </c>
      <c r="B9" s="10">
        <v>7</v>
      </c>
      <c r="C9" s="3">
        <f>Dati!K9</f>
        <v>34</v>
      </c>
      <c r="D9">
        <f t="shared" si="2"/>
        <v>5</v>
      </c>
      <c r="E9">
        <f t="shared" si="3"/>
        <v>50</v>
      </c>
      <c r="F9" s="11">
        <f t="shared" si="6"/>
        <v>192.6995790655499</v>
      </c>
      <c r="G9" s="11">
        <f t="shared" si="1"/>
        <v>298.9216731323603</v>
      </c>
      <c r="H9" s="11">
        <f t="shared" si="4"/>
        <v>29.89216731323603</v>
      </c>
      <c r="I9" s="11">
        <f t="shared" si="5"/>
        <v>-158.6995790655499</v>
      </c>
      <c r="J9" s="11"/>
      <c r="K9" s="12" t="s">
        <v>32</v>
      </c>
      <c r="L9" s="6">
        <f>STDEVP(I3:I36)</f>
        <v>144.825572970206</v>
      </c>
    </row>
    <row r="10" spans="1:12">
      <c r="A10" s="2">
        <v>43892</v>
      </c>
      <c r="B10" s="10">
        <v>8</v>
      </c>
      <c r="C10" s="3">
        <f>Dati!K10</f>
        <v>52</v>
      </c>
      <c r="D10">
        <f t="shared" si="2"/>
        <v>18</v>
      </c>
      <c r="E10">
        <f t="shared" si="3"/>
        <v>180</v>
      </c>
      <c r="F10" s="11">
        <f t="shared" si="6"/>
        <v>228.02002319792715</v>
      </c>
      <c r="G10" s="11">
        <f t="shared" si="1"/>
        <v>353.20444132377247</v>
      </c>
      <c r="H10" s="11">
        <f t="shared" si="4"/>
        <v>35.320444132377247</v>
      </c>
      <c r="I10" s="11">
        <f t="shared" si="5"/>
        <v>-176.02002319792715</v>
      </c>
      <c r="J10" s="11"/>
    </row>
    <row r="11" spans="1:12">
      <c r="A11" s="2">
        <v>43893</v>
      </c>
      <c r="B11" s="10">
        <v>9</v>
      </c>
      <c r="C11" s="3">
        <f>Dati!K11</f>
        <v>79</v>
      </c>
      <c r="D11">
        <f t="shared" si="2"/>
        <v>27</v>
      </c>
      <c r="E11">
        <f t="shared" si="3"/>
        <v>270</v>
      </c>
      <c r="F11" s="11">
        <f t="shared" si="6"/>
        <v>269.73052625080629</v>
      </c>
      <c r="G11" s="11">
        <f t="shared" si="1"/>
        <v>417.10503052879147</v>
      </c>
      <c r="H11" s="11">
        <f t="shared" si="4"/>
        <v>41.710503052879147</v>
      </c>
      <c r="I11" s="11">
        <f t="shared" si="5"/>
        <v>-190.73052625080629</v>
      </c>
      <c r="J11" s="11"/>
    </row>
    <row r="12" spans="1:12">
      <c r="A12" s="2">
        <v>43894</v>
      </c>
      <c r="B12" s="10">
        <v>10</v>
      </c>
      <c r="C12" s="3">
        <f>Dati!K12</f>
        <v>107</v>
      </c>
      <c r="D12">
        <f t="shared" si="2"/>
        <v>28</v>
      </c>
      <c r="E12">
        <f t="shared" si="3"/>
        <v>280</v>
      </c>
      <c r="F12" s="11">
        <f t="shared" si="6"/>
        <v>318.95375530353863</v>
      </c>
      <c r="G12" s="11">
        <f t="shared" si="1"/>
        <v>492.23229052732336</v>
      </c>
      <c r="H12" s="11">
        <f t="shared" si="4"/>
        <v>49.223229052732336</v>
      </c>
      <c r="I12" s="11">
        <f t="shared" si="5"/>
        <v>-211.95375530353863</v>
      </c>
      <c r="J12" s="11"/>
      <c r="K12" t="s">
        <v>33</v>
      </c>
      <c r="L12" s="13">
        <f>MATCH(MAX(H3:H67),H3:H67,0)</f>
        <v>35</v>
      </c>
    </row>
    <row r="13" spans="1:12">
      <c r="A13" s="2">
        <v>43895</v>
      </c>
      <c r="B13" s="10">
        <v>11</v>
      </c>
      <c r="C13" s="3">
        <f>Dati!K13</f>
        <v>148</v>
      </c>
      <c r="D13">
        <f t="shared" si="2"/>
        <v>41</v>
      </c>
      <c r="E13">
        <f t="shared" si="3"/>
        <v>410</v>
      </c>
      <c r="F13" s="11">
        <f t="shared" si="6"/>
        <v>376.99639191612818</v>
      </c>
      <c r="G13" s="11">
        <f t="shared" si="1"/>
        <v>580.42636612589547</v>
      </c>
      <c r="H13" s="11">
        <f t="shared" si="4"/>
        <v>58.042636612589547</v>
      </c>
      <c r="I13" s="11">
        <f t="shared" si="5"/>
        <v>-228.99639191612818</v>
      </c>
      <c r="J13" s="11"/>
      <c r="K13" t="s">
        <v>34</v>
      </c>
      <c r="L13" s="11">
        <f>L12-'Analisi-pos'!K12</f>
        <v>5</v>
      </c>
    </row>
    <row r="14" spans="1:12">
      <c r="A14" s="2">
        <v>43896</v>
      </c>
      <c r="B14" s="10">
        <v>12</v>
      </c>
      <c r="C14" s="3">
        <f>Dati!K14</f>
        <v>197</v>
      </c>
      <c r="D14">
        <f t="shared" si="2"/>
        <v>49</v>
      </c>
      <c r="E14">
        <f t="shared" si="3"/>
        <v>490</v>
      </c>
      <c r="F14" s="11">
        <f t="shared" si="6"/>
        <v>445.37405692574856</v>
      </c>
      <c r="G14" s="11">
        <f t="shared" si="1"/>
        <v>683.77665009620387</v>
      </c>
      <c r="H14" s="11">
        <f t="shared" si="4"/>
        <v>68.377665009620387</v>
      </c>
      <c r="I14" s="11">
        <f t="shared" si="5"/>
        <v>-248.37405692574856</v>
      </c>
      <c r="J14" s="11"/>
    </row>
    <row r="15" spans="1:12">
      <c r="A15" s="2">
        <v>43897</v>
      </c>
      <c r="B15" s="10">
        <v>13</v>
      </c>
      <c r="C15" s="3">
        <f>Dati!K15</f>
        <v>233</v>
      </c>
      <c r="D15">
        <f t="shared" si="2"/>
        <v>36</v>
      </c>
      <c r="E15">
        <f t="shared" si="3"/>
        <v>360</v>
      </c>
      <c r="F15" s="11">
        <f t="shared" si="6"/>
        <v>525.83748965801283</v>
      </c>
      <c r="G15" s="11">
        <f t="shared" si="1"/>
        <v>804.63432732264266</v>
      </c>
      <c r="H15" s="11">
        <f t="shared" si="4"/>
        <v>80.463432732264266</v>
      </c>
      <c r="I15" s="11">
        <f t="shared" si="5"/>
        <v>-292.83748965801283</v>
      </c>
      <c r="J15" s="11"/>
    </row>
    <row r="16" spans="1:12">
      <c r="A16" s="2">
        <v>43898</v>
      </c>
      <c r="B16" s="10">
        <v>14</v>
      </c>
      <c r="C16" s="3">
        <f>Dati!K16</f>
        <v>366</v>
      </c>
      <c r="D16">
        <f t="shared" si="2"/>
        <v>133</v>
      </c>
      <c r="E16">
        <f t="shared" si="3"/>
        <v>1330</v>
      </c>
      <c r="F16" s="11">
        <f t="shared" si="6"/>
        <v>620.39906879211458</v>
      </c>
      <c r="G16" s="11">
        <f t="shared" si="1"/>
        <v>945.61579134101748</v>
      </c>
      <c r="H16" s="11">
        <f t="shared" si="4"/>
        <v>94.561579134101748</v>
      </c>
      <c r="I16" s="11">
        <f t="shared" si="5"/>
        <v>-254.39906879211458</v>
      </c>
      <c r="J16" s="11"/>
    </row>
    <row r="17" spans="1:10">
      <c r="A17" s="2">
        <v>43899</v>
      </c>
      <c r="B17" s="10">
        <v>15</v>
      </c>
      <c r="C17" s="3">
        <f>Dati!K17</f>
        <v>463</v>
      </c>
      <c r="D17">
        <f t="shared" si="2"/>
        <v>97</v>
      </c>
      <c r="E17">
        <f t="shared" si="3"/>
        <v>970</v>
      </c>
      <c r="F17" s="11">
        <f t="shared" si="6"/>
        <v>731.35825893577692</v>
      </c>
      <c r="G17" s="11">
        <f t="shared" si="1"/>
        <v>1109.5919014366234</v>
      </c>
      <c r="H17" s="11">
        <f t="shared" si="4"/>
        <v>110.95919014366234</v>
      </c>
      <c r="I17" s="11">
        <f t="shared" si="5"/>
        <v>-268.35825893577692</v>
      </c>
      <c r="J17" s="11"/>
    </row>
    <row r="18" spans="1:10">
      <c r="A18" s="2">
        <v>43900</v>
      </c>
      <c r="B18" s="10">
        <v>16</v>
      </c>
      <c r="C18" s="3">
        <f>Dati!K18</f>
        <v>631</v>
      </c>
      <c r="D18">
        <f t="shared" si="2"/>
        <v>168</v>
      </c>
      <c r="E18">
        <f t="shared" si="3"/>
        <v>1680</v>
      </c>
      <c r="F18" s="11">
        <f t="shared" si="6"/>
        <v>861.32390844453823</v>
      </c>
      <c r="G18" s="11">
        <f t="shared" si="1"/>
        <v>1299.6564950876132</v>
      </c>
      <c r="H18" s="11">
        <f t="shared" si="4"/>
        <v>129.96564950876132</v>
      </c>
      <c r="I18" s="11">
        <f t="shared" si="5"/>
        <v>-230.32390844453823</v>
      </c>
      <c r="J18" s="11"/>
    </row>
    <row r="19" spans="1:10">
      <c r="A19" s="2">
        <v>43901</v>
      </c>
      <c r="B19" s="10">
        <v>17</v>
      </c>
      <c r="C19" s="3">
        <f>Dati!K19</f>
        <v>827</v>
      </c>
      <c r="D19">
        <f t="shared" si="2"/>
        <v>196</v>
      </c>
      <c r="E19">
        <f t="shared" si="3"/>
        <v>1960</v>
      </c>
      <c r="F19" s="11">
        <f t="shared" si="6"/>
        <v>1013.2304936757971</v>
      </c>
      <c r="G19" s="11">
        <f t="shared" si="1"/>
        <v>1519.0658523125887</v>
      </c>
      <c r="H19" s="11">
        <f t="shared" si="4"/>
        <v>151.90658523125887</v>
      </c>
      <c r="I19" s="11">
        <f t="shared" si="5"/>
        <v>-186.23049367579711</v>
      </c>
      <c r="J19" s="11"/>
    </row>
    <row r="20" spans="1:10">
      <c r="A20" s="2">
        <v>43902</v>
      </c>
      <c r="B20" s="10">
        <v>18</v>
      </c>
      <c r="C20" s="3">
        <f>Dati!K20</f>
        <v>1016</v>
      </c>
      <c r="D20">
        <f t="shared" si="2"/>
        <v>189</v>
      </c>
      <c r="E20">
        <f t="shared" si="3"/>
        <v>1890</v>
      </c>
      <c r="F20" s="11">
        <f t="shared" si="6"/>
        <v>1190.3444039449357</v>
      </c>
      <c r="G20" s="11">
        <f t="shared" si="1"/>
        <v>1771.1391026913861</v>
      </c>
      <c r="H20" s="11">
        <f t="shared" si="4"/>
        <v>177.11391026913861</v>
      </c>
      <c r="I20" s="11">
        <f t="shared" si="5"/>
        <v>-174.34440394493572</v>
      </c>
      <c r="J20" s="11"/>
    </row>
    <row r="21" spans="1:10">
      <c r="A21" s="2">
        <v>43903</v>
      </c>
      <c r="B21" s="10">
        <v>19</v>
      </c>
      <c r="C21" s="3">
        <f>Dati!K21</f>
        <v>1266</v>
      </c>
      <c r="D21">
        <f t="shared" si="2"/>
        <v>250</v>
      </c>
      <c r="E21">
        <f t="shared" si="3"/>
        <v>2500</v>
      </c>
      <c r="F21" s="11">
        <f t="shared" si="6"/>
        <v>1396.2552243542882</v>
      </c>
      <c r="G21" s="11">
        <f t="shared" si="1"/>
        <v>2059.1082040935248</v>
      </c>
      <c r="H21" s="11">
        <f t="shared" si="4"/>
        <v>205.91082040935248</v>
      </c>
      <c r="I21" s="11">
        <f t="shared" si="5"/>
        <v>-130.2552243542882</v>
      </c>
      <c r="J21" s="11"/>
    </row>
    <row r="22" spans="1:10">
      <c r="A22" s="2">
        <v>43904</v>
      </c>
      <c r="B22" s="10">
        <v>20</v>
      </c>
      <c r="C22" s="3">
        <f>Dati!K22</f>
        <v>1441</v>
      </c>
      <c r="D22">
        <f t="shared" si="2"/>
        <v>175</v>
      </c>
      <c r="E22">
        <f t="shared" si="3"/>
        <v>1750</v>
      </c>
      <c r="F22" s="11">
        <f t="shared" si="6"/>
        <v>1634.8457893100051</v>
      </c>
      <c r="G22" s="11">
        <f t="shared" si="1"/>
        <v>2385.905649557169</v>
      </c>
      <c r="H22" s="11">
        <f t="shared" si="4"/>
        <v>238.5905649557169</v>
      </c>
      <c r="I22" s="11">
        <f t="shared" si="5"/>
        <v>-193.8457893100051</v>
      </c>
      <c r="J22" s="11"/>
    </row>
    <row r="23" spans="1:10">
      <c r="A23" s="2">
        <v>43905</v>
      </c>
      <c r="B23" s="10">
        <v>21</v>
      </c>
      <c r="C23" s="3">
        <f>Dati!K23</f>
        <v>1809</v>
      </c>
      <c r="D23">
        <f t="shared" si="2"/>
        <v>368</v>
      </c>
      <c r="E23">
        <f t="shared" si="3"/>
        <v>3680</v>
      </c>
      <c r="F23" s="11">
        <f t="shared" si="6"/>
        <v>1910.2337176880035</v>
      </c>
      <c r="G23" s="11">
        <f t="shared" si="1"/>
        <v>2753.8792837799838</v>
      </c>
      <c r="H23" s="11">
        <f t="shared" si="4"/>
        <v>275.38792837799838</v>
      </c>
      <c r="I23" s="11">
        <f t="shared" si="5"/>
        <v>-101.23371768800348</v>
      </c>
      <c r="J23" s="11"/>
    </row>
    <row r="24" spans="1:10">
      <c r="A24" s="2">
        <v>43906</v>
      </c>
      <c r="B24" s="10">
        <v>22</v>
      </c>
      <c r="C24" s="3">
        <f>Dati!K24</f>
        <v>2158</v>
      </c>
      <c r="D24">
        <f t="shared" si="2"/>
        <v>349</v>
      </c>
      <c r="E24">
        <f t="shared" si="3"/>
        <v>3490</v>
      </c>
      <c r="F24" s="11">
        <f t="shared" si="6"/>
        <v>2226.6764790593998</v>
      </c>
      <c r="G24" s="11">
        <f t="shared" si="1"/>
        <v>3164.4276137139627</v>
      </c>
      <c r="H24" s="11">
        <f t="shared" si="4"/>
        <v>316.44276137139627</v>
      </c>
      <c r="I24" s="11">
        <f t="shared" si="5"/>
        <v>-68.676479059399753</v>
      </c>
      <c r="J24" s="11"/>
    </row>
    <row r="25" spans="1:10">
      <c r="A25" s="2">
        <v>43907</v>
      </c>
      <c r="B25" s="10">
        <v>23</v>
      </c>
      <c r="C25" s="3">
        <f>Dati!K25</f>
        <v>2503</v>
      </c>
      <c r="D25">
        <f t="shared" si="2"/>
        <v>345</v>
      </c>
      <c r="E25">
        <f t="shared" si="3"/>
        <v>3450</v>
      </c>
      <c r="F25" s="11">
        <f t="shared" si="6"/>
        <v>2588.432183539202</v>
      </c>
      <c r="G25" s="11">
        <f t="shared" si="1"/>
        <v>3617.5570447980226</v>
      </c>
      <c r="H25" s="11">
        <f t="shared" si="4"/>
        <v>361.75570447980226</v>
      </c>
      <c r="I25" s="11">
        <f t="shared" si="5"/>
        <v>-85.432183539202015</v>
      </c>
      <c r="J25" s="11"/>
    </row>
    <row r="26" spans="1:10">
      <c r="A26" s="2">
        <v>43908</v>
      </c>
      <c r="B26" s="10">
        <v>24</v>
      </c>
      <c r="C26" s="3">
        <f>Dati!K26</f>
        <v>2978</v>
      </c>
      <c r="D26">
        <f t="shared" si="2"/>
        <v>475</v>
      </c>
      <c r="E26">
        <f t="shared" si="3"/>
        <v>4750</v>
      </c>
      <c r="F26" s="11">
        <f t="shared" si="6"/>
        <v>2999.5697597742546</v>
      </c>
      <c r="G26" s="11">
        <f t="shared" si="1"/>
        <v>4111.3757623505262</v>
      </c>
      <c r="H26" s="11">
        <f t="shared" si="4"/>
        <v>411.13757623505262</v>
      </c>
      <c r="I26" s="11">
        <f t="shared" si="5"/>
        <v>-21.569759774254635</v>
      </c>
      <c r="J26" s="11"/>
    </row>
    <row r="27" spans="1:10">
      <c r="A27" s="2">
        <v>43909</v>
      </c>
      <c r="B27" s="10">
        <v>25</v>
      </c>
      <c r="C27" s="3">
        <f>Dati!K27</f>
        <v>3405</v>
      </c>
      <c r="D27">
        <f t="shared" si="2"/>
        <v>427</v>
      </c>
      <c r="E27">
        <f t="shared" si="3"/>
        <v>4270</v>
      </c>
      <c r="F27" s="11">
        <f t="shared" si="6"/>
        <v>3463.7255733927159</v>
      </c>
      <c r="G27" s="11">
        <f t="shared" si="1"/>
        <v>4641.5581361846125</v>
      </c>
      <c r="H27" s="11">
        <f t="shared" si="4"/>
        <v>464.15581361846125</v>
      </c>
      <c r="I27" s="11">
        <f t="shared" si="5"/>
        <v>-58.725573392715887</v>
      </c>
      <c r="J27" s="11"/>
    </row>
    <row r="28" spans="1:10">
      <c r="A28" s="2">
        <v>43910</v>
      </c>
      <c r="B28" s="10">
        <v>26</v>
      </c>
      <c r="C28" s="3">
        <f>Dati!K28</f>
        <v>4032</v>
      </c>
      <c r="D28">
        <f t="shared" si="2"/>
        <v>627</v>
      </c>
      <c r="E28">
        <f t="shared" si="3"/>
        <v>6270</v>
      </c>
      <c r="F28" s="11">
        <f t="shared" si="6"/>
        <v>3983.8093579535293</v>
      </c>
      <c r="G28" s="11">
        <f t="shared" si="1"/>
        <v>5200.8378456081346</v>
      </c>
      <c r="H28" s="11">
        <f t="shared" si="4"/>
        <v>520.08378456081346</v>
      </c>
      <c r="I28" s="11">
        <f t="shared" si="5"/>
        <v>48.190642046470657</v>
      </c>
      <c r="J28" s="11"/>
    </row>
    <row r="29" spans="1:10">
      <c r="A29" s="2">
        <v>43911</v>
      </c>
      <c r="B29" s="10">
        <v>27</v>
      </c>
      <c r="C29" s="3">
        <f>Dati!K29</f>
        <v>4825</v>
      </c>
      <c r="D29">
        <f t="shared" si="2"/>
        <v>793</v>
      </c>
      <c r="E29">
        <f t="shared" si="3"/>
        <v>7930</v>
      </c>
      <c r="F29" s="11">
        <f t="shared" si="6"/>
        <v>4561.6707982035314</v>
      </c>
      <c r="G29" s="11">
        <f t="shared" si="1"/>
        <v>5778.6144025000203</v>
      </c>
      <c r="H29" s="11">
        <f t="shared" si="4"/>
        <v>577.86144025000203</v>
      </c>
      <c r="I29" s="11">
        <f t="shared" si="5"/>
        <v>263.32920179646862</v>
      </c>
      <c r="J29" s="11"/>
    </row>
    <row r="30" spans="1:10">
      <c r="A30" s="2">
        <v>43912</v>
      </c>
      <c r="B30" s="10">
        <v>28</v>
      </c>
      <c r="C30" s="3">
        <f>Dati!K30</f>
        <v>5476</v>
      </c>
      <c r="D30">
        <f t="shared" si="2"/>
        <v>651</v>
      </c>
      <c r="E30">
        <f t="shared" si="3"/>
        <v>6510</v>
      </c>
      <c r="F30" s="11">
        <f t="shared" si="6"/>
        <v>5197.7488283701468</v>
      </c>
      <c r="G30" s="11">
        <f t="shared" si="1"/>
        <v>6360.7803016661546</v>
      </c>
      <c r="H30" s="11">
        <f t="shared" si="4"/>
        <v>636.07803016661546</v>
      </c>
      <c r="I30" s="11">
        <f t="shared" si="5"/>
        <v>278.25117162985316</v>
      </c>
      <c r="J30" s="11"/>
    </row>
    <row r="31" spans="1:10">
      <c r="A31" s="2">
        <v>43913</v>
      </c>
      <c r="B31" s="10">
        <v>29</v>
      </c>
      <c r="C31" s="3">
        <f>Dati!K31</f>
        <v>6077</v>
      </c>
      <c r="D31">
        <f t="shared" si="2"/>
        <v>601</v>
      </c>
      <c r="E31">
        <f t="shared" si="3"/>
        <v>6010</v>
      </c>
      <c r="F31" s="11">
        <f t="shared" si="6"/>
        <v>5890.7373704680149</v>
      </c>
      <c r="G31" s="11">
        <f t="shared" si="1"/>
        <v>6929.8854209786805</v>
      </c>
      <c r="H31" s="11">
        <f t="shared" si="4"/>
        <v>692.98854209786805</v>
      </c>
      <c r="I31" s="11">
        <f t="shared" si="5"/>
        <v>186.26262953198511</v>
      </c>
      <c r="J31" s="11"/>
    </row>
    <row r="32" spans="1:10">
      <c r="A32" s="2">
        <v>43914</v>
      </c>
      <c r="B32" s="10">
        <v>30</v>
      </c>
      <c r="C32" s="3">
        <f>Dati!K32</f>
        <v>6820</v>
      </c>
      <c r="D32">
        <f t="shared" si="2"/>
        <v>743</v>
      </c>
      <c r="E32">
        <f t="shared" si="3"/>
        <v>7430</v>
      </c>
      <c r="F32" s="11">
        <f t="shared" si="6"/>
        <v>6637.3114353405344</v>
      </c>
      <c r="G32" s="11">
        <f t="shared" si="1"/>
        <v>7465.7406487251956</v>
      </c>
      <c r="H32" s="11">
        <f t="shared" si="4"/>
        <v>746.57406487251956</v>
      </c>
      <c r="I32" s="11">
        <f t="shared" si="5"/>
        <v>182.68856465946556</v>
      </c>
      <c r="J32" s="11"/>
    </row>
    <row r="33" spans="1:10">
      <c r="A33" s="2">
        <v>43915</v>
      </c>
      <c r="B33" s="10">
        <v>31</v>
      </c>
      <c r="C33" s="3">
        <f>Dati!K33</f>
        <v>7503</v>
      </c>
      <c r="D33">
        <f t="shared" si="2"/>
        <v>683</v>
      </c>
      <c r="E33">
        <f t="shared" si="3"/>
        <v>6830</v>
      </c>
      <c r="F33" s="11">
        <f t="shared" si="6"/>
        <v>7431.9629431107714</v>
      </c>
      <c r="G33" s="11">
        <f t="shared" si="1"/>
        <v>7946.51507770237</v>
      </c>
      <c r="H33" s="11">
        <f t="shared" si="4"/>
        <v>794.651507770237</v>
      </c>
      <c r="I33" s="11">
        <f t="shared" si="5"/>
        <v>71.037056889228552</v>
      </c>
      <c r="J33" s="11"/>
    </row>
    <row r="34" spans="1:10">
      <c r="A34" s="2">
        <v>43916</v>
      </c>
      <c r="B34" s="10">
        <v>32</v>
      </c>
      <c r="C34" s="3">
        <f>Dati!K34</f>
        <v>8165</v>
      </c>
      <c r="D34">
        <f t="shared" si="2"/>
        <v>662</v>
      </c>
      <c r="E34">
        <f t="shared" si="3"/>
        <v>6620</v>
      </c>
      <c r="F34" s="11">
        <f t="shared" si="6"/>
        <v>8266.9928192632506</v>
      </c>
      <c r="G34" s="11">
        <f t="shared" si="1"/>
        <v>8350.2987615247912</v>
      </c>
      <c r="H34" s="11">
        <f t="shared" si="4"/>
        <v>835.02987615247912</v>
      </c>
      <c r="I34" s="11">
        <f t="shared" si="5"/>
        <v>-101.99281926325057</v>
      </c>
      <c r="J34" s="11"/>
    </row>
    <row r="35" spans="1:10">
      <c r="A35" s="2">
        <v>43917</v>
      </c>
      <c r="B35" s="10">
        <v>33</v>
      </c>
      <c r="C35" s="3">
        <f>Dati!K35</f>
        <v>9134</v>
      </c>
      <c r="D35">
        <f t="shared" si="2"/>
        <v>969</v>
      </c>
      <c r="E35">
        <f t="shared" si="3"/>
        <v>9690</v>
      </c>
      <c r="F35" s="11">
        <f t="shared" si="6"/>
        <v>9132.6924878181326</v>
      </c>
      <c r="G35" s="11">
        <f t="shared" si="1"/>
        <v>8656.9966855488201</v>
      </c>
      <c r="H35" s="11">
        <f t="shared" si="4"/>
        <v>865.69966855488201</v>
      </c>
      <c r="I35" s="11">
        <f t="shared" si="5"/>
        <v>1.3075121818674234</v>
      </c>
      <c r="J35" s="11"/>
    </row>
    <row r="36" spans="1:10">
      <c r="A36" s="2">
        <v>43918</v>
      </c>
      <c r="B36" s="10">
        <v>34</v>
      </c>
      <c r="C36" s="3">
        <f>Dati!K36</f>
        <v>10023</v>
      </c>
      <c r="D36">
        <f t="shared" si="2"/>
        <v>889</v>
      </c>
      <c r="E36">
        <f t="shared" si="3"/>
        <v>8890</v>
      </c>
      <c r="F36" s="11">
        <f t="shared" si="6"/>
        <v>10017.723903383967</v>
      </c>
      <c r="G36" s="11">
        <f t="shared" si="1"/>
        <v>8850.3141556583432</v>
      </c>
      <c r="H36" s="11">
        <f t="shared" si="4"/>
        <v>885.03141556583432</v>
      </c>
      <c r="I36" s="11">
        <f t="shared" si="5"/>
        <v>5.2760966160331009</v>
      </c>
      <c r="J36" s="11"/>
    </row>
    <row r="37" spans="1:10">
      <c r="A37" s="2">
        <v>43919</v>
      </c>
      <c r="B37" s="10">
        <v>35</v>
      </c>
      <c r="C37" s="3">
        <f>Dati!K37</f>
        <v>10779</v>
      </c>
      <c r="D37">
        <f t="shared" ref="D37" si="7">C37-C36</f>
        <v>756</v>
      </c>
      <c r="E37">
        <f t="shared" ref="E37" si="8">10*(C37-C36)</f>
        <v>7560</v>
      </c>
      <c r="F37" s="11">
        <f t="shared" ref="F37:F59" si="9">$L$2/(1+$L$5*EXP(-$L$4*B37))</f>
        <v>10909.676252149678</v>
      </c>
      <c r="G37" s="11">
        <f t="shared" si="1"/>
        <v>8919.5234876571158</v>
      </c>
      <c r="H37" s="11">
        <f t="shared" si="4"/>
        <v>891.95234876571158</v>
      </c>
      <c r="I37" s="11">
        <f t="shared" si="5"/>
        <v>-130.67625214967848</v>
      </c>
      <c r="J37" s="11"/>
    </row>
    <row r="38" spans="1:10">
      <c r="A38" s="2">
        <v>43920</v>
      </c>
      <c r="B38" s="10">
        <v>36</v>
      </c>
      <c r="C38" s="3">
        <f>Dati!K38</f>
        <v>11591</v>
      </c>
      <c r="D38">
        <f t="shared" ref="D38" si="10">C38-C37</f>
        <v>812</v>
      </c>
      <c r="E38">
        <f t="shared" ref="E38" si="11">10*(C38-C37)</f>
        <v>8120</v>
      </c>
      <c r="F38" s="11">
        <f t="shared" si="9"/>
        <v>11795.746080760066</v>
      </c>
      <c r="G38" s="11">
        <f t="shared" si="1"/>
        <v>8860.6982861038705</v>
      </c>
      <c r="H38" s="11">
        <f t="shared" si="4"/>
        <v>886.06982861038705</v>
      </c>
      <c r="I38" s="11">
        <f t="shared" si="5"/>
        <v>-204.74608076006552</v>
      </c>
      <c r="J38" s="11"/>
    </row>
    <row r="39" spans="1:10">
      <c r="A39" s="2">
        <v>43921</v>
      </c>
      <c r="B39" s="10">
        <v>37</v>
      </c>
      <c r="C39" s="3">
        <f>Dati!K39</f>
        <v>12428</v>
      </c>
      <c r="D39">
        <f t="shared" ref="D39" si="12">C39-C38</f>
        <v>837</v>
      </c>
      <c r="E39">
        <f t="shared" ref="E39" si="13">10*(C39-C38)</f>
        <v>8370</v>
      </c>
      <c r="F39" s="11">
        <f t="shared" si="9"/>
        <v>12663.46395231572</v>
      </c>
      <c r="G39" s="11">
        <f t="shared" si="1"/>
        <v>8677.1787155565471</v>
      </c>
      <c r="H39" s="11">
        <f t="shared" si="4"/>
        <v>867.71787155565471</v>
      </c>
      <c r="I39" s="11">
        <f t="shared" si="5"/>
        <v>-235.46395231572023</v>
      </c>
      <c r="J39" s="11"/>
    </row>
    <row r="40" spans="1:10">
      <c r="A40" s="2">
        <v>43922</v>
      </c>
      <c r="B40" s="10">
        <v>38</v>
      </c>
      <c r="C40" s="3"/>
      <c r="F40" s="11">
        <f t="shared" si="9"/>
        <v>13501.381476680228</v>
      </c>
      <c r="G40" s="11">
        <f t="shared" si="1"/>
        <v>8379.175243645077</v>
      </c>
      <c r="H40" s="11">
        <f t="shared" si="4"/>
        <v>837.9175243645077</v>
      </c>
      <c r="I40" s="11"/>
      <c r="J40" s="11"/>
    </row>
    <row r="41" spans="1:10">
      <c r="A41" s="2">
        <v>43923</v>
      </c>
      <c r="B41" s="10">
        <v>39</v>
      </c>
      <c r="C41" s="3"/>
      <c r="F41" s="11">
        <f t="shared" si="9"/>
        <v>14299.640453068761</v>
      </c>
      <c r="G41" s="11">
        <f t="shared" si="1"/>
        <v>7982.5897638853348</v>
      </c>
      <c r="H41" s="11">
        <f t="shared" si="4"/>
        <v>798.25897638853348</v>
      </c>
      <c r="I41" s="11"/>
      <c r="J41" s="11"/>
    </row>
    <row r="42" spans="1:10">
      <c r="A42" s="2">
        <v>43924</v>
      </c>
      <c r="B42" s="10">
        <v>40</v>
      </c>
      <c r="C42" s="3"/>
      <c r="F42" s="11">
        <f t="shared" si="9"/>
        <v>15050.368559914068</v>
      </c>
      <c r="G42" s="11">
        <f t="shared" si="1"/>
        <v>7507.2810684530668</v>
      </c>
      <c r="H42" s="11">
        <f t="shared" si="4"/>
        <v>750.72810684530668</v>
      </c>
      <c r="I42" s="11"/>
      <c r="J42" s="11"/>
    </row>
    <row r="43" spans="1:10">
      <c r="A43" s="2">
        <v>43925</v>
      </c>
      <c r="B43" s="10">
        <v>41</v>
      </c>
      <c r="C43" s="3"/>
      <c r="F43" s="11">
        <f t="shared" si="9"/>
        <v>15747.877072509587</v>
      </c>
      <c r="G43" s="11">
        <f t="shared" si="1"/>
        <v>6975.0851259551928</v>
      </c>
      <c r="H43" s="11">
        <f t="shared" si="4"/>
        <v>697.50851259551928</v>
      </c>
      <c r="I43" s="11"/>
      <c r="J43" s="11"/>
    </row>
    <row r="44" spans="1:10">
      <c r="A44" s="2">
        <v>43926</v>
      </c>
      <c r="B44" s="10">
        <v>42</v>
      </c>
      <c r="C44" s="3"/>
      <c r="F44" s="11">
        <f t="shared" si="9"/>
        <v>16388.667413802246</v>
      </c>
      <c r="G44" s="11">
        <f t="shared" si="1"/>
        <v>6407.9034129265892</v>
      </c>
      <c r="H44" s="11">
        <f t="shared" si="4"/>
        <v>640.79034129265892</v>
      </c>
      <c r="I44" s="11"/>
      <c r="J44" s="11"/>
    </row>
    <row r="45" spans="1:10">
      <c r="A45" s="2">
        <v>43927</v>
      </c>
      <c r="B45" s="10">
        <v>43</v>
      </c>
      <c r="C45" s="3"/>
      <c r="F45" s="11">
        <f t="shared" si="9"/>
        <v>16971.278076272469</v>
      </c>
      <c r="G45" s="11">
        <f t="shared" si="1"/>
        <v>5826.1066247022245</v>
      </c>
      <c r="H45" s="11">
        <f t="shared" si="4"/>
        <v>582.61066247022245</v>
      </c>
      <c r="I45" s="11"/>
      <c r="J45" s="11"/>
    </row>
    <row r="46" spans="1:10">
      <c r="A46" s="2">
        <v>43928</v>
      </c>
      <c r="B46" s="10">
        <v>44</v>
      </c>
      <c r="C46" s="3"/>
      <c r="F46" s="11">
        <f t="shared" si="9"/>
        <v>17496.017792797407</v>
      </c>
      <c r="G46" s="11">
        <f t="shared" si="1"/>
        <v>5247.3971652493856</v>
      </c>
      <c r="H46" s="11">
        <f t="shared" si="4"/>
        <v>524.73971652493856</v>
      </c>
      <c r="I46" s="11"/>
      <c r="J46" s="11"/>
    </row>
    <row r="47" spans="1:10">
      <c r="A47" s="2">
        <v>43929</v>
      </c>
      <c r="B47" s="10">
        <v>45</v>
      </c>
      <c r="C47" s="3"/>
      <c r="F47" s="11">
        <f t="shared" si="9"/>
        <v>17964.634436338896</v>
      </c>
      <c r="G47" s="11">
        <f t="shared" si="1"/>
        <v>4686.1664354148888</v>
      </c>
      <c r="H47" s="11">
        <f t="shared" si="4"/>
        <v>468.61664354148888</v>
      </c>
      <c r="I47" s="11"/>
      <c r="J47" s="11"/>
    </row>
    <row r="48" spans="1:10">
      <c r="A48" s="2">
        <v>43930</v>
      </c>
      <c r="B48" s="10">
        <v>46</v>
      </c>
      <c r="C48" s="3"/>
      <c r="F48" s="11">
        <f t="shared" si="9"/>
        <v>18379.964240760815</v>
      </c>
      <c r="G48" s="11">
        <f t="shared" si="1"/>
        <v>4153.2980442191911</v>
      </c>
      <c r="H48" s="11">
        <f t="shared" si="4"/>
        <v>415.32980442191911</v>
      </c>
      <c r="I48" s="11"/>
      <c r="J48" s="11"/>
    </row>
    <row r="49" spans="1:10">
      <c r="A49" s="2">
        <v>43931</v>
      </c>
      <c r="B49" s="10">
        <v>47</v>
      </c>
      <c r="C49" s="3"/>
      <c r="F49" s="11">
        <f t="shared" si="9"/>
        <v>18745.595993500992</v>
      </c>
      <c r="G49" s="11">
        <f t="shared" si="1"/>
        <v>3656.3175274017703</v>
      </c>
      <c r="H49" s="11">
        <f t="shared" si="4"/>
        <v>365.63175274017703</v>
      </c>
      <c r="I49" s="11"/>
      <c r="J49" s="11"/>
    </row>
    <row r="50" spans="1:10">
      <c r="A50" s="2">
        <v>43932</v>
      </c>
      <c r="B50" s="10">
        <v>48</v>
      </c>
      <c r="C50" s="3"/>
      <c r="F50" s="11">
        <f t="shared" si="9"/>
        <v>19065.573203362124</v>
      </c>
      <c r="G50" s="11">
        <f t="shared" si="1"/>
        <v>3199.77209861132</v>
      </c>
      <c r="H50" s="11">
        <f t="shared" si="4"/>
        <v>319.977209861132</v>
      </c>
      <c r="I50" s="11"/>
      <c r="J50" s="11"/>
    </row>
    <row r="51" spans="1:10">
      <c r="A51" s="2">
        <v>43933</v>
      </c>
      <c r="B51" s="10">
        <v>49</v>
      </c>
      <c r="C51" s="3"/>
      <c r="F51" s="11">
        <f t="shared" si="9"/>
        <v>19344.146383687792</v>
      </c>
      <c r="G51" s="11">
        <f t="shared" si="1"/>
        <v>2785.7318032566764</v>
      </c>
      <c r="H51" s="11">
        <f t="shared" si="4"/>
        <v>278.57318032566764</v>
      </c>
      <c r="I51" s="11"/>
      <c r="J51" s="11"/>
    </row>
    <row r="52" spans="1:10">
      <c r="A52" s="2">
        <v>43934</v>
      </c>
      <c r="B52" s="10">
        <v>50</v>
      </c>
      <c r="C52" s="3"/>
      <c r="F52" s="11">
        <f t="shared" si="9"/>
        <v>19585.578914365</v>
      </c>
      <c r="G52" s="11">
        <f t="shared" si="1"/>
        <v>2414.3253067720798</v>
      </c>
      <c r="H52" s="11">
        <f t="shared" si="4"/>
        <v>241.43253067720798</v>
      </c>
      <c r="I52" s="11"/>
      <c r="J52" s="11"/>
    </row>
    <row r="53" spans="1:10">
      <c r="A53" s="2">
        <v>43935</v>
      </c>
      <c r="B53" s="10">
        <v>51</v>
      </c>
      <c r="C53" s="3"/>
      <c r="F53" s="11">
        <f t="shared" si="9"/>
        <v>19794.003912611654</v>
      </c>
      <c r="G53" s="11">
        <f t="shared" si="1"/>
        <v>2084.2499824665356</v>
      </c>
      <c r="H53" s="11">
        <f t="shared" si="4"/>
        <v>208.42499824665356</v>
      </c>
      <c r="I53" s="11"/>
      <c r="J53" s="11"/>
    </row>
    <row r="54" spans="1:10">
      <c r="A54" s="2">
        <v>43936</v>
      </c>
      <c r="B54" s="10">
        <v>52</v>
      </c>
      <c r="C54" s="3"/>
      <c r="F54" s="11">
        <f t="shared" si="9"/>
        <v>19973.325973531508</v>
      </c>
      <c r="G54" s="11">
        <f t="shared" si="1"/>
        <v>1793.2206091985427</v>
      </c>
      <c r="H54" s="11">
        <f t="shared" si="4"/>
        <v>179.32206091985427</v>
      </c>
      <c r="I54" s="11"/>
      <c r="J54" s="11"/>
    </row>
    <row r="55" spans="1:10">
      <c r="A55" s="2">
        <v>43937</v>
      </c>
      <c r="B55" s="10">
        <v>53</v>
      </c>
      <c r="C55" s="3"/>
      <c r="F55" s="11">
        <f t="shared" si="9"/>
        <v>20127.16003546397</v>
      </c>
      <c r="G55" s="11">
        <f t="shared" si="1"/>
        <v>1538.3406193246265</v>
      </c>
      <c r="H55" s="11">
        <f t="shared" si="4"/>
        <v>153.83406193246265</v>
      </c>
      <c r="I55" s="11"/>
      <c r="J55" s="11"/>
    </row>
    <row r="56" spans="1:10">
      <c r="A56" s="2">
        <v>43938</v>
      </c>
      <c r="B56" s="10">
        <v>54</v>
      </c>
      <c r="C56" s="3"/>
      <c r="F56" s="11">
        <f t="shared" si="9"/>
        <v>20258.799394720634</v>
      </c>
      <c r="G56" s="11">
        <f t="shared" si="1"/>
        <v>1316.3935925666374</v>
      </c>
      <c r="H56" s="11">
        <f t="shared" si="4"/>
        <v>131.63935925666374</v>
      </c>
      <c r="I56" s="11"/>
      <c r="J56" s="11"/>
    </row>
    <row r="57" spans="1:10">
      <c r="A57" s="2">
        <v>43939</v>
      </c>
      <c r="B57" s="10">
        <v>55</v>
      </c>
      <c r="C57" s="3"/>
      <c r="F57" s="11">
        <f t="shared" si="9"/>
        <v>20371.205507167284</v>
      </c>
      <c r="G57" s="11">
        <f t="shared" si="1"/>
        <v>1124.0611244664979</v>
      </c>
      <c r="H57" s="11">
        <f t="shared" si="4"/>
        <v>112.40611244664979</v>
      </c>
      <c r="I57" s="11"/>
      <c r="J57" s="11"/>
    </row>
    <row r="58" spans="1:10">
      <c r="A58" s="2">
        <v>43940</v>
      </c>
      <c r="B58" s="10">
        <v>56</v>
      </c>
      <c r="C58" s="3"/>
      <c r="F58" s="11">
        <f t="shared" si="9"/>
        <v>20467.013255369406</v>
      </c>
      <c r="G58" s="11">
        <f t="shared" si="1"/>
        <v>958.07748202121729</v>
      </c>
      <c r="H58" s="11">
        <f t="shared" si="4"/>
        <v>95.807748202121729</v>
      </c>
      <c r="I58" s="11"/>
      <c r="J58" s="11"/>
    </row>
    <row r="59" spans="1:10">
      <c r="A59" s="2">
        <v>43941</v>
      </c>
      <c r="B59" s="10">
        <v>57</v>
      </c>
      <c r="C59" s="3"/>
      <c r="F59" s="11">
        <f t="shared" si="9"/>
        <v>20548.546542033957</v>
      </c>
      <c r="G59" s="11">
        <f t="shared" si="1"/>
        <v>815.33286664551269</v>
      </c>
      <c r="H59" s="11">
        <f t="shared" si="4"/>
        <v>81.533286664551269</v>
      </c>
      <c r="I59" s="11"/>
      <c r="J59" s="11"/>
    </row>
    <row r="60" spans="1:10">
      <c r="A60" s="2">
        <v>43942</v>
      </c>
      <c r="B60" s="10">
        <v>58</v>
      </c>
      <c r="C60" s="3"/>
      <c r="F60" s="11">
        <f t="shared" ref="F60:F67" si="14">$L$2/(1+$L$5*EXP(-$L$4*B60))</f>
        <v>20617.840215665983</v>
      </c>
      <c r="G60" s="11">
        <f t="shared" si="1"/>
        <v>692.93673632026184</v>
      </c>
      <c r="H60" s="11">
        <f t="shared" si="4"/>
        <v>69.293673632026184</v>
      </c>
      <c r="I60" s="11"/>
      <c r="J60" s="11"/>
    </row>
    <row r="61" spans="1:10">
      <c r="A61" s="2">
        <v>43943</v>
      </c>
      <c r="B61" s="10">
        <v>59</v>
      </c>
      <c r="C61" s="3"/>
      <c r="F61" s="11">
        <f t="shared" si="14"/>
        <v>20676.665348247563</v>
      </c>
      <c r="G61" s="11">
        <f t="shared" si="1"/>
        <v>588.25132581579965</v>
      </c>
      <c r="H61" s="11">
        <f t="shared" si="4"/>
        <v>58.825132581579965</v>
      </c>
      <c r="I61" s="11"/>
      <c r="J61" s="11"/>
    </row>
    <row r="62" spans="1:10">
      <c r="A62" s="2">
        <v>43944</v>
      </c>
      <c r="B62" s="10">
        <v>60</v>
      </c>
      <c r="C62" s="3"/>
      <c r="F62" s="11">
        <f t="shared" si="14"/>
        <v>20726.555729370077</v>
      </c>
      <c r="G62" s="11">
        <f t="shared" si="1"/>
        <v>498.90381122513645</v>
      </c>
      <c r="H62" s="11">
        <f t="shared" si="4"/>
        <v>49.890381122513645</v>
      </c>
      <c r="I62" s="11"/>
      <c r="J62" s="11"/>
    </row>
    <row r="63" spans="1:10">
      <c r="A63" s="2">
        <v>43945</v>
      </c>
      <c r="B63" s="10">
        <v>61</v>
      </c>
      <c r="C63" s="3"/>
      <c r="F63" s="11">
        <f t="shared" si="14"/>
        <v>20768.834113317804</v>
      </c>
      <c r="G63" s="11">
        <f t="shared" si="1"/>
        <v>422.78383947726979</v>
      </c>
      <c r="H63" s="11">
        <f t="shared" si="4"/>
        <v>42.278383947726979</v>
      </c>
      <c r="I63" s="11"/>
      <c r="J63" s="11"/>
    </row>
    <row r="64" spans="1:10">
      <c r="A64" s="2">
        <v>43946</v>
      </c>
      <c r="B64" s="10">
        <v>62</v>
      </c>
      <c r="C64" s="3"/>
      <c r="F64" s="11">
        <f t="shared" si="14"/>
        <v>20804.637270596504</v>
      </c>
      <c r="G64" s="11">
        <f t="shared" si="1"/>
        <v>358.03157278700382</v>
      </c>
      <c r="H64" s="11">
        <f t="shared" si="4"/>
        <v>35.803157278700382</v>
      </c>
      <c r="I64" s="11"/>
      <c r="J64" s="11"/>
    </row>
    <row r="65" spans="1:10">
      <c r="A65" s="2">
        <v>43947</v>
      </c>
      <c r="B65" s="10">
        <v>63</v>
      </c>
      <c r="C65" s="3"/>
      <c r="F65" s="11">
        <f t="shared" si="14"/>
        <v>20834.939277021032</v>
      </c>
      <c r="G65" s="11">
        <f t="shared" si="1"/>
        <v>303.02006424528372</v>
      </c>
      <c r="H65" s="11">
        <f t="shared" si="4"/>
        <v>30.302006424528372</v>
      </c>
      <c r="I65" s="11"/>
      <c r="J65" s="11"/>
    </row>
    <row r="66" spans="1:10">
      <c r="A66" s="2">
        <v>43948</v>
      </c>
      <c r="B66" s="10">
        <v>64</v>
      </c>
      <c r="C66" s="3"/>
      <c r="F66" s="11">
        <f t="shared" si="14"/>
        <v>20860.572747223094</v>
      </c>
      <c r="G66" s="11">
        <f t="shared" si="1"/>
        <v>256.33470202061289</v>
      </c>
      <c r="H66" s="11">
        <f t="shared" si="4"/>
        <v>25.633470202061289</v>
      </c>
      <c r="I66" s="11"/>
      <c r="J66" s="11"/>
    </row>
    <row r="67" spans="1:10">
      <c r="A67" s="2">
        <v>43949</v>
      </c>
      <c r="B67" s="10">
        <v>65</v>
      </c>
      <c r="C67" s="3"/>
      <c r="F67" s="11">
        <f t="shared" si="14"/>
        <v>20882.247909134818</v>
      </c>
      <c r="G67" s="11">
        <f t="shared" si="1"/>
        <v>216.7516191172399</v>
      </c>
      <c r="H67" s="11">
        <f t="shared" si="4"/>
        <v>21.67516191172399</v>
      </c>
      <c r="I67" s="11"/>
      <c r="J67" s="11"/>
    </row>
  </sheetData>
  <pageMargins left="0" right="0" top="0.39370078740157505" bottom="0.39370078740157505" header="0" footer="0"/>
  <pageSetup paperSize="9" fitToWidth="0" fitToHeight="0" orientation="portrait" r:id="rId1"/>
  <headerFooter>
    <oddHeader>&amp;C&amp;A</oddHeader>
    <oddFooter>&amp;CPagina &amp;P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EC047-CF5D-484E-A7B7-CAA26D9EDB17}">
  <dimension ref="A1:C20"/>
  <sheetViews>
    <sheetView workbookViewId="0">
      <selection activeCell="C19" sqref="C19"/>
    </sheetView>
  </sheetViews>
  <sheetFormatPr defaultRowHeight="13.8"/>
  <cols>
    <col min="2" max="2" width="10.5" customWidth="1"/>
    <col min="3" max="3" width="10.796875" customWidth="1"/>
  </cols>
  <sheetData>
    <row r="1" spans="1:3">
      <c r="A1" s="18" t="s">
        <v>36</v>
      </c>
      <c r="B1" s="18"/>
    </row>
    <row r="6" spans="1:3">
      <c r="B6" s="17">
        <v>43918</v>
      </c>
      <c r="C6" s="17">
        <v>43919</v>
      </c>
    </row>
    <row r="7" spans="1:3">
      <c r="A7" s="4" t="s">
        <v>23</v>
      </c>
      <c r="B7" s="9">
        <v>100000</v>
      </c>
      <c r="C7" s="9">
        <v>100000</v>
      </c>
    </row>
    <row r="8" spans="1:3">
      <c r="A8" s="4" t="s">
        <v>24</v>
      </c>
      <c r="B8" s="9">
        <v>710</v>
      </c>
      <c r="C8" s="9">
        <v>710</v>
      </c>
    </row>
    <row r="9" spans="1:3">
      <c r="A9" s="4" t="s">
        <v>25</v>
      </c>
      <c r="B9" s="9">
        <v>0.17</v>
      </c>
      <c r="C9" s="9">
        <v>0.17</v>
      </c>
    </row>
    <row r="12" spans="1:3">
      <c r="A12" s="18" t="s">
        <v>37</v>
      </c>
      <c r="B12" s="18"/>
    </row>
    <row r="17" spans="1:3">
      <c r="B17" s="17">
        <v>43918</v>
      </c>
      <c r="C17" s="17">
        <v>43919</v>
      </c>
    </row>
    <row r="18" spans="1:3">
      <c r="A18" s="4" t="s">
        <v>23</v>
      </c>
      <c r="B18" s="9">
        <v>19500</v>
      </c>
      <c r="C18" s="9">
        <v>21000</v>
      </c>
    </row>
    <row r="19" spans="1:3">
      <c r="A19" s="4" t="s">
        <v>24</v>
      </c>
      <c r="B19" s="9">
        <v>59</v>
      </c>
      <c r="C19" s="9">
        <v>59</v>
      </c>
    </row>
    <row r="20" spans="1:3">
      <c r="A20" s="4" t="s">
        <v>25</v>
      </c>
      <c r="B20" s="9">
        <v>0.17</v>
      </c>
      <c r="C20" s="9">
        <v>0.17</v>
      </c>
    </row>
  </sheetData>
  <mergeCells count="2">
    <mergeCell ref="A1:B1"/>
    <mergeCell ref="A12:B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9"/>
  <sheetViews>
    <sheetView topLeftCell="A13" workbookViewId="0">
      <selection activeCell="C42" sqref="C42"/>
    </sheetView>
  </sheetViews>
  <sheetFormatPr defaultRowHeight="13.8"/>
  <cols>
    <col min="1" max="1" width="19.19921875" customWidth="1"/>
    <col min="2" max="5" width="10.69921875" customWidth="1"/>
    <col min="6" max="6" width="8.796875" customWidth="1"/>
  </cols>
  <sheetData>
    <row r="1" spans="1:5">
      <c r="A1" s="1" t="s">
        <v>0</v>
      </c>
      <c r="B1" s="1" t="s">
        <v>10</v>
      </c>
      <c r="C1" t="s">
        <v>13</v>
      </c>
      <c r="D1" t="s">
        <v>14</v>
      </c>
      <c r="E1" t="s">
        <v>15</v>
      </c>
    </row>
    <row r="3" spans="1:5">
      <c r="A3" s="2">
        <v>43885.75</v>
      </c>
      <c r="B3" s="3">
        <f>Dati!L3</f>
        <v>229</v>
      </c>
    </row>
    <row r="4" spans="1:5">
      <c r="A4" s="2">
        <v>43886</v>
      </c>
      <c r="B4" s="3">
        <f>Dati!L4</f>
        <v>322</v>
      </c>
      <c r="C4">
        <f t="shared" ref="C4:C36" si="0">B4-B3</f>
        <v>93</v>
      </c>
    </row>
    <row r="5" spans="1:5">
      <c r="A5" s="2">
        <v>43887</v>
      </c>
      <c r="B5" s="3">
        <f>Dati!L5</f>
        <v>400</v>
      </c>
      <c r="C5">
        <f t="shared" si="0"/>
        <v>78</v>
      </c>
      <c r="D5">
        <f t="shared" ref="D5:D36" si="1">C5-C4</f>
        <v>-15</v>
      </c>
    </row>
    <row r="6" spans="1:5">
      <c r="A6" s="2">
        <v>43888</v>
      </c>
      <c r="B6" s="3">
        <f>Dati!L6</f>
        <v>650</v>
      </c>
      <c r="C6">
        <f t="shared" si="0"/>
        <v>250</v>
      </c>
      <c r="D6">
        <f t="shared" si="1"/>
        <v>172</v>
      </c>
      <c r="E6">
        <f t="shared" ref="E6:E36" si="2">D6-D5</f>
        <v>187</v>
      </c>
    </row>
    <row r="7" spans="1:5">
      <c r="A7" s="2">
        <v>43889</v>
      </c>
      <c r="B7" s="3">
        <f>Dati!L7</f>
        <v>888</v>
      </c>
      <c r="C7">
        <f t="shared" si="0"/>
        <v>238</v>
      </c>
      <c r="D7">
        <f t="shared" si="1"/>
        <v>-12</v>
      </c>
      <c r="E7">
        <f t="shared" si="2"/>
        <v>-184</v>
      </c>
    </row>
    <row r="8" spans="1:5">
      <c r="A8" s="2">
        <v>43890</v>
      </c>
      <c r="B8" s="3">
        <f>Dati!L8</f>
        <v>1128</v>
      </c>
      <c r="C8">
        <f t="shared" si="0"/>
        <v>240</v>
      </c>
      <c r="D8">
        <f t="shared" si="1"/>
        <v>2</v>
      </c>
      <c r="E8">
        <f t="shared" si="2"/>
        <v>14</v>
      </c>
    </row>
    <row r="9" spans="1:5">
      <c r="A9" s="2">
        <v>43891</v>
      </c>
      <c r="B9" s="3">
        <f>Dati!L9</f>
        <v>1694</v>
      </c>
      <c r="C9">
        <f t="shared" si="0"/>
        <v>566</v>
      </c>
      <c r="D9">
        <f t="shared" si="1"/>
        <v>326</v>
      </c>
      <c r="E9">
        <f t="shared" si="2"/>
        <v>324</v>
      </c>
    </row>
    <row r="10" spans="1:5">
      <c r="A10" s="2">
        <v>43892</v>
      </c>
      <c r="B10" s="3">
        <f>Dati!L10</f>
        <v>2036</v>
      </c>
      <c r="C10">
        <f t="shared" si="0"/>
        <v>342</v>
      </c>
      <c r="D10">
        <f t="shared" si="1"/>
        <v>-224</v>
      </c>
      <c r="E10">
        <f t="shared" si="2"/>
        <v>-550</v>
      </c>
    </row>
    <row r="11" spans="1:5">
      <c r="A11" s="2">
        <v>43893</v>
      </c>
      <c r="B11" s="3">
        <f>Dati!L11</f>
        <v>2502</v>
      </c>
      <c r="C11">
        <f t="shared" si="0"/>
        <v>466</v>
      </c>
      <c r="D11">
        <f t="shared" si="1"/>
        <v>124</v>
      </c>
      <c r="E11">
        <f t="shared" si="2"/>
        <v>348</v>
      </c>
    </row>
    <row r="12" spans="1:5">
      <c r="A12" s="2">
        <v>43894</v>
      </c>
      <c r="B12" s="3">
        <f>Dati!L12</f>
        <v>3089</v>
      </c>
      <c r="C12">
        <f t="shared" si="0"/>
        <v>587</v>
      </c>
      <c r="D12">
        <f t="shared" si="1"/>
        <v>121</v>
      </c>
      <c r="E12">
        <f t="shared" si="2"/>
        <v>-3</v>
      </c>
    </row>
    <row r="13" spans="1:5">
      <c r="A13" s="2">
        <v>43895</v>
      </c>
      <c r="B13" s="3">
        <f>Dati!L13</f>
        <v>3858</v>
      </c>
      <c r="C13">
        <f t="shared" si="0"/>
        <v>769</v>
      </c>
      <c r="D13">
        <f t="shared" si="1"/>
        <v>182</v>
      </c>
      <c r="E13">
        <f t="shared" si="2"/>
        <v>61</v>
      </c>
    </row>
    <row r="14" spans="1:5">
      <c r="A14" s="2">
        <v>43896</v>
      </c>
      <c r="B14" s="3">
        <f>Dati!L14</f>
        <v>4636</v>
      </c>
      <c r="C14">
        <f t="shared" si="0"/>
        <v>778</v>
      </c>
      <c r="D14">
        <f t="shared" si="1"/>
        <v>9</v>
      </c>
      <c r="E14">
        <f t="shared" si="2"/>
        <v>-173</v>
      </c>
    </row>
    <row r="15" spans="1:5">
      <c r="A15" s="2">
        <v>43897</v>
      </c>
      <c r="B15" s="3">
        <f>Dati!L15</f>
        <v>5883</v>
      </c>
      <c r="C15">
        <f t="shared" si="0"/>
        <v>1247</v>
      </c>
      <c r="D15">
        <f t="shared" si="1"/>
        <v>469</v>
      </c>
      <c r="E15">
        <f t="shared" si="2"/>
        <v>460</v>
      </c>
    </row>
    <row r="16" spans="1:5">
      <c r="A16" s="2">
        <v>43898</v>
      </c>
      <c r="B16" s="3">
        <f>Dati!L16</f>
        <v>7375</v>
      </c>
      <c r="C16">
        <f t="shared" si="0"/>
        <v>1492</v>
      </c>
      <c r="D16">
        <f t="shared" si="1"/>
        <v>245</v>
      </c>
      <c r="E16">
        <f t="shared" si="2"/>
        <v>-224</v>
      </c>
    </row>
    <row r="17" spans="1:5">
      <c r="A17" s="2">
        <v>43899</v>
      </c>
      <c r="B17" s="3">
        <f>Dati!L17</f>
        <v>9172</v>
      </c>
      <c r="C17">
        <f t="shared" si="0"/>
        <v>1797</v>
      </c>
      <c r="D17">
        <f t="shared" si="1"/>
        <v>305</v>
      </c>
      <c r="E17">
        <f t="shared" si="2"/>
        <v>60</v>
      </c>
    </row>
    <row r="18" spans="1:5">
      <c r="A18" s="2">
        <v>43900</v>
      </c>
      <c r="B18" s="3">
        <f>Dati!L18</f>
        <v>10149</v>
      </c>
      <c r="C18">
        <f t="shared" si="0"/>
        <v>977</v>
      </c>
      <c r="D18">
        <f t="shared" si="1"/>
        <v>-820</v>
      </c>
      <c r="E18">
        <f t="shared" si="2"/>
        <v>-1125</v>
      </c>
    </row>
    <row r="19" spans="1:5">
      <c r="A19" s="2">
        <v>43901</v>
      </c>
      <c r="B19" s="3">
        <f>Dati!L19</f>
        <v>12462</v>
      </c>
      <c r="C19">
        <f t="shared" si="0"/>
        <v>2313</v>
      </c>
      <c r="D19">
        <f t="shared" si="1"/>
        <v>1336</v>
      </c>
      <c r="E19">
        <f t="shared" si="2"/>
        <v>2156</v>
      </c>
    </row>
    <row r="20" spans="1:5">
      <c r="A20" s="2">
        <v>43902</v>
      </c>
      <c r="B20" s="3">
        <f>Dati!L20</f>
        <v>15113</v>
      </c>
      <c r="C20">
        <f t="shared" si="0"/>
        <v>2651</v>
      </c>
      <c r="D20">
        <f t="shared" si="1"/>
        <v>338</v>
      </c>
      <c r="E20">
        <f t="shared" si="2"/>
        <v>-998</v>
      </c>
    </row>
    <row r="21" spans="1:5">
      <c r="A21" s="2">
        <v>43903</v>
      </c>
      <c r="B21" s="3">
        <f>Dati!L21</f>
        <v>17660</v>
      </c>
      <c r="C21">
        <f t="shared" si="0"/>
        <v>2547</v>
      </c>
      <c r="D21">
        <f t="shared" si="1"/>
        <v>-104</v>
      </c>
      <c r="E21">
        <f t="shared" si="2"/>
        <v>-442</v>
      </c>
    </row>
    <row r="22" spans="1:5">
      <c r="A22" s="2">
        <v>43904</v>
      </c>
      <c r="B22" s="3">
        <f>Dati!L22</f>
        <v>21157</v>
      </c>
      <c r="C22">
        <f t="shared" si="0"/>
        <v>3497</v>
      </c>
      <c r="D22">
        <f t="shared" si="1"/>
        <v>950</v>
      </c>
      <c r="E22">
        <f t="shared" si="2"/>
        <v>1054</v>
      </c>
    </row>
    <row r="23" spans="1:5">
      <c r="A23" s="2">
        <v>43905</v>
      </c>
      <c r="B23" s="3">
        <f>Dati!L23</f>
        <v>24747</v>
      </c>
      <c r="C23">
        <f t="shared" si="0"/>
        <v>3590</v>
      </c>
      <c r="D23">
        <f t="shared" si="1"/>
        <v>93</v>
      </c>
      <c r="E23">
        <f t="shared" si="2"/>
        <v>-857</v>
      </c>
    </row>
    <row r="24" spans="1:5">
      <c r="A24" s="2">
        <v>43906</v>
      </c>
      <c r="B24" s="3">
        <f>Dati!L24</f>
        <v>27980</v>
      </c>
      <c r="C24">
        <f t="shared" si="0"/>
        <v>3233</v>
      </c>
      <c r="D24">
        <f t="shared" si="1"/>
        <v>-357</v>
      </c>
      <c r="E24">
        <f t="shared" si="2"/>
        <v>-450</v>
      </c>
    </row>
    <row r="25" spans="1:5">
      <c r="A25" s="2">
        <v>43907</v>
      </c>
      <c r="B25" s="3">
        <f>Dati!L25</f>
        <v>31506</v>
      </c>
      <c r="C25">
        <f t="shared" si="0"/>
        <v>3526</v>
      </c>
      <c r="D25">
        <f t="shared" si="1"/>
        <v>293</v>
      </c>
      <c r="E25">
        <f t="shared" si="2"/>
        <v>650</v>
      </c>
    </row>
    <row r="26" spans="1:5">
      <c r="A26" s="2">
        <v>43908</v>
      </c>
      <c r="B26" s="3">
        <f>Dati!L26</f>
        <v>35713</v>
      </c>
      <c r="C26">
        <f t="shared" si="0"/>
        <v>4207</v>
      </c>
      <c r="D26">
        <f t="shared" si="1"/>
        <v>681</v>
      </c>
      <c r="E26">
        <f t="shared" si="2"/>
        <v>388</v>
      </c>
    </row>
    <row r="27" spans="1:5">
      <c r="A27" s="2">
        <v>43909</v>
      </c>
      <c r="B27" s="3">
        <f>Dati!L27</f>
        <v>41035</v>
      </c>
      <c r="C27">
        <f t="shared" si="0"/>
        <v>5322</v>
      </c>
      <c r="D27">
        <f t="shared" si="1"/>
        <v>1115</v>
      </c>
      <c r="E27">
        <f t="shared" si="2"/>
        <v>434</v>
      </c>
    </row>
    <row r="28" spans="1:5">
      <c r="A28" s="2">
        <v>43910</v>
      </c>
      <c r="B28" s="3">
        <f>Dati!L28</f>
        <v>47021</v>
      </c>
      <c r="C28">
        <f t="shared" si="0"/>
        <v>5986</v>
      </c>
      <c r="D28">
        <f t="shared" si="1"/>
        <v>664</v>
      </c>
      <c r="E28">
        <f t="shared" si="2"/>
        <v>-451</v>
      </c>
    </row>
    <row r="29" spans="1:5">
      <c r="A29" s="2">
        <v>43911</v>
      </c>
      <c r="B29" s="3">
        <f>Dati!L29</f>
        <v>53578</v>
      </c>
      <c r="C29">
        <f t="shared" si="0"/>
        <v>6557</v>
      </c>
      <c r="D29">
        <f t="shared" si="1"/>
        <v>571</v>
      </c>
      <c r="E29">
        <f t="shared" si="2"/>
        <v>-93</v>
      </c>
    </row>
    <row r="30" spans="1:5">
      <c r="A30" s="2">
        <v>43912</v>
      </c>
      <c r="B30" s="3">
        <f>Dati!L30</f>
        <v>59138</v>
      </c>
      <c r="C30">
        <f t="shared" si="0"/>
        <v>5560</v>
      </c>
      <c r="D30">
        <f t="shared" si="1"/>
        <v>-997</v>
      </c>
      <c r="E30">
        <f t="shared" si="2"/>
        <v>-1568</v>
      </c>
    </row>
    <row r="31" spans="1:5">
      <c r="A31" s="2">
        <v>43913</v>
      </c>
      <c r="B31" s="3">
        <f>Dati!L31</f>
        <v>63927</v>
      </c>
      <c r="C31">
        <f t="shared" si="0"/>
        <v>4789</v>
      </c>
      <c r="D31">
        <f t="shared" si="1"/>
        <v>-771</v>
      </c>
      <c r="E31">
        <f t="shared" si="2"/>
        <v>226</v>
      </c>
    </row>
    <row r="32" spans="1:5">
      <c r="A32" s="2">
        <v>43914</v>
      </c>
      <c r="B32" s="3">
        <f>Dati!L32</f>
        <v>69176</v>
      </c>
      <c r="C32">
        <f t="shared" si="0"/>
        <v>5249</v>
      </c>
      <c r="D32">
        <f t="shared" si="1"/>
        <v>460</v>
      </c>
      <c r="E32">
        <f t="shared" si="2"/>
        <v>1231</v>
      </c>
    </row>
    <row r="33" spans="1:5">
      <c r="A33" s="2">
        <v>43915</v>
      </c>
      <c r="B33" s="3">
        <f>Dati!L33</f>
        <v>74386</v>
      </c>
      <c r="C33">
        <f t="shared" si="0"/>
        <v>5210</v>
      </c>
      <c r="D33">
        <f t="shared" si="1"/>
        <v>-39</v>
      </c>
      <c r="E33">
        <f t="shared" si="2"/>
        <v>-499</v>
      </c>
    </row>
    <row r="34" spans="1:5">
      <c r="A34" s="2">
        <v>43916</v>
      </c>
      <c r="B34" s="3">
        <f>Dati!L34</f>
        <v>80539</v>
      </c>
      <c r="C34">
        <f t="shared" si="0"/>
        <v>6153</v>
      </c>
      <c r="D34">
        <f t="shared" si="1"/>
        <v>943</v>
      </c>
      <c r="E34">
        <f t="shared" si="2"/>
        <v>982</v>
      </c>
    </row>
    <row r="35" spans="1:5">
      <c r="A35" s="2">
        <v>43917</v>
      </c>
      <c r="B35" s="3">
        <f>Dati!L35</f>
        <v>86498</v>
      </c>
      <c r="C35">
        <f t="shared" si="0"/>
        <v>5959</v>
      </c>
      <c r="D35">
        <f t="shared" si="1"/>
        <v>-194</v>
      </c>
      <c r="E35">
        <f t="shared" si="2"/>
        <v>-1137</v>
      </c>
    </row>
    <row r="36" spans="1:5">
      <c r="A36" s="2">
        <v>43918</v>
      </c>
      <c r="B36" s="3">
        <f>Dati!L36</f>
        <v>92472</v>
      </c>
      <c r="C36">
        <f t="shared" si="0"/>
        <v>5974</v>
      </c>
      <c r="D36">
        <f t="shared" si="1"/>
        <v>15</v>
      </c>
      <c r="E36">
        <f t="shared" si="2"/>
        <v>209</v>
      </c>
    </row>
    <row r="37" spans="1:5">
      <c r="A37" s="2">
        <v>43919</v>
      </c>
      <c r="B37" s="3">
        <f>Dati!L37</f>
        <v>97689</v>
      </c>
      <c r="C37">
        <f t="shared" ref="C37" si="3">B37-B36</f>
        <v>5217</v>
      </c>
      <c r="D37">
        <f t="shared" ref="D37" si="4">C37-C36</f>
        <v>-757</v>
      </c>
      <c r="E37">
        <f t="shared" ref="E37" si="5">D37-D36</f>
        <v>-772</v>
      </c>
    </row>
    <row r="38" spans="1:5">
      <c r="A38" s="2">
        <v>43920</v>
      </c>
      <c r="B38" s="3">
        <f>Dati!L38</f>
        <v>101739</v>
      </c>
      <c r="C38">
        <f t="shared" ref="C38" si="6">B38-B37</f>
        <v>4050</v>
      </c>
      <c r="D38">
        <f t="shared" ref="D38" si="7">C38-C37</f>
        <v>-1167</v>
      </c>
      <c r="E38">
        <f t="shared" ref="E38" si="8">D38-D37</f>
        <v>-410</v>
      </c>
    </row>
    <row r="39" spans="1:5">
      <c r="A39" s="2">
        <v>43921</v>
      </c>
      <c r="B39" s="3">
        <f>Dati!L39</f>
        <v>105792</v>
      </c>
      <c r="C39">
        <f t="shared" ref="C39" si="9">B39-B38</f>
        <v>4053</v>
      </c>
      <c r="D39">
        <f t="shared" ref="D39" si="10">C39-C38</f>
        <v>3</v>
      </c>
      <c r="E39">
        <f t="shared" ref="E39" si="11">D39-D38</f>
        <v>1170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9"/>
  <sheetViews>
    <sheetView topLeftCell="A22" workbookViewId="0">
      <selection activeCell="J24" sqref="J24"/>
    </sheetView>
  </sheetViews>
  <sheetFormatPr defaultRowHeight="13.8"/>
  <cols>
    <col min="1" max="1" width="11" bestFit="1" customWidth="1"/>
    <col min="2" max="2" width="17.59765625" customWidth="1"/>
    <col min="3" max="3" width="8.796875" customWidth="1"/>
  </cols>
  <sheetData>
    <row r="1" spans="1:5">
      <c r="A1" s="1" t="s">
        <v>0</v>
      </c>
      <c r="B1" s="1" t="s">
        <v>3</v>
      </c>
      <c r="C1" t="s">
        <v>13</v>
      </c>
      <c r="D1" t="s">
        <v>14</v>
      </c>
      <c r="E1" t="s">
        <v>15</v>
      </c>
    </row>
    <row r="3" spans="1:5">
      <c r="A3" s="2">
        <v>43885.75</v>
      </c>
      <c r="B3" s="3">
        <f>Dati!D3</f>
        <v>26</v>
      </c>
    </row>
    <row r="4" spans="1:5">
      <c r="A4" s="2">
        <v>43886</v>
      </c>
      <c r="B4" s="3">
        <f>Dati!D4</f>
        <v>35</v>
      </c>
      <c r="C4">
        <f t="shared" ref="C4:C36" si="0">B4-B3</f>
        <v>9</v>
      </c>
    </row>
    <row r="5" spans="1:5">
      <c r="A5" s="2">
        <v>43887</v>
      </c>
      <c r="B5" s="3">
        <f>Dati!D5</f>
        <v>36</v>
      </c>
      <c r="C5">
        <f t="shared" si="0"/>
        <v>1</v>
      </c>
      <c r="D5">
        <f t="shared" ref="D5:D36" si="1">C5-C4</f>
        <v>-8</v>
      </c>
    </row>
    <row r="6" spans="1:5">
      <c r="A6" s="2">
        <v>43888</v>
      </c>
      <c r="B6" s="3">
        <f>Dati!D6</f>
        <v>56</v>
      </c>
      <c r="C6">
        <f t="shared" si="0"/>
        <v>20</v>
      </c>
      <c r="D6">
        <f t="shared" si="1"/>
        <v>19</v>
      </c>
      <c r="E6">
        <f t="shared" ref="E6:E36" si="2">D6-D5</f>
        <v>27</v>
      </c>
    </row>
    <row r="7" spans="1:5">
      <c r="A7" s="2">
        <v>43889</v>
      </c>
      <c r="B7" s="3">
        <f>Dati!D7</f>
        <v>64</v>
      </c>
      <c r="C7">
        <f t="shared" si="0"/>
        <v>8</v>
      </c>
      <c r="D7">
        <f t="shared" si="1"/>
        <v>-12</v>
      </c>
      <c r="E7">
        <f t="shared" si="2"/>
        <v>-31</v>
      </c>
    </row>
    <row r="8" spans="1:5">
      <c r="A8" s="2">
        <v>43890</v>
      </c>
      <c r="B8" s="3">
        <f>Dati!D8</f>
        <v>105</v>
      </c>
      <c r="C8">
        <f t="shared" si="0"/>
        <v>41</v>
      </c>
      <c r="D8">
        <f t="shared" si="1"/>
        <v>33</v>
      </c>
      <c r="E8">
        <f t="shared" si="2"/>
        <v>45</v>
      </c>
    </row>
    <row r="9" spans="1:5">
      <c r="A9" s="2">
        <v>43891</v>
      </c>
      <c r="B9" s="3">
        <f>Dati!D9</f>
        <v>140</v>
      </c>
      <c r="C9">
        <f t="shared" si="0"/>
        <v>35</v>
      </c>
      <c r="D9">
        <f t="shared" si="1"/>
        <v>-6</v>
      </c>
      <c r="E9">
        <f t="shared" si="2"/>
        <v>-39</v>
      </c>
    </row>
    <row r="10" spans="1:5">
      <c r="A10" s="2">
        <v>43892</v>
      </c>
      <c r="B10" s="3">
        <f>Dati!D10</f>
        <v>166</v>
      </c>
      <c r="C10">
        <f t="shared" si="0"/>
        <v>26</v>
      </c>
      <c r="D10">
        <f t="shared" si="1"/>
        <v>-9</v>
      </c>
      <c r="E10">
        <f t="shared" si="2"/>
        <v>-3</v>
      </c>
    </row>
    <row r="11" spans="1:5">
      <c r="A11" s="2">
        <v>43893</v>
      </c>
      <c r="B11" s="3">
        <f>Dati!D11</f>
        <v>229</v>
      </c>
      <c r="C11">
        <f t="shared" si="0"/>
        <v>63</v>
      </c>
      <c r="D11">
        <f t="shared" si="1"/>
        <v>37</v>
      </c>
      <c r="E11">
        <f t="shared" si="2"/>
        <v>46</v>
      </c>
    </row>
    <row r="12" spans="1:5">
      <c r="A12" s="2">
        <v>43894</v>
      </c>
      <c r="B12" s="3">
        <f>Dati!D12</f>
        <v>295</v>
      </c>
      <c r="C12">
        <f t="shared" si="0"/>
        <v>66</v>
      </c>
      <c r="D12">
        <f t="shared" si="1"/>
        <v>3</v>
      </c>
      <c r="E12">
        <f t="shared" si="2"/>
        <v>-34</v>
      </c>
    </row>
    <row r="13" spans="1:5">
      <c r="A13" s="2">
        <v>43895</v>
      </c>
      <c r="B13" s="3">
        <f>Dati!D13</f>
        <v>351</v>
      </c>
      <c r="C13">
        <f t="shared" si="0"/>
        <v>56</v>
      </c>
      <c r="D13">
        <f t="shared" si="1"/>
        <v>-10</v>
      </c>
      <c r="E13">
        <f t="shared" si="2"/>
        <v>-13</v>
      </c>
    </row>
    <row r="14" spans="1:5">
      <c r="A14" s="2">
        <v>43896</v>
      </c>
      <c r="B14" s="3">
        <f>Dati!D14</f>
        <v>462</v>
      </c>
      <c r="C14">
        <f t="shared" si="0"/>
        <v>111</v>
      </c>
      <c r="D14">
        <f t="shared" si="1"/>
        <v>55</v>
      </c>
      <c r="E14">
        <f t="shared" si="2"/>
        <v>65</v>
      </c>
    </row>
    <row r="15" spans="1:5">
      <c r="A15" s="2">
        <v>43897</v>
      </c>
      <c r="B15" s="3">
        <f>Dati!D15</f>
        <v>567</v>
      </c>
      <c r="C15">
        <f t="shared" si="0"/>
        <v>105</v>
      </c>
      <c r="D15">
        <f t="shared" si="1"/>
        <v>-6</v>
      </c>
      <c r="E15">
        <f t="shared" si="2"/>
        <v>-61</v>
      </c>
    </row>
    <row r="16" spans="1:5">
      <c r="A16" s="2">
        <v>43898</v>
      </c>
      <c r="B16" s="3">
        <f>Dati!D16</f>
        <v>650</v>
      </c>
      <c r="C16">
        <f t="shared" si="0"/>
        <v>83</v>
      </c>
      <c r="D16">
        <f t="shared" si="1"/>
        <v>-22</v>
      </c>
      <c r="E16">
        <f t="shared" si="2"/>
        <v>-16</v>
      </c>
    </row>
    <row r="17" spans="1:5">
      <c r="A17" s="2">
        <v>43899</v>
      </c>
      <c r="B17" s="3">
        <f>Dati!D17</f>
        <v>733</v>
      </c>
      <c r="C17">
        <f t="shared" si="0"/>
        <v>83</v>
      </c>
      <c r="D17">
        <f t="shared" si="1"/>
        <v>0</v>
      </c>
      <c r="E17">
        <f t="shared" si="2"/>
        <v>22</v>
      </c>
    </row>
    <row r="18" spans="1:5">
      <c r="A18" s="2">
        <v>43900</v>
      </c>
      <c r="B18" s="3">
        <f>Dati!D18</f>
        <v>877</v>
      </c>
      <c r="C18">
        <f t="shared" si="0"/>
        <v>144</v>
      </c>
      <c r="D18">
        <f t="shared" si="1"/>
        <v>61</v>
      </c>
      <c r="E18">
        <f t="shared" si="2"/>
        <v>61</v>
      </c>
    </row>
    <row r="19" spans="1:5">
      <c r="A19" s="2">
        <v>43901</v>
      </c>
      <c r="B19" s="3">
        <f>Dati!D19</f>
        <v>1028</v>
      </c>
      <c r="C19">
        <f t="shared" si="0"/>
        <v>151</v>
      </c>
      <c r="D19">
        <f t="shared" si="1"/>
        <v>7</v>
      </c>
      <c r="E19">
        <f t="shared" si="2"/>
        <v>-54</v>
      </c>
    </row>
    <row r="20" spans="1:5">
      <c r="A20" s="2">
        <v>43902</v>
      </c>
      <c r="B20" s="3">
        <f>Dati!D20</f>
        <v>1153</v>
      </c>
      <c r="C20">
        <f t="shared" si="0"/>
        <v>125</v>
      </c>
      <c r="D20">
        <f t="shared" si="1"/>
        <v>-26</v>
      </c>
      <c r="E20">
        <f t="shared" si="2"/>
        <v>-33</v>
      </c>
    </row>
    <row r="21" spans="1:5">
      <c r="A21" s="2">
        <v>43903</v>
      </c>
      <c r="B21" s="3">
        <f>Dati!D21</f>
        <v>1328</v>
      </c>
      <c r="C21">
        <f t="shared" si="0"/>
        <v>175</v>
      </c>
      <c r="D21">
        <f t="shared" si="1"/>
        <v>50</v>
      </c>
      <c r="E21">
        <f t="shared" si="2"/>
        <v>76</v>
      </c>
    </row>
    <row r="22" spans="1:5">
      <c r="A22" s="2">
        <v>43904</v>
      </c>
      <c r="B22" s="3">
        <f>Dati!D22</f>
        <v>1518</v>
      </c>
      <c r="C22">
        <f t="shared" si="0"/>
        <v>190</v>
      </c>
      <c r="D22">
        <f t="shared" si="1"/>
        <v>15</v>
      </c>
      <c r="E22">
        <f t="shared" si="2"/>
        <v>-35</v>
      </c>
    </row>
    <row r="23" spans="1:5">
      <c r="A23" s="2">
        <v>43905</v>
      </c>
      <c r="B23" s="3">
        <f>Dati!D23</f>
        <v>1672</v>
      </c>
      <c r="C23">
        <f t="shared" si="0"/>
        <v>154</v>
      </c>
      <c r="D23">
        <f t="shared" si="1"/>
        <v>-36</v>
      </c>
      <c r="E23">
        <f t="shared" si="2"/>
        <v>-51</v>
      </c>
    </row>
    <row r="24" spans="1:5">
      <c r="A24" s="2">
        <v>43906</v>
      </c>
      <c r="B24" s="3">
        <f>Dati!D24</f>
        <v>1851</v>
      </c>
      <c r="C24">
        <f t="shared" si="0"/>
        <v>179</v>
      </c>
      <c r="D24">
        <f t="shared" si="1"/>
        <v>25</v>
      </c>
      <c r="E24">
        <f t="shared" si="2"/>
        <v>61</v>
      </c>
    </row>
    <row r="25" spans="1:5">
      <c r="A25" s="2">
        <v>43907</v>
      </c>
      <c r="B25" s="3">
        <f>Dati!D25</f>
        <v>2060</v>
      </c>
      <c r="C25">
        <f t="shared" si="0"/>
        <v>209</v>
      </c>
      <c r="D25">
        <f t="shared" si="1"/>
        <v>30</v>
      </c>
      <c r="E25">
        <f t="shared" si="2"/>
        <v>5</v>
      </c>
    </row>
    <row r="26" spans="1:5">
      <c r="A26" s="2">
        <v>43908</v>
      </c>
      <c r="B26" s="3">
        <f>Dati!D26</f>
        <v>2257</v>
      </c>
      <c r="C26">
        <f t="shared" si="0"/>
        <v>197</v>
      </c>
      <c r="D26">
        <f t="shared" si="1"/>
        <v>-12</v>
      </c>
      <c r="E26">
        <f t="shared" si="2"/>
        <v>-42</v>
      </c>
    </row>
    <row r="27" spans="1:5">
      <c r="A27" s="2">
        <v>43909</v>
      </c>
      <c r="B27" s="3">
        <f>Dati!D27</f>
        <v>2498</v>
      </c>
      <c r="C27">
        <f t="shared" si="0"/>
        <v>241</v>
      </c>
      <c r="D27">
        <f t="shared" si="1"/>
        <v>44</v>
      </c>
      <c r="E27">
        <f t="shared" si="2"/>
        <v>56</v>
      </c>
    </row>
    <row r="28" spans="1:5">
      <c r="A28" s="2">
        <v>43910</v>
      </c>
      <c r="B28" s="3">
        <f>Dati!D28</f>
        <v>2655</v>
      </c>
      <c r="C28">
        <f t="shared" si="0"/>
        <v>157</v>
      </c>
      <c r="D28">
        <f t="shared" si="1"/>
        <v>-84</v>
      </c>
      <c r="E28">
        <f t="shared" si="2"/>
        <v>-128</v>
      </c>
    </row>
    <row r="29" spans="1:5">
      <c r="A29" s="2">
        <v>43911</v>
      </c>
      <c r="B29" s="3">
        <f>Dati!D29</f>
        <v>2857</v>
      </c>
      <c r="C29">
        <f t="shared" si="0"/>
        <v>202</v>
      </c>
      <c r="D29">
        <f t="shared" si="1"/>
        <v>45</v>
      </c>
      <c r="E29">
        <f t="shared" si="2"/>
        <v>129</v>
      </c>
    </row>
    <row r="30" spans="1:5">
      <c r="A30" s="2">
        <v>43912</v>
      </c>
      <c r="B30" s="3">
        <f>Dati!D30</f>
        <v>3009</v>
      </c>
      <c r="C30">
        <f t="shared" si="0"/>
        <v>152</v>
      </c>
      <c r="D30">
        <f t="shared" si="1"/>
        <v>-50</v>
      </c>
      <c r="E30">
        <f t="shared" si="2"/>
        <v>-95</v>
      </c>
    </row>
    <row r="31" spans="1:5">
      <c r="A31" s="2">
        <v>43913</v>
      </c>
      <c r="B31" s="3">
        <f>Dati!D31</f>
        <v>3204</v>
      </c>
      <c r="C31">
        <f t="shared" si="0"/>
        <v>195</v>
      </c>
      <c r="D31">
        <f t="shared" si="1"/>
        <v>43</v>
      </c>
      <c r="E31">
        <f t="shared" si="2"/>
        <v>93</v>
      </c>
    </row>
    <row r="32" spans="1:5">
      <c r="A32" s="2">
        <v>43914</v>
      </c>
      <c r="B32" s="3">
        <f>Dati!D32</f>
        <v>3396</v>
      </c>
      <c r="C32">
        <f t="shared" si="0"/>
        <v>192</v>
      </c>
      <c r="D32">
        <f t="shared" si="1"/>
        <v>-3</v>
      </c>
      <c r="E32">
        <f t="shared" si="2"/>
        <v>-46</v>
      </c>
    </row>
    <row r="33" spans="1:5">
      <c r="A33" s="2">
        <v>43915</v>
      </c>
      <c r="B33" s="3">
        <f>Dati!D33</f>
        <v>3489</v>
      </c>
      <c r="C33">
        <f t="shared" si="0"/>
        <v>93</v>
      </c>
      <c r="D33">
        <f t="shared" si="1"/>
        <v>-99</v>
      </c>
      <c r="E33">
        <f t="shared" si="2"/>
        <v>-96</v>
      </c>
    </row>
    <row r="34" spans="1:5">
      <c r="A34" s="2">
        <v>43916</v>
      </c>
      <c r="B34" s="3">
        <f>Dati!D34</f>
        <v>3612</v>
      </c>
      <c r="C34">
        <f t="shared" si="0"/>
        <v>123</v>
      </c>
      <c r="D34">
        <f t="shared" si="1"/>
        <v>30</v>
      </c>
      <c r="E34">
        <f t="shared" si="2"/>
        <v>129</v>
      </c>
    </row>
    <row r="35" spans="1:5">
      <c r="A35" s="2">
        <v>43917</v>
      </c>
      <c r="B35" s="3">
        <f>Dati!D35</f>
        <v>3732</v>
      </c>
      <c r="C35">
        <f t="shared" si="0"/>
        <v>120</v>
      </c>
      <c r="D35">
        <f t="shared" si="1"/>
        <v>-3</v>
      </c>
      <c r="E35">
        <f t="shared" si="2"/>
        <v>-33</v>
      </c>
    </row>
    <row r="36" spans="1:5">
      <c r="A36" s="2">
        <v>43918</v>
      </c>
      <c r="B36" s="3">
        <f>Dati!D36</f>
        <v>3856</v>
      </c>
      <c r="C36">
        <f t="shared" si="0"/>
        <v>124</v>
      </c>
      <c r="D36">
        <f t="shared" si="1"/>
        <v>4</v>
      </c>
      <c r="E36">
        <f t="shared" si="2"/>
        <v>7</v>
      </c>
    </row>
    <row r="37" spans="1:5">
      <c r="A37" s="2">
        <v>43919</v>
      </c>
      <c r="B37" s="3">
        <f>Dati!D37</f>
        <v>3906</v>
      </c>
      <c r="C37">
        <f t="shared" ref="C37" si="3">B37-B36</f>
        <v>50</v>
      </c>
      <c r="D37">
        <f t="shared" ref="D37" si="4">C37-C36</f>
        <v>-74</v>
      </c>
      <c r="E37">
        <f t="shared" ref="E37" si="5">D37-D36</f>
        <v>-78</v>
      </c>
    </row>
    <row r="38" spans="1:5">
      <c r="A38" s="2">
        <v>43920</v>
      </c>
      <c r="B38" s="3">
        <f>Dati!D38</f>
        <v>3981</v>
      </c>
      <c r="C38">
        <f t="shared" ref="C38" si="6">B38-B37</f>
        <v>75</v>
      </c>
      <c r="D38">
        <f t="shared" ref="D38" si="7">C38-C37</f>
        <v>25</v>
      </c>
      <c r="E38">
        <f t="shared" ref="E38" si="8">D38-D37</f>
        <v>99</v>
      </c>
    </row>
    <row r="39" spans="1:5">
      <c r="A39" s="2">
        <v>43921</v>
      </c>
      <c r="B39" s="3">
        <f>Dati!D39</f>
        <v>4023</v>
      </c>
      <c r="C39">
        <f t="shared" ref="C39" si="9">B39-B38</f>
        <v>42</v>
      </c>
      <c r="D39">
        <f t="shared" ref="D39" si="10">C39-C38</f>
        <v>-33</v>
      </c>
      <c r="E39">
        <f t="shared" ref="E39" si="11">D39-D38</f>
        <v>-58</v>
      </c>
    </row>
  </sheetData>
  <pageMargins left="0.70000000000000007" right="0.70000000000000007" top="0.75" bottom="0.75" header="0.30000000000000004" footer="0.30000000000000004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39"/>
  <sheetViews>
    <sheetView topLeftCell="A13" workbookViewId="0">
      <selection activeCell="A38" sqref="A38:E39"/>
    </sheetView>
  </sheetViews>
  <sheetFormatPr defaultRowHeight="13.8"/>
  <cols>
    <col min="1" max="1" width="19.19921875" customWidth="1"/>
    <col min="2" max="2" width="15" customWidth="1"/>
    <col min="3" max="5" width="10.69921875" customWidth="1"/>
    <col min="6" max="6" width="8.796875" customWidth="1"/>
  </cols>
  <sheetData>
    <row r="1" spans="1:5">
      <c r="A1" s="1" t="s">
        <v>0</v>
      </c>
      <c r="B1" s="1" t="s">
        <v>8</v>
      </c>
      <c r="C1" t="s">
        <v>13</v>
      </c>
      <c r="D1" t="s">
        <v>14</v>
      </c>
      <c r="E1" t="s">
        <v>15</v>
      </c>
    </row>
    <row r="3" spans="1:5">
      <c r="A3" s="2">
        <v>43885.75</v>
      </c>
      <c r="B3" s="3">
        <f>Dati!J3</f>
        <v>1</v>
      </c>
    </row>
    <row r="4" spans="1:5">
      <c r="A4" s="2">
        <v>43886</v>
      </c>
      <c r="B4" s="3">
        <f>Dati!J4</f>
        <v>1</v>
      </c>
      <c r="C4">
        <f t="shared" ref="C4:C36" si="0">B4-B3</f>
        <v>0</v>
      </c>
    </row>
    <row r="5" spans="1:5">
      <c r="A5" s="2">
        <v>43887</v>
      </c>
      <c r="B5" s="3">
        <f>Dati!J5</f>
        <v>3</v>
      </c>
      <c r="C5">
        <f t="shared" si="0"/>
        <v>2</v>
      </c>
      <c r="D5">
        <f t="shared" ref="D5:D36" si="1">C5-C4</f>
        <v>2</v>
      </c>
    </row>
    <row r="6" spans="1:5">
      <c r="A6" s="2">
        <v>43888</v>
      </c>
      <c r="B6" s="3">
        <f>Dati!J6</f>
        <v>45</v>
      </c>
      <c r="C6">
        <f t="shared" si="0"/>
        <v>42</v>
      </c>
      <c r="D6">
        <f t="shared" si="1"/>
        <v>40</v>
      </c>
      <c r="E6">
        <f t="shared" ref="E6:E36" si="2">D6-D5</f>
        <v>38</v>
      </c>
    </row>
    <row r="7" spans="1:5">
      <c r="A7" s="2">
        <v>43889</v>
      </c>
      <c r="B7" s="3">
        <f>Dati!J7</f>
        <v>46</v>
      </c>
      <c r="C7">
        <f t="shared" si="0"/>
        <v>1</v>
      </c>
      <c r="D7">
        <f t="shared" si="1"/>
        <v>-41</v>
      </c>
      <c r="E7">
        <f t="shared" si="2"/>
        <v>-81</v>
      </c>
    </row>
    <row r="8" spans="1:5">
      <c r="A8" s="2">
        <v>43890</v>
      </c>
      <c r="B8" s="3">
        <f>Dati!J8</f>
        <v>50</v>
      </c>
      <c r="C8">
        <f t="shared" si="0"/>
        <v>4</v>
      </c>
      <c r="D8">
        <f t="shared" si="1"/>
        <v>3</v>
      </c>
      <c r="E8">
        <f t="shared" si="2"/>
        <v>44</v>
      </c>
    </row>
    <row r="9" spans="1:5">
      <c r="A9" s="2">
        <v>43891</v>
      </c>
      <c r="B9" s="3">
        <f>Dati!J9</f>
        <v>83</v>
      </c>
      <c r="C9">
        <f t="shared" si="0"/>
        <v>33</v>
      </c>
      <c r="D9">
        <f t="shared" si="1"/>
        <v>29</v>
      </c>
      <c r="E9">
        <f t="shared" si="2"/>
        <v>26</v>
      </c>
    </row>
    <row r="10" spans="1:5">
      <c r="A10" s="2">
        <v>43892</v>
      </c>
      <c r="B10" s="3">
        <f>Dati!J10</f>
        <v>149</v>
      </c>
      <c r="C10">
        <f t="shared" si="0"/>
        <v>66</v>
      </c>
      <c r="D10">
        <f t="shared" si="1"/>
        <v>33</v>
      </c>
      <c r="E10">
        <f t="shared" si="2"/>
        <v>4</v>
      </c>
    </row>
    <row r="11" spans="1:5">
      <c r="A11" s="2">
        <v>43893</v>
      </c>
      <c r="B11" s="3">
        <f>Dati!J11</f>
        <v>160</v>
      </c>
      <c r="C11">
        <f t="shared" si="0"/>
        <v>11</v>
      </c>
      <c r="D11">
        <f t="shared" si="1"/>
        <v>-55</v>
      </c>
      <c r="E11">
        <f t="shared" si="2"/>
        <v>-88</v>
      </c>
    </row>
    <row r="12" spans="1:5">
      <c r="A12" s="2">
        <v>43894</v>
      </c>
      <c r="B12" s="3">
        <f>Dati!J12</f>
        <v>276</v>
      </c>
      <c r="C12">
        <f t="shared" si="0"/>
        <v>116</v>
      </c>
      <c r="D12">
        <f t="shared" si="1"/>
        <v>105</v>
      </c>
      <c r="E12">
        <f t="shared" si="2"/>
        <v>160</v>
      </c>
    </row>
    <row r="13" spans="1:5">
      <c r="A13" s="2">
        <v>43895</v>
      </c>
      <c r="B13" s="3">
        <f>Dati!J13</f>
        <v>414</v>
      </c>
      <c r="C13">
        <f t="shared" si="0"/>
        <v>138</v>
      </c>
      <c r="D13">
        <f t="shared" si="1"/>
        <v>22</v>
      </c>
      <c r="E13">
        <f t="shared" si="2"/>
        <v>-83</v>
      </c>
    </row>
    <row r="14" spans="1:5">
      <c r="A14" s="2">
        <v>43896</v>
      </c>
      <c r="B14" s="3">
        <f>Dati!J14</f>
        <v>523</v>
      </c>
      <c r="C14">
        <f t="shared" si="0"/>
        <v>109</v>
      </c>
      <c r="D14">
        <f t="shared" si="1"/>
        <v>-29</v>
      </c>
      <c r="E14">
        <f t="shared" si="2"/>
        <v>-51</v>
      </c>
    </row>
    <row r="15" spans="1:5">
      <c r="A15" s="2">
        <v>43897</v>
      </c>
      <c r="B15" s="3">
        <f>Dati!J15</f>
        <v>589</v>
      </c>
      <c r="C15">
        <f t="shared" si="0"/>
        <v>66</v>
      </c>
      <c r="D15">
        <f t="shared" si="1"/>
        <v>-43</v>
      </c>
      <c r="E15">
        <f t="shared" si="2"/>
        <v>-14</v>
      </c>
    </row>
    <row r="16" spans="1:5">
      <c r="A16" s="2">
        <v>43898</v>
      </c>
      <c r="B16" s="3">
        <f>Dati!J16</f>
        <v>622</v>
      </c>
      <c r="C16">
        <f t="shared" si="0"/>
        <v>33</v>
      </c>
      <c r="D16">
        <f t="shared" si="1"/>
        <v>-33</v>
      </c>
      <c r="E16">
        <f t="shared" si="2"/>
        <v>10</v>
      </c>
    </row>
    <row r="17" spans="1:5">
      <c r="A17" s="2">
        <v>43899</v>
      </c>
      <c r="B17" s="3">
        <f>Dati!J17</f>
        <v>724</v>
      </c>
      <c r="C17">
        <f t="shared" si="0"/>
        <v>102</v>
      </c>
      <c r="D17">
        <f t="shared" si="1"/>
        <v>69</v>
      </c>
      <c r="E17">
        <f t="shared" si="2"/>
        <v>102</v>
      </c>
    </row>
    <row r="18" spans="1:5">
      <c r="A18" s="2">
        <v>43900</v>
      </c>
      <c r="B18" s="3">
        <f>Dati!J18</f>
        <v>1004</v>
      </c>
      <c r="C18">
        <f t="shared" si="0"/>
        <v>280</v>
      </c>
      <c r="D18">
        <f t="shared" si="1"/>
        <v>178</v>
      </c>
      <c r="E18">
        <f t="shared" si="2"/>
        <v>109</v>
      </c>
    </row>
    <row r="19" spans="1:5">
      <c r="A19" s="2">
        <v>43901</v>
      </c>
      <c r="B19" s="3">
        <f>Dati!J19</f>
        <v>1045</v>
      </c>
      <c r="C19">
        <f t="shared" si="0"/>
        <v>41</v>
      </c>
      <c r="D19">
        <f t="shared" si="1"/>
        <v>-239</v>
      </c>
      <c r="E19">
        <f t="shared" si="2"/>
        <v>-417</v>
      </c>
    </row>
    <row r="20" spans="1:5">
      <c r="A20" s="2">
        <v>43902</v>
      </c>
      <c r="B20" s="3">
        <f>Dati!J20</f>
        <v>1258</v>
      </c>
      <c r="C20">
        <f t="shared" si="0"/>
        <v>213</v>
      </c>
      <c r="D20">
        <f t="shared" si="1"/>
        <v>172</v>
      </c>
      <c r="E20">
        <f t="shared" si="2"/>
        <v>411</v>
      </c>
    </row>
    <row r="21" spans="1:5">
      <c r="A21" s="2">
        <v>43903</v>
      </c>
      <c r="B21" s="3">
        <f>Dati!J21</f>
        <v>1439</v>
      </c>
      <c r="C21">
        <f t="shared" si="0"/>
        <v>181</v>
      </c>
      <c r="D21">
        <f t="shared" si="1"/>
        <v>-32</v>
      </c>
      <c r="E21">
        <f t="shared" si="2"/>
        <v>-204</v>
      </c>
    </row>
    <row r="22" spans="1:5">
      <c r="A22" s="2">
        <v>43904</v>
      </c>
      <c r="B22" s="3">
        <f>Dati!J22</f>
        <v>1966</v>
      </c>
      <c r="C22">
        <f t="shared" si="0"/>
        <v>527</v>
      </c>
      <c r="D22">
        <f t="shared" si="1"/>
        <v>346</v>
      </c>
      <c r="E22">
        <f t="shared" si="2"/>
        <v>378</v>
      </c>
    </row>
    <row r="23" spans="1:5">
      <c r="A23" s="2">
        <v>43905</v>
      </c>
      <c r="B23" s="3">
        <f>Dati!J23</f>
        <v>2335</v>
      </c>
      <c r="C23">
        <f t="shared" si="0"/>
        <v>369</v>
      </c>
      <c r="D23">
        <f t="shared" si="1"/>
        <v>-158</v>
      </c>
      <c r="E23">
        <f t="shared" si="2"/>
        <v>-504</v>
      </c>
    </row>
    <row r="24" spans="1:5">
      <c r="A24" s="2">
        <v>43906</v>
      </c>
      <c r="B24" s="3">
        <f>Dati!J24</f>
        <v>2749</v>
      </c>
      <c r="C24">
        <f t="shared" si="0"/>
        <v>414</v>
      </c>
      <c r="D24">
        <f t="shared" si="1"/>
        <v>45</v>
      </c>
      <c r="E24">
        <f t="shared" si="2"/>
        <v>203</v>
      </c>
    </row>
    <row r="25" spans="1:5">
      <c r="A25" s="2">
        <v>43907</v>
      </c>
      <c r="B25" s="3">
        <f>Dati!J25</f>
        <v>2941</v>
      </c>
      <c r="C25">
        <f t="shared" si="0"/>
        <v>192</v>
      </c>
      <c r="D25">
        <f t="shared" si="1"/>
        <v>-222</v>
      </c>
      <c r="E25">
        <f t="shared" si="2"/>
        <v>-267</v>
      </c>
    </row>
    <row r="26" spans="1:5">
      <c r="A26" s="2">
        <v>43908</v>
      </c>
      <c r="B26" s="3">
        <f>Dati!J26</f>
        <v>4025</v>
      </c>
      <c r="C26">
        <f t="shared" si="0"/>
        <v>1084</v>
      </c>
      <c r="D26">
        <f t="shared" si="1"/>
        <v>892</v>
      </c>
      <c r="E26">
        <f t="shared" si="2"/>
        <v>1114</v>
      </c>
    </row>
    <row r="27" spans="1:5">
      <c r="A27" s="2">
        <v>43909</v>
      </c>
      <c r="B27" s="3">
        <f>Dati!J27</f>
        <v>4440</v>
      </c>
      <c r="C27">
        <f t="shared" si="0"/>
        <v>415</v>
      </c>
      <c r="D27">
        <f t="shared" si="1"/>
        <v>-669</v>
      </c>
      <c r="E27">
        <f t="shared" si="2"/>
        <v>-1561</v>
      </c>
    </row>
    <row r="28" spans="1:5">
      <c r="A28" s="2">
        <v>43910</v>
      </c>
      <c r="B28" s="3">
        <f>Dati!J28</f>
        <v>5129</v>
      </c>
      <c r="C28">
        <f t="shared" si="0"/>
        <v>689</v>
      </c>
      <c r="D28">
        <f t="shared" si="1"/>
        <v>274</v>
      </c>
      <c r="E28">
        <f t="shared" si="2"/>
        <v>943</v>
      </c>
    </row>
    <row r="29" spans="1:5">
      <c r="A29" s="2">
        <v>43911</v>
      </c>
      <c r="B29" s="3">
        <f>Dati!J29</f>
        <v>6072</v>
      </c>
      <c r="C29">
        <f t="shared" si="0"/>
        <v>943</v>
      </c>
      <c r="D29">
        <f t="shared" si="1"/>
        <v>254</v>
      </c>
      <c r="E29">
        <f t="shared" si="2"/>
        <v>-20</v>
      </c>
    </row>
    <row r="30" spans="1:5">
      <c r="A30" s="2">
        <v>43912</v>
      </c>
      <c r="B30" s="3">
        <f>Dati!J30</f>
        <v>7024</v>
      </c>
      <c r="C30">
        <f t="shared" si="0"/>
        <v>952</v>
      </c>
      <c r="D30">
        <f t="shared" si="1"/>
        <v>9</v>
      </c>
      <c r="E30">
        <f t="shared" si="2"/>
        <v>-245</v>
      </c>
    </row>
    <row r="31" spans="1:5">
      <c r="A31" s="2">
        <v>43913</v>
      </c>
      <c r="B31" s="3">
        <f>Dati!J31</f>
        <v>7432</v>
      </c>
      <c r="C31">
        <f t="shared" si="0"/>
        <v>408</v>
      </c>
      <c r="D31">
        <f t="shared" si="1"/>
        <v>-544</v>
      </c>
      <c r="E31">
        <f t="shared" si="2"/>
        <v>-553</v>
      </c>
    </row>
    <row r="32" spans="1:5">
      <c r="A32" s="2">
        <v>43914</v>
      </c>
      <c r="B32" s="3">
        <f>Dati!J32</f>
        <v>8326</v>
      </c>
      <c r="C32">
        <f t="shared" si="0"/>
        <v>894</v>
      </c>
      <c r="D32">
        <f t="shared" si="1"/>
        <v>486</v>
      </c>
      <c r="E32">
        <f t="shared" si="2"/>
        <v>1030</v>
      </c>
    </row>
    <row r="33" spans="1:5">
      <c r="A33" s="2">
        <v>43915</v>
      </c>
      <c r="B33" s="3">
        <f>Dati!J33</f>
        <v>9362</v>
      </c>
      <c r="C33">
        <f t="shared" si="0"/>
        <v>1036</v>
      </c>
      <c r="D33">
        <f t="shared" si="1"/>
        <v>142</v>
      </c>
      <c r="E33">
        <f t="shared" si="2"/>
        <v>-344</v>
      </c>
    </row>
    <row r="34" spans="1:5">
      <c r="A34" s="2">
        <v>43916</v>
      </c>
      <c r="B34" s="3">
        <f>Dati!J34</f>
        <v>10361</v>
      </c>
      <c r="C34">
        <f t="shared" si="0"/>
        <v>999</v>
      </c>
      <c r="D34">
        <f t="shared" si="1"/>
        <v>-37</v>
      </c>
      <c r="E34">
        <f t="shared" si="2"/>
        <v>-179</v>
      </c>
    </row>
    <row r="35" spans="1:5">
      <c r="A35" s="2">
        <v>43917</v>
      </c>
      <c r="B35" s="3">
        <f>Dati!J35</f>
        <v>10950</v>
      </c>
      <c r="C35">
        <f t="shared" si="0"/>
        <v>589</v>
      </c>
      <c r="D35">
        <f t="shared" si="1"/>
        <v>-410</v>
      </c>
      <c r="E35">
        <f t="shared" si="2"/>
        <v>-373</v>
      </c>
    </row>
    <row r="36" spans="1:5">
      <c r="A36" s="2">
        <v>43918</v>
      </c>
      <c r="B36" s="3">
        <f>Dati!J36</f>
        <v>12384</v>
      </c>
      <c r="C36">
        <f t="shared" si="0"/>
        <v>1434</v>
      </c>
      <c r="D36">
        <f t="shared" si="1"/>
        <v>845</v>
      </c>
      <c r="E36">
        <f t="shared" si="2"/>
        <v>1255</v>
      </c>
    </row>
    <row r="37" spans="1:5">
      <c r="A37" s="2">
        <v>43919</v>
      </c>
      <c r="B37" s="3">
        <f>Dati!J37</f>
        <v>13030</v>
      </c>
      <c r="C37">
        <f t="shared" ref="C37" si="3">B37-B36</f>
        <v>646</v>
      </c>
      <c r="D37">
        <f t="shared" ref="D37" si="4">C37-C36</f>
        <v>-788</v>
      </c>
      <c r="E37">
        <f t="shared" ref="E37" si="5">D37-D36</f>
        <v>-1633</v>
      </c>
    </row>
    <row r="38" spans="1:5">
      <c r="A38" s="2">
        <v>43920</v>
      </c>
      <c r="B38" s="3">
        <f>Dati!J38</f>
        <v>14620</v>
      </c>
      <c r="C38">
        <f t="shared" ref="C38" si="6">B38-B37</f>
        <v>1590</v>
      </c>
      <c r="D38">
        <f t="shared" ref="D38" si="7">C38-C37</f>
        <v>944</v>
      </c>
      <c r="E38">
        <f t="shared" ref="E38" si="8">D38-D37</f>
        <v>1732</v>
      </c>
    </row>
    <row r="39" spans="1:5">
      <c r="A39" s="2">
        <v>43921</v>
      </c>
      <c r="B39" s="3">
        <f>Dati!J39</f>
        <v>15729</v>
      </c>
      <c r="C39">
        <f t="shared" ref="C39" si="9">B39-B38</f>
        <v>1109</v>
      </c>
      <c r="D39">
        <f t="shared" ref="D39" si="10">C39-C38</f>
        <v>-481</v>
      </c>
      <c r="E39">
        <f t="shared" ref="E39" si="11">D39-D38</f>
        <v>-1425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9"/>
  <sheetViews>
    <sheetView topLeftCell="A19" workbookViewId="0">
      <selection activeCell="A38" sqref="A38:E39"/>
    </sheetView>
  </sheetViews>
  <sheetFormatPr defaultRowHeight="13.8"/>
  <cols>
    <col min="1" max="1" width="19.19921875" customWidth="1"/>
    <col min="2" max="2" width="15" customWidth="1"/>
    <col min="3" max="5" width="10.69921875" customWidth="1"/>
    <col min="6" max="6" width="8.796875" customWidth="1"/>
  </cols>
  <sheetData>
    <row r="1" spans="1:5">
      <c r="A1" s="1" t="s">
        <v>0</v>
      </c>
      <c r="B1" s="1" t="s">
        <v>9</v>
      </c>
      <c r="C1" t="s">
        <v>13</v>
      </c>
      <c r="D1" t="s">
        <v>14</v>
      </c>
      <c r="E1" t="s">
        <v>15</v>
      </c>
    </row>
    <row r="3" spans="1:5">
      <c r="A3" s="2">
        <v>43885.75</v>
      </c>
      <c r="B3" s="3">
        <f>Dati!K3</f>
        <v>7</v>
      </c>
    </row>
    <row r="4" spans="1:5">
      <c r="A4" s="2">
        <v>43886</v>
      </c>
      <c r="B4" s="3">
        <f>Dati!K4</f>
        <v>10</v>
      </c>
      <c r="C4">
        <f t="shared" ref="C4:C36" si="0">B4-B3</f>
        <v>3</v>
      </c>
    </row>
    <row r="5" spans="1:5">
      <c r="A5" s="2">
        <v>43887</v>
      </c>
      <c r="B5" s="3">
        <f>Dati!K5</f>
        <v>12</v>
      </c>
      <c r="C5">
        <f t="shared" si="0"/>
        <v>2</v>
      </c>
      <c r="D5">
        <f t="shared" ref="D5:D36" si="1">C5-C4</f>
        <v>-1</v>
      </c>
    </row>
    <row r="6" spans="1:5">
      <c r="A6" s="2">
        <v>43888</v>
      </c>
      <c r="B6" s="3">
        <f>Dati!K6</f>
        <v>17</v>
      </c>
      <c r="C6">
        <f t="shared" si="0"/>
        <v>5</v>
      </c>
      <c r="D6">
        <f t="shared" si="1"/>
        <v>3</v>
      </c>
      <c r="E6">
        <f t="shared" ref="E6:E36" si="2">D6-D5</f>
        <v>4</v>
      </c>
    </row>
    <row r="7" spans="1:5">
      <c r="A7" s="2">
        <v>43889</v>
      </c>
      <c r="B7" s="3">
        <f>Dati!K7</f>
        <v>21</v>
      </c>
      <c r="C7">
        <f t="shared" si="0"/>
        <v>4</v>
      </c>
      <c r="D7">
        <f t="shared" si="1"/>
        <v>-1</v>
      </c>
      <c r="E7">
        <f t="shared" si="2"/>
        <v>-4</v>
      </c>
    </row>
    <row r="8" spans="1:5">
      <c r="A8" s="2">
        <v>43890</v>
      </c>
      <c r="B8" s="3">
        <f>Dati!K8</f>
        <v>29</v>
      </c>
      <c r="C8">
        <f t="shared" si="0"/>
        <v>8</v>
      </c>
      <c r="D8">
        <f t="shared" si="1"/>
        <v>4</v>
      </c>
      <c r="E8">
        <f t="shared" si="2"/>
        <v>5</v>
      </c>
    </row>
    <row r="9" spans="1:5">
      <c r="A9" s="2">
        <v>43891</v>
      </c>
      <c r="B9" s="3">
        <f>Dati!K9</f>
        <v>34</v>
      </c>
      <c r="C9">
        <f t="shared" si="0"/>
        <v>5</v>
      </c>
      <c r="D9">
        <f t="shared" si="1"/>
        <v>-3</v>
      </c>
      <c r="E9">
        <f t="shared" si="2"/>
        <v>-7</v>
      </c>
    </row>
    <row r="10" spans="1:5">
      <c r="A10" s="2">
        <v>43892</v>
      </c>
      <c r="B10" s="3">
        <f>Dati!K10</f>
        <v>52</v>
      </c>
      <c r="C10">
        <f t="shared" si="0"/>
        <v>18</v>
      </c>
      <c r="D10">
        <f t="shared" si="1"/>
        <v>13</v>
      </c>
      <c r="E10">
        <f t="shared" si="2"/>
        <v>16</v>
      </c>
    </row>
    <row r="11" spans="1:5">
      <c r="A11" s="2">
        <v>43893</v>
      </c>
      <c r="B11" s="3">
        <f>Dati!K11</f>
        <v>79</v>
      </c>
      <c r="C11">
        <f t="shared" si="0"/>
        <v>27</v>
      </c>
      <c r="D11">
        <f t="shared" si="1"/>
        <v>9</v>
      </c>
      <c r="E11">
        <f t="shared" si="2"/>
        <v>-4</v>
      </c>
    </row>
    <row r="12" spans="1:5">
      <c r="A12" s="2">
        <v>43894</v>
      </c>
      <c r="B12" s="3">
        <f>Dati!K12</f>
        <v>107</v>
      </c>
      <c r="C12">
        <f t="shared" si="0"/>
        <v>28</v>
      </c>
      <c r="D12">
        <f t="shared" si="1"/>
        <v>1</v>
      </c>
      <c r="E12">
        <f t="shared" si="2"/>
        <v>-8</v>
      </c>
    </row>
    <row r="13" spans="1:5">
      <c r="A13" s="2">
        <v>43895</v>
      </c>
      <c r="B13" s="3">
        <f>Dati!K13</f>
        <v>148</v>
      </c>
      <c r="C13">
        <f t="shared" si="0"/>
        <v>41</v>
      </c>
      <c r="D13">
        <f t="shared" si="1"/>
        <v>13</v>
      </c>
      <c r="E13">
        <f t="shared" si="2"/>
        <v>12</v>
      </c>
    </row>
    <row r="14" spans="1:5">
      <c r="A14" s="2">
        <v>43896</v>
      </c>
      <c r="B14" s="3">
        <f>Dati!K14</f>
        <v>197</v>
      </c>
      <c r="C14">
        <f t="shared" si="0"/>
        <v>49</v>
      </c>
      <c r="D14">
        <f t="shared" si="1"/>
        <v>8</v>
      </c>
      <c r="E14">
        <f t="shared" si="2"/>
        <v>-5</v>
      </c>
    </row>
    <row r="15" spans="1:5">
      <c r="A15" s="2">
        <v>43897</v>
      </c>
      <c r="B15" s="3">
        <f>Dati!K15</f>
        <v>233</v>
      </c>
      <c r="C15">
        <f t="shared" si="0"/>
        <v>36</v>
      </c>
      <c r="D15">
        <f t="shared" si="1"/>
        <v>-13</v>
      </c>
      <c r="E15">
        <f t="shared" si="2"/>
        <v>-21</v>
      </c>
    </row>
    <row r="16" spans="1:5">
      <c r="A16" s="2">
        <v>43898</v>
      </c>
      <c r="B16" s="3">
        <f>Dati!K16</f>
        <v>366</v>
      </c>
      <c r="C16">
        <f t="shared" si="0"/>
        <v>133</v>
      </c>
      <c r="D16">
        <f t="shared" si="1"/>
        <v>97</v>
      </c>
      <c r="E16">
        <f t="shared" si="2"/>
        <v>110</v>
      </c>
    </row>
    <row r="17" spans="1:5">
      <c r="A17" s="2">
        <v>43899</v>
      </c>
      <c r="B17" s="3">
        <f>Dati!K17</f>
        <v>463</v>
      </c>
      <c r="C17">
        <f t="shared" si="0"/>
        <v>97</v>
      </c>
      <c r="D17">
        <f t="shared" si="1"/>
        <v>-36</v>
      </c>
      <c r="E17">
        <f t="shared" si="2"/>
        <v>-133</v>
      </c>
    </row>
    <row r="18" spans="1:5">
      <c r="A18" s="2">
        <v>43900</v>
      </c>
      <c r="B18" s="3">
        <f>Dati!K18</f>
        <v>631</v>
      </c>
      <c r="C18">
        <f t="shared" si="0"/>
        <v>168</v>
      </c>
      <c r="D18">
        <f t="shared" si="1"/>
        <v>71</v>
      </c>
      <c r="E18">
        <f t="shared" si="2"/>
        <v>107</v>
      </c>
    </row>
    <row r="19" spans="1:5">
      <c r="A19" s="2">
        <v>43901</v>
      </c>
      <c r="B19" s="3">
        <f>Dati!K19</f>
        <v>827</v>
      </c>
      <c r="C19">
        <f t="shared" si="0"/>
        <v>196</v>
      </c>
      <c r="D19">
        <f t="shared" si="1"/>
        <v>28</v>
      </c>
      <c r="E19">
        <f t="shared" si="2"/>
        <v>-43</v>
      </c>
    </row>
    <row r="20" spans="1:5">
      <c r="A20" s="2">
        <v>43902</v>
      </c>
      <c r="B20" s="3">
        <f>Dati!K20</f>
        <v>1016</v>
      </c>
      <c r="C20">
        <f t="shared" si="0"/>
        <v>189</v>
      </c>
      <c r="D20">
        <f t="shared" si="1"/>
        <v>-7</v>
      </c>
      <c r="E20">
        <f t="shared" si="2"/>
        <v>-35</v>
      </c>
    </row>
    <row r="21" spans="1:5">
      <c r="A21" s="2">
        <v>43903</v>
      </c>
      <c r="B21" s="3">
        <f>Dati!K21</f>
        <v>1266</v>
      </c>
      <c r="C21">
        <f t="shared" si="0"/>
        <v>250</v>
      </c>
      <c r="D21">
        <f t="shared" si="1"/>
        <v>61</v>
      </c>
      <c r="E21">
        <f t="shared" si="2"/>
        <v>68</v>
      </c>
    </row>
    <row r="22" spans="1:5">
      <c r="A22" s="2">
        <v>43904</v>
      </c>
      <c r="B22" s="3">
        <f>Dati!K22</f>
        <v>1441</v>
      </c>
      <c r="C22">
        <f t="shared" si="0"/>
        <v>175</v>
      </c>
      <c r="D22">
        <f t="shared" si="1"/>
        <v>-75</v>
      </c>
      <c r="E22">
        <f t="shared" si="2"/>
        <v>-136</v>
      </c>
    </row>
    <row r="23" spans="1:5">
      <c r="A23" s="2">
        <v>43905</v>
      </c>
      <c r="B23" s="3">
        <f>Dati!K23</f>
        <v>1809</v>
      </c>
      <c r="C23">
        <f t="shared" si="0"/>
        <v>368</v>
      </c>
      <c r="D23">
        <f t="shared" si="1"/>
        <v>193</v>
      </c>
      <c r="E23">
        <f t="shared" si="2"/>
        <v>268</v>
      </c>
    </row>
    <row r="24" spans="1:5">
      <c r="A24" s="2">
        <v>43906</v>
      </c>
      <c r="B24" s="3">
        <f>Dati!K24</f>
        <v>2158</v>
      </c>
      <c r="C24">
        <f t="shared" si="0"/>
        <v>349</v>
      </c>
      <c r="D24">
        <f t="shared" si="1"/>
        <v>-19</v>
      </c>
      <c r="E24">
        <f t="shared" si="2"/>
        <v>-212</v>
      </c>
    </row>
    <row r="25" spans="1:5">
      <c r="A25" s="2">
        <v>43907</v>
      </c>
      <c r="B25" s="3">
        <f>Dati!K25</f>
        <v>2503</v>
      </c>
      <c r="C25">
        <f t="shared" si="0"/>
        <v>345</v>
      </c>
      <c r="D25">
        <f t="shared" si="1"/>
        <v>-4</v>
      </c>
      <c r="E25">
        <f t="shared" si="2"/>
        <v>15</v>
      </c>
    </row>
    <row r="26" spans="1:5">
      <c r="A26" s="2">
        <v>43908</v>
      </c>
      <c r="B26" s="3">
        <f>Dati!K26</f>
        <v>2978</v>
      </c>
      <c r="C26">
        <f t="shared" si="0"/>
        <v>475</v>
      </c>
      <c r="D26">
        <f t="shared" si="1"/>
        <v>130</v>
      </c>
      <c r="E26">
        <f t="shared" si="2"/>
        <v>134</v>
      </c>
    </row>
    <row r="27" spans="1:5">
      <c r="A27" s="2">
        <v>43909</v>
      </c>
      <c r="B27" s="3">
        <f>Dati!K27</f>
        <v>3405</v>
      </c>
      <c r="C27">
        <f t="shared" si="0"/>
        <v>427</v>
      </c>
      <c r="D27">
        <f t="shared" si="1"/>
        <v>-48</v>
      </c>
      <c r="E27">
        <f t="shared" si="2"/>
        <v>-178</v>
      </c>
    </row>
    <row r="28" spans="1:5">
      <c r="A28" s="2">
        <v>43910</v>
      </c>
      <c r="B28" s="3">
        <f>Dati!K28</f>
        <v>4032</v>
      </c>
      <c r="C28">
        <f t="shared" si="0"/>
        <v>627</v>
      </c>
      <c r="D28">
        <f t="shared" si="1"/>
        <v>200</v>
      </c>
      <c r="E28">
        <f t="shared" si="2"/>
        <v>248</v>
      </c>
    </row>
    <row r="29" spans="1:5">
      <c r="A29" s="2">
        <v>43911</v>
      </c>
      <c r="B29" s="3">
        <f>Dati!K29</f>
        <v>4825</v>
      </c>
      <c r="C29">
        <f t="shared" si="0"/>
        <v>793</v>
      </c>
      <c r="D29">
        <f t="shared" si="1"/>
        <v>166</v>
      </c>
      <c r="E29">
        <f t="shared" si="2"/>
        <v>-34</v>
      </c>
    </row>
    <row r="30" spans="1:5">
      <c r="A30" s="2">
        <v>43912</v>
      </c>
      <c r="B30" s="3">
        <f>Dati!K30</f>
        <v>5476</v>
      </c>
      <c r="C30">
        <f t="shared" si="0"/>
        <v>651</v>
      </c>
      <c r="D30">
        <f t="shared" si="1"/>
        <v>-142</v>
      </c>
      <c r="E30">
        <f t="shared" si="2"/>
        <v>-308</v>
      </c>
    </row>
    <row r="31" spans="1:5">
      <c r="A31" s="2">
        <v>43913</v>
      </c>
      <c r="B31" s="3">
        <f>Dati!K31</f>
        <v>6077</v>
      </c>
      <c r="C31">
        <f t="shared" si="0"/>
        <v>601</v>
      </c>
      <c r="D31">
        <f t="shared" si="1"/>
        <v>-50</v>
      </c>
      <c r="E31">
        <f t="shared" si="2"/>
        <v>92</v>
      </c>
    </row>
    <row r="32" spans="1:5">
      <c r="A32" s="2">
        <v>43914</v>
      </c>
      <c r="B32" s="3">
        <f>Dati!K32</f>
        <v>6820</v>
      </c>
      <c r="C32">
        <f t="shared" si="0"/>
        <v>743</v>
      </c>
      <c r="D32">
        <f t="shared" si="1"/>
        <v>142</v>
      </c>
      <c r="E32">
        <f t="shared" si="2"/>
        <v>192</v>
      </c>
    </row>
    <row r="33" spans="1:5">
      <c r="A33" s="2">
        <v>43915</v>
      </c>
      <c r="B33" s="3">
        <f>Dati!K33</f>
        <v>7503</v>
      </c>
      <c r="C33">
        <f t="shared" si="0"/>
        <v>683</v>
      </c>
      <c r="D33">
        <f t="shared" si="1"/>
        <v>-60</v>
      </c>
      <c r="E33">
        <f t="shared" si="2"/>
        <v>-202</v>
      </c>
    </row>
    <row r="34" spans="1:5">
      <c r="A34" s="2">
        <v>43916</v>
      </c>
      <c r="B34" s="3">
        <f>Dati!K34</f>
        <v>8165</v>
      </c>
      <c r="C34">
        <f t="shared" si="0"/>
        <v>662</v>
      </c>
      <c r="D34">
        <f t="shared" si="1"/>
        <v>-21</v>
      </c>
      <c r="E34">
        <f t="shared" si="2"/>
        <v>39</v>
      </c>
    </row>
    <row r="35" spans="1:5">
      <c r="A35" s="2">
        <v>43917</v>
      </c>
      <c r="B35" s="3">
        <f>Dati!K35</f>
        <v>9134</v>
      </c>
      <c r="C35">
        <f t="shared" si="0"/>
        <v>969</v>
      </c>
      <c r="D35">
        <f t="shared" si="1"/>
        <v>307</v>
      </c>
      <c r="E35">
        <f t="shared" si="2"/>
        <v>328</v>
      </c>
    </row>
    <row r="36" spans="1:5">
      <c r="A36" s="2">
        <v>43918</v>
      </c>
      <c r="B36" s="3">
        <f>Dati!K36</f>
        <v>10023</v>
      </c>
      <c r="C36">
        <f t="shared" si="0"/>
        <v>889</v>
      </c>
      <c r="D36">
        <f t="shared" si="1"/>
        <v>-80</v>
      </c>
      <c r="E36">
        <f t="shared" si="2"/>
        <v>-387</v>
      </c>
    </row>
    <row r="37" spans="1:5">
      <c r="A37" s="2">
        <v>43919</v>
      </c>
      <c r="B37" s="3">
        <f>Dati!K37</f>
        <v>10779</v>
      </c>
      <c r="C37">
        <f t="shared" ref="C37" si="3">B37-B36</f>
        <v>756</v>
      </c>
      <c r="D37">
        <f t="shared" ref="D37" si="4">C37-C36</f>
        <v>-133</v>
      </c>
      <c r="E37">
        <f t="shared" ref="E37" si="5">D37-D36</f>
        <v>-53</v>
      </c>
    </row>
    <row r="38" spans="1:5">
      <c r="A38" s="2">
        <v>43920</v>
      </c>
      <c r="B38" s="3">
        <f>Dati!K38</f>
        <v>11591</v>
      </c>
      <c r="C38">
        <f t="shared" ref="C38" si="6">B38-B37</f>
        <v>812</v>
      </c>
      <c r="D38">
        <f t="shared" ref="D38" si="7">C38-C37</f>
        <v>56</v>
      </c>
      <c r="E38">
        <f t="shared" ref="E38" si="8">D38-D37</f>
        <v>189</v>
      </c>
    </row>
    <row r="39" spans="1:5">
      <c r="A39" s="2">
        <v>43921</v>
      </c>
      <c r="B39" s="3">
        <f>Dati!K39</f>
        <v>12428</v>
      </c>
      <c r="C39">
        <f t="shared" ref="C39" si="9">B39-B38</f>
        <v>837</v>
      </c>
      <c r="D39">
        <f t="shared" ref="D39" si="10">C39-C38</f>
        <v>25</v>
      </c>
      <c r="E39">
        <f t="shared" ref="E39" si="11">D39-D38</f>
        <v>-31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39"/>
  <sheetViews>
    <sheetView topLeftCell="A16" workbookViewId="0">
      <selection activeCell="A38" sqref="A38:E39"/>
    </sheetView>
  </sheetViews>
  <sheetFormatPr defaultRowHeight="13.8"/>
  <cols>
    <col min="1" max="1" width="15.59765625" customWidth="1"/>
    <col min="2" max="2" width="16.09765625" customWidth="1"/>
    <col min="3" max="5" width="10.69921875" customWidth="1"/>
    <col min="6" max="6" width="8.796875" customWidth="1"/>
  </cols>
  <sheetData>
    <row r="1" spans="1:5">
      <c r="A1" s="1" t="s">
        <v>0</v>
      </c>
      <c r="B1" s="1" t="s">
        <v>16</v>
      </c>
      <c r="C1" t="s">
        <v>13</v>
      </c>
      <c r="D1" t="s">
        <v>14</v>
      </c>
      <c r="E1" t="s">
        <v>15</v>
      </c>
    </row>
    <row r="3" spans="1:5">
      <c r="A3" s="2">
        <v>43885.75</v>
      </c>
      <c r="B3" s="3">
        <f>Dati!E3</f>
        <v>127</v>
      </c>
    </row>
    <row r="4" spans="1:5">
      <c r="A4" s="2">
        <v>43886</v>
      </c>
      <c r="B4" s="3">
        <f>Dati!E4</f>
        <v>149</v>
      </c>
      <c r="C4">
        <f t="shared" ref="C4:C36" si="0">B4-B3</f>
        <v>22</v>
      </c>
    </row>
    <row r="5" spans="1:5">
      <c r="A5" s="2">
        <v>43887</v>
      </c>
      <c r="B5" s="3">
        <f>Dati!E5</f>
        <v>164</v>
      </c>
      <c r="C5">
        <f t="shared" si="0"/>
        <v>15</v>
      </c>
      <c r="D5">
        <f t="shared" ref="D5:D36" si="1">C5-C4</f>
        <v>-7</v>
      </c>
    </row>
    <row r="6" spans="1:5">
      <c r="A6" s="2">
        <v>43888</v>
      </c>
      <c r="B6" s="3">
        <f>Dati!E6</f>
        <v>304</v>
      </c>
      <c r="C6">
        <f t="shared" si="0"/>
        <v>140</v>
      </c>
      <c r="D6">
        <f t="shared" si="1"/>
        <v>125</v>
      </c>
      <c r="E6">
        <f t="shared" ref="E6:E36" si="2">D6-D5</f>
        <v>132</v>
      </c>
    </row>
    <row r="7" spans="1:5">
      <c r="A7" s="2">
        <v>43889</v>
      </c>
      <c r="B7" s="3">
        <f>Dati!E7</f>
        <v>409</v>
      </c>
      <c r="C7">
        <f t="shared" si="0"/>
        <v>105</v>
      </c>
      <c r="D7">
        <f t="shared" si="1"/>
        <v>-35</v>
      </c>
      <c r="E7">
        <f t="shared" si="2"/>
        <v>-160</v>
      </c>
    </row>
    <row r="8" spans="1:5">
      <c r="A8" s="2">
        <v>43890</v>
      </c>
      <c r="B8" s="3">
        <f>Dati!E8</f>
        <v>506</v>
      </c>
      <c r="C8">
        <f t="shared" si="0"/>
        <v>97</v>
      </c>
      <c r="D8">
        <f t="shared" si="1"/>
        <v>-8</v>
      </c>
      <c r="E8">
        <f t="shared" si="2"/>
        <v>27</v>
      </c>
    </row>
    <row r="9" spans="1:5">
      <c r="A9" s="2">
        <v>43891</v>
      </c>
      <c r="B9" s="3">
        <f>Dati!E9</f>
        <v>779</v>
      </c>
      <c r="C9">
        <f t="shared" si="0"/>
        <v>273</v>
      </c>
      <c r="D9">
        <f t="shared" si="1"/>
        <v>176</v>
      </c>
      <c r="E9">
        <f t="shared" si="2"/>
        <v>184</v>
      </c>
    </row>
    <row r="10" spans="1:5">
      <c r="A10" s="2">
        <v>43892</v>
      </c>
      <c r="B10" s="3">
        <f>Dati!E10</f>
        <v>908</v>
      </c>
      <c r="C10">
        <f t="shared" si="0"/>
        <v>129</v>
      </c>
      <c r="D10">
        <f t="shared" si="1"/>
        <v>-144</v>
      </c>
      <c r="E10">
        <f t="shared" si="2"/>
        <v>-320</v>
      </c>
    </row>
    <row r="11" spans="1:5">
      <c r="A11" s="2">
        <v>43893</v>
      </c>
      <c r="B11" s="3">
        <f>Dati!E11</f>
        <v>1263</v>
      </c>
      <c r="C11">
        <f t="shared" si="0"/>
        <v>355</v>
      </c>
      <c r="D11">
        <f t="shared" si="1"/>
        <v>226</v>
      </c>
      <c r="E11">
        <f t="shared" si="2"/>
        <v>370</v>
      </c>
    </row>
    <row r="12" spans="1:5">
      <c r="A12" s="2">
        <v>43894</v>
      </c>
      <c r="B12" s="3">
        <f>Dati!E12</f>
        <v>1641</v>
      </c>
      <c r="C12">
        <f t="shared" si="0"/>
        <v>378</v>
      </c>
      <c r="D12">
        <f t="shared" si="1"/>
        <v>23</v>
      </c>
      <c r="E12">
        <f t="shared" si="2"/>
        <v>-203</v>
      </c>
    </row>
    <row r="13" spans="1:5">
      <c r="A13" s="2">
        <v>43895</v>
      </c>
      <c r="B13" s="3">
        <f>Dati!E13</f>
        <v>2141</v>
      </c>
      <c r="C13">
        <f t="shared" si="0"/>
        <v>500</v>
      </c>
      <c r="D13">
        <f t="shared" si="1"/>
        <v>122</v>
      </c>
      <c r="E13">
        <f t="shared" si="2"/>
        <v>99</v>
      </c>
    </row>
    <row r="14" spans="1:5">
      <c r="A14" s="2">
        <v>43896</v>
      </c>
      <c r="B14" s="3">
        <f>Dati!E14</f>
        <v>2856</v>
      </c>
      <c r="C14">
        <f t="shared" si="0"/>
        <v>715</v>
      </c>
      <c r="D14">
        <f t="shared" si="1"/>
        <v>215</v>
      </c>
      <c r="E14">
        <f t="shared" si="2"/>
        <v>93</v>
      </c>
    </row>
    <row r="15" spans="1:5">
      <c r="A15" s="2">
        <v>43897</v>
      </c>
      <c r="B15" s="3">
        <f>Dati!E15</f>
        <v>3218</v>
      </c>
      <c r="C15">
        <f t="shared" si="0"/>
        <v>362</v>
      </c>
      <c r="D15">
        <f t="shared" si="1"/>
        <v>-353</v>
      </c>
      <c r="E15">
        <f t="shared" si="2"/>
        <v>-568</v>
      </c>
    </row>
    <row r="16" spans="1:5">
      <c r="A16" s="2">
        <v>43898</v>
      </c>
      <c r="B16" s="3">
        <f>Dati!E16</f>
        <v>4207</v>
      </c>
      <c r="C16">
        <f t="shared" si="0"/>
        <v>989</v>
      </c>
      <c r="D16">
        <f t="shared" si="1"/>
        <v>627</v>
      </c>
      <c r="E16">
        <f t="shared" si="2"/>
        <v>980</v>
      </c>
    </row>
    <row r="17" spans="1:5">
      <c r="A17" s="2">
        <v>43899</v>
      </c>
      <c r="B17" s="3">
        <f>Dati!E17</f>
        <v>5049</v>
      </c>
      <c r="C17">
        <f t="shared" si="0"/>
        <v>842</v>
      </c>
      <c r="D17">
        <f t="shared" si="1"/>
        <v>-147</v>
      </c>
      <c r="E17">
        <f t="shared" si="2"/>
        <v>-774</v>
      </c>
    </row>
    <row r="18" spans="1:5">
      <c r="A18" s="2">
        <v>43900</v>
      </c>
      <c r="B18" s="3">
        <f>Dati!E18</f>
        <v>5915</v>
      </c>
      <c r="C18">
        <f t="shared" si="0"/>
        <v>866</v>
      </c>
      <c r="D18">
        <f t="shared" si="1"/>
        <v>24</v>
      </c>
      <c r="E18">
        <f t="shared" si="2"/>
        <v>171</v>
      </c>
    </row>
    <row r="19" spans="1:5">
      <c r="A19" s="2">
        <v>43901</v>
      </c>
      <c r="B19" s="3">
        <f>Dati!E19</f>
        <v>6866</v>
      </c>
      <c r="C19">
        <f t="shared" si="0"/>
        <v>951</v>
      </c>
      <c r="D19">
        <f t="shared" si="1"/>
        <v>85</v>
      </c>
      <c r="E19">
        <f t="shared" si="2"/>
        <v>61</v>
      </c>
    </row>
    <row r="20" spans="1:5">
      <c r="A20" s="2">
        <v>43902</v>
      </c>
      <c r="B20" s="3">
        <f>Dati!E20</f>
        <v>7803</v>
      </c>
      <c r="C20">
        <f t="shared" si="0"/>
        <v>937</v>
      </c>
      <c r="D20">
        <f t="shared" si="1"/>
        <v>-14</v>
      </c>
      <c r="E20">
        <f t="shared" si="2"/>
        <v>-99</v>
      </c>
    </row>
    <row r="21" spans="1:5">
      <c r="A21" s="2">
        <v>43903</v>
      </c>
      <c r="B21" s="3">
        <f>Dati!E21</f>
        <v>8754</v>
      </c>
      <c r="C21">
        <f t="shared" si="0"/>
        <v>951</v>
      </c>
      <c r="D21">
        <f t="shared" si="1"/>
        <v>14</v>
      </c>
      <c r="E21">
        <f t="shared" si="2"/>
        <v>28</v>
      </c>
    </row>
    <row r="22" spans="1:5">
      <c r="A22" s="2">
        <v>43904</v>
      </c>
      <c r="B22" s="3">
        <f>Dati!E22</f>
        <v>9890</v>
      </c>
      <c r="C22">
        <f t="shared" si="0"/>
        <v>1136</v>
      </c>
      <c r="D22">
        <f t="shared" si="1"/>
        <v>185</v>
      </c>
      <c r="E22">
        <f t="shared" si="2"/>
        <v>171</v>
      </c>
    </row>
    <row r="23" spans="1:5">
      <c r="A23" s="2">
        <v>43905</v>
      </c>
      <c r="B23" s="3">
        <f>Dati!E23</f>
        <v>11335</v>
      </c>
      <c r="C23">
        <f t="shared" si="0"/>
        <v>1445</v>
      </c>
      <c r="D23">
        <f t="shared" si="1"/>
        <v>309</v>
      </c>
      <c r="E23">
        <f t="shared" si="2"/>
        <v>124</v>
      </c>
    </row>
    <row r="24" spans="1:5">
      <c r="A24" s="2">
        <v>43906</v>
      </c>
      <c r="B24" s="3">
        <f>Dati!E24</f>
        <v>12876</v>
      </c>
      <c r="C24">
        <f t="shared" si="0"/>
        <v>1541</v>
      </c>
      <c r="D24">
        <f t="shared" si="1"/>
        <v>96</v>
      </c>
      <c r="E24">
        <f t="shared" si="2"/>
        <v>-213</v>
      </c>
    </row>
    <row r="25" spans="1:5">
      <c r="A25" s="2">
        <v>43907</v>
      </c>
      <c r="B25" s="3">
        <f>Dati!E25</f>
        <v>14954</v>
      </c>
      <c r="C25">
        <f t="shared" si="0"/>
        <v>2078</v>
      </c>
      <c r="D25">
        <f t="shared" si="1"/>
        <v>537</v>
      </c>
      <c r="E25">
        <f t="shared" si="2"/>
        <v>441</v>
      </c>
    </row>
    <row r="26" spans="1:5">
      <c r="A26" s="2">
        <v>43908</v>
      </c>
      <c r="B26" s="3">
        <f>Dati!E26</f>
        <v>16620</v>
      </c>
      <c r="C26">
        <f t="shared" si="0"/>
        <v>1666</v>
      </c>
      <c r="D26">
        <f t="shared" si="1"/>
        <v>-412</v>
      </c>
      <c r="E26">
        <f t="shared" si="2"/>
        <v>-949</v>
      </c>
    </row>
    <row r="27" spans="1:5">
      <c r="A27" s="2">
        <v>43909</v>
      </c>
      <c r="B27" s="3">
        <f>Dati!E27</f>
        <v>18255</v>
      </c>
      <c r="C27">
        <f t="shared" si="0"/>
        <v>1635</v>
      </c>
      <c r="D27">
        <f t="shared" si="1"/>
        <v>-31</v>
      </c>
      <c r="E27">
        <f t="shared" si="2"/>
        <v>381</v>
      </c>
    </row>
    <row r="28" spans="1:5">
      <c r="A28" s="2">
        <v>43910</v>
      </c>
      <c r="B28" s="3">
        <f>Dati!E28</f>
        <v>18675</v>
      </c>
      <c r="C28">
        <f t="shared" si="0"/>
        <v>420</v>
      </c>
      <c r="D28">
        <f t="shared" si="1"/>
        <v>-1215</v>
      </c>
      <c r="E28">
        <f t="shared" si="2"/>
        <v>-1184</v>
      </c>
    </row>
    <row r="29" spans="1:5">
      <c r="A29" s="2">
        <v>43911</v>
      </c>
      <c r="B29" s="3">
        <f>Dati!E29</f>
        <v>20565</v>
      </c>
      <c r="C29">
        <f t="shared" si="0"/>
        <v>1890</v>
      </c>
      <c r="D29">
        <f t="shared" si="1"/>
        <v>1470</v>
      </c>
      <c r="E29">
        <f t="shared" si="2"/>
        <v>2685</v>
      </c>
    </row>
    <row r="30" spans="1:5">
      <c r="A30" s="2">
        <v>43912</v>
      </c>
      <c r="B30" s="3">
        <f>Dati!E30</f>
        <v>22855</v>
      </c>
      <c r="C30">
        <f t="shared" si="0"/>
        <v>2290</v>
      </c>
      <c r="D30">
        <f t="shared" si="1"/>
        <v>400</v>
      </c>
      <c r="E30">
        <f t="shared" si="2"/>
        <v>-1070</v>
      </c>
    </row>
    <row r="31" spans="1:5">
      <c r="A31" s="2">
        <v>43913</v>
      </c>
      <c r="B31" s="3">
        <f>Dati!E31</f>
        <v>23896</v>
      </c>
      <c r="C31">
        <f t="shared" si="0"/>
        <v>1041</v>
      </c>
      <c r="D31">
        <f t="shared" si="1"/>
        <v>-1249</v>
      </c>
      <c r="E31">
        <f t="shared" si="2"/>
        <v>-1649</v>
      </c>
    </row>
    <row r="32" spans="1:5">
      <c r="A32" s="2">
        <v>43914</v>
      </c>
      <c r="B32" s="3">
        <f>Dati!E32</f>
        <v>25333</v>
      </c>
      <c r="C32">
        <f t="shared" si="0"/>
        <v>1437</v>
      </c>
      <c r="D32">
        <f t="shared" si="1"/>
        <v>396</v>
      </c>
      <c r="E32">
        <f t="shared" si="2"/>
        <v>1645</v>
      </c>
    </row>
    <row r="33" spans="1:5">
      <c r="A33" s="2">
        <v>43915</v>
      </c>
      <c r="B33" s="3">
        <f>Dati!E33</f>
        <v>26601</v>
      </c>
      <c r="C33">
        <f t="shared" si="0"/>
        <v>1268</v>
      </c>
      <c r="D33">
        <f t="shared" si="1"/>
        <v>-169</v>
      </c>
      <c r="E33">
        <f t="shared" si="2"/>
        <v>-565</v>
      </c>
    </row>
    <row r="34" spans="1:5">
      <c r="A34" s="2">
        <v>43916</v>
      </c>
      <c r="B34" s="3">
        <f>Dati!E34</f>
        <v>28365</v>
      </c>
      <c r="C34">
        <f t="shared" si="0"/>
        <v>1764</v>
      </c>
      <c r="D34">
        <f t="shared" si="1"/>
        <v>496</v>
      </c>
      <c r="E34">
        <f t="shared" si="2"/>
        <v>665</v>
      </c>
    </row>
    <row r="35" spans="1:5">
      <c r="A35" s="2">
        <v>43917</v>
      </c>
      <c r="B35" s="3">
        <f>Dati!E35</f>
        <v>29761</v>
      </c>
      <c r="C35">
        <f t="shared" si="0"/>
        <v>1396</v>
      </c>
      <c r="D35">
        <f t="shared" si="1"/>
        <v>-368</v>
      </c>
      <c r="E35">
        <f t="shared" si="2"/>
        <v>-864</v>
      </c>
    </row>
    <row r="36" spans="1:5">
      <c r="A36" s="2">
        <v>43918</v>
      </c>
      <c r="B36" s="3">
        <f>Dati!E36</f>
        <v>30532</v>
      </c>
      <c r="C36">
        <f t="shared" si="0"/>
        <v>771</v>
      </c>
      <c r="D36">
        <f t="shared" si="1"/>
        <v>-625</v>
      </c>
      <c r="E36">
        <f t="shared" si="2"/>
        <v>-257</v>
      </c>
    </row>
    <row r="37" spans="1:5">
      <c r="A37" s="2">
        <v>43919</v>
      </c>
      <c r="B37" s="3">
        <f>Dati!E37</f>
        <v>31292</v>
      </c>
      <c r="C37">
        <f t="shared" ref="C37" si="3">B37-B36</f>
        <v>760</v>
      </c>
      <c r="D37">
        <f t="shared" ref="D37" si="4">C37-C36</f>
        <v>-11</v>
      </c>
      <c r="E37">
        <f t="shared" ref="E37" si="5">D37-D36</f>
        <v>614</v>
      </c>
    </row>
    <row r="38" spans="1:5">
      <c r="A38" s="2">
        <v>43920</v>
      </c>
      <c r="B38" s="3">
        <f>Dati!E38</f>
        <v>31776</v>
      </c>
      <c r="C38">
        <f t="shared" ref="C38" si="6">B38-B37</f>
        <v>484</v>
      </c>
      <c r="D38">
        <f t="shared" ref="D38" si="7">C38-C37</f>
        <v>-276</v>
      </c>
      <c r="E38">
        <f t="shared" ref="E38" si="8">D38-D37</f>
        <v>-265</v>
      </c>
    </row>
    <row r="39" spans="1:5">
      <c r="A39" s="2">
        <v>43921</v>
      </c>
      <c r="B39" s="3">
        <f>Dati!E39</f>
        <v>32215</v>
      </c>
      <c r="C39">
        <f t="shared" ref="C39" si="9">B39-B38</f>
        <v>439</v>
      </c>
      <c r="D39">
        <f t="shared" ref="D39" si="10">C39-C38</f>
        <v>-45</v>
      </c>
      <c r="E39">
        <f t="shared" ref="E39" si="11">D39-D38</f>
        <v>231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39"/>
  <sheetViews>
    <sheetView topLeftCell="A16" workbookViewId="0">
      <selection activeCell="G42" sqref="G42"/>
    </sheetView>
  </sheetViews>
  <sheetFormatPr defaultRowHeight="13.8"/>
  <cols>
    <col min="1" max="1" width="8.69921875" customWidth="1"/>
    <col min="2" max="2" width="17.09765625" customWidth="1"/>
    <col min="3" max="5" width="10.69921875" customWidth="1"/>
    <col min="6" max="6" width="8.796875" customWidth="1"/>
  </cols>
  <sheetData>
    <row r="1" spans="1:5">
      <c r="A1" s="1" t="s">
        <v>0</v>
      </c>
      <c r="B1" s="1" t="str">
        <f>Dati!G1</f>
        <v>attualmente_positivi</v>
      </c>
      <c r="C1" t="s">
        <v>13</v>
      </c>
      <c r="D1" t="s">
        <v>14</v>
      </c>
      <c r="E1" t="s">
        <v>15</v>
      </c>
    </row>
    <row r="3" spans="1:5">
      <c r="A3" s="2">
        <v>43885.75</v>
      </c>
      <c r="B3" s="3">
        <f>Dati!G3</f>
        <v>221</v>
      </c>
    </row>
    <row r="4" spans="1:5">
      <c r="A4" s="2">
        <v>43886</v>
      </c>
      <c r="B4" s="3">
        <f>Dati!G4</f>
        <v>311</v>
      </c>
      <c r="C4">
        <f t="shared" ref="C4:C36" si="0">B4-B3</f>
        <v>90</v>
      </c>
    </row>
    <row r="5" spans="1:5">
      <c r="A5" s="2">
        <v>43887</v>
      </c>
      <c r="B5" s="3">
        <f>Dati!G5</f>
        <v>385</v>
      </c>
      <c r="C5">
        <f t="shared" si="0"/>
        <v>74</v>
      </c>
      <c r="D5">
        <f t="shared" ref="D5:D36" si="1">C5-C4</f>
        <v>-16</v>
      </c>
    </row>
    <row r="6" spans="1:5">
      <c r="A6" s="2">
        <v>43888</v>
      </c>
      <c r="B6" s="3">
        <f>Dati!G6</f>
        <v>588</v>
      </c>
      <c r="C6">
        <f t="shared" si="0"/>
        <v>203</v>
      </c>
      <c r="D6">
        <f t="shared" si="1"/>
        <v>129</v>
      </c>
      <c r="E6">
        <f t="shared" ref="E6:E36" si="2">D6-D5</f>
        <v>145</v>
      </c>
    </row>
    <row r="7" spans="1:5">
      <c r="A7" s="2">
        <v>43889</v>
      </c>
      <c r="B7" s="3">
        <f>Dati!G7</f>
        <v>821</v>
      </c>
      <c r="C7">
        <f t="shared" si="0"/>
        <v>233</v>
      </c>
      <c r="D7">
        <f t="shared" si="1"/>
        <v>30</v>
      </c>
      <c r="E7">
        <f t="shared" si="2"/>
        <v>-99</v>
      </c>
    </row>
    <row r="8" spans="1:5">
      <c r="A8" s="2">
        <v>43890</v>
      </c>
      <c r="B8" s="3">
        <f>Dati!G8</f>
        <v>1049</v>
      </c>
      <c r="C8">
        <f t="shared" si="0"/>
        <v>228</v>
      </c>
      <c r="D8">
        <f t="shared" si="1"/>
        <v>-5</v>
      </c>
      <c r="E8">
        <f t="shared" si="2"/>
        <v>-35</v>
      </c>
    </row>
    <row r="9" spans="1:5">
      <c r="A9" s="2">
        <v>43891</v>
      </c>
      <c r="B9" s="3">
        <f>Dati!G9</f>
        <v>1577</v>
      </c>
      <c r="C9">
        <f t="shared" si="0"/>
        <v>528</v>
      </c>
      <c r="D9">
        <f t="shared" si="1"/>
        <v>300</v>
      </c>
      <c r="E9">
        <f t="shared" si="2"/>
        <v>305</v>
      </c>
    </row>
    <row r="10" spans="1:5">
      <c r="A10" s="2">
        <v>43892</v>
      </c>
      <c r="B10" s="3">
        <f>Dati!G10</f>
        <v>1835</v>
      </c>
      <c r="C10">
        <f t="shared" si="0"/>
        <v>258</v>
      </c>
      <c r="D10">
        <f t="shared" si="1"/>
        <v>-270</v>
      </c>
      <c r="E10">
        <f t="shared" si="2"/>
        <v>-570</v>
      </c>
    </row>
    <row r="11" spans="1:5">
      <c r="A11" s="2">
        <v>43893</v>
      </c>
      <c r="B11" s="3">
        <f>Dati!G11</f>
        <v>2263</v>
      </c>
      <c r="C11">
        <f t="shared" si="0"/>
        <v>428</v>
      </c>
      <c r="D11">
        <f t="shared" si="1"/>
        <v>170</v>
      </c>
      <c r="E11">
        <f t="shared" si="2"/>
        <v>440</v>
      </c>
    </row>
    <row r="12" spans="1:5">
      <c r="A12" s="2">
        <v>43894</v>
      </c>
      <c r="B12" s="3">
        <f>Dati!G12</f>
        <v>2706</v>
      </c>
      <c r="C12">
        <f t="shared" si="0"/>
        <v>443</v>
      </c>
      <c r="D12">
        <f t="shared" si="1"/>
        <v>15</v>
      </c>
      <c r="E12">
        <f t="shared" si="2"/>
        <v>-155</v>
      </c>
    </row>
    <row r="13" spans="1:5">
      <c r="A13" s="2">
        <v>43895</v>
      </c>
      <c r="B13" s="3">
        <f>Dati!G13</f>
        <v>3296</v>
      </c>
      <c r="C13">
        <f t="shared" si="0"/>
        <v>590</v>
      </c>
      <c r="D13">
        <f t="shared" si="1"/>
        <v>147</v>
      </c>
      <c r="E13">
        <f t="shared" si="2"/>
        <v>132</v>
      </c>
    </row>
    <row r="14" spans="1:5">
      <c r="A14" s="2">
        <v>43896</v>
      </c>
      <c r="B14" s="3">
        <f>Dati!G14</f>
        <v>3916</v>
      </c>
      <c r="C14">
        <f t="shared" si="0"/>
        <v>620</v>
      </c>
      <c r="D14">
        <f t="shared" si="1"/>
        <v>30</v>
      </c>
      <c r="E14">
        <f t="shared" si="2"/>
        <v>-117</v>
      </c>
    </row>
    <row r="15" spans="1:5">
      <c r="A15" s="2">
        <v>43897</v>
      </c>
      <c r="B15" s="3">
        <f>Dati!G15</f>
        <v>5061</v>
      </c>
      <c r="C15">
        <f t="shared" si="0"/>
        <v>1145</v>
      </c>
      <c r="D15">
        <f t="shared" si="1"/>
        <v>525</v>
      </c>
      <c r="E15">
        <f t="shared" si="2"/>
        <v>495</v>
      </c>
    </row>
    <row r="16" spans="1:5">
      <c r="A16" s="2">
        <v>43898</v>
      </c>
      <c r="B16" s="3">
        <f>Dati!G16</f>
        <v>6387</v>
      </c>
      <c r="C16">
        <f t="shared" si="0"/>
        <v>1326</v>
      </c>
      <c r="D16">
        <f t="shared" si="1"/>
        <v>181</v>
      </c>
      <c r="E16">
        <f t="shared" si="2"/>
        <v>-344</v>
      </c>
    </row>
    <row r="17" spans="1:5">
      <c r="A17" s="2">
        <v>43899</v>
      </c>
      <c r="B17" s="3">
        <f>Dati!G17</f>
        <v>7985</v>
      </c>
      <c r="C17">
        <f t="shared" si="0"/>
        <v>1598</v>
      </c>
      <c r="D17">
        <f t="shared" si="1"/>
        <v>272</v>
      </c>
      <c r="E17">
        <f t="shared" si="2"/>
        <v>91</v>
      </c>
    </row>
    <row r="18" spans="1:5">
      <c r="A18" s="2">
        <v>43900</v>
      </c>
      <c r="B18" s="3">
        <f>Dati!G18</f>
        <v>8514</v>
      </c>
      <c r="C18">
        <f t="shared" si="0"/>
        <v>529</v>
      </c>
      <c r="D18">
        <f t="shared" si="1"/>
        <v>-1069</v>
      </c>
      <c r="E18">
        <f t="shared" si="2"/>
        <v>-1341</v>
      </c>
    </row>
    <row r="19" spans="1:5">
      <c r="A19" s="2">
        <v>43901</v>
      </c>
      <c r="B19" s="3">
        <f>Dati!G19</f>
        <v>10590</v>
      </c>
      <c r="C19">
        <f t="shared" si="0"/>
        <v>2076</v>
      </c>
      <c r="D19">
        <f t="shared" si="1"/>
        <v>1547</v>
      </c>
      <c r="E19">
        <f t="shared" si="2"/>
        <v>2616</v>
      </c>
    </row>
    <row r="20" spans="1:5">
      <c r="A20" s="2">
        <v>43902</v>
      </c>
      <c r="B20" s="3">
        <f>Dati!G20</f>
        <v>12839</v>
      </c>
      <c r="C20">
        <f t="shared" si="0"/>
        <v>2249</v>
      </c>
      <c r="D20">
        <f t="shared" si="1"/>
        <v>173</v>
      </c>
      <c r="E20">
        <f t="shared" si="2"/>
        <v>-1374</v>
      </c>
    </row>
    <row r="21" spans="1:5">
      <c r="A21" s="2">
        <v>43903</v>
      </c>
      <c r="B21" s="3">
        <f>Dati!G21</f>
        <v>14955</v>
      </c>
      <c r="C21">
        <f t="shared" si="0"/>
        <v>2116</v>
      </c>
      <c r="D21">
        <f t="shared" si="1"/>
        <v>-133</v>
      </c>
      <c r="E21">
        <f t="shared" si="2"/>
        <v>-306</v>
      </c>
    </row>
    <row r="22" spans="1:5">
      <c r="A22" s="2">
        <v>43904</v>
      </c>
      <c r="B22" s="3">
        <f>Dati!G22</f>
        <v>17750</v>
      </c>
      <c r="C22">
        <f t="shared" si="0"/>
        <v>2795</v>
      </c>
      <c r="D22">
        <f t="shared" si="1"/>
        <v>679</v>
      </c>
      <c r="E22">
        <f t="shared" si="2"/>
        <v>812</v>
      </c>
    </row>
    <row r="23" spans="1:5">
      <c r="A23" s="2">
        <v>43905</v>
      </c>
      <c r="B23" s="3">
        <f>Dati!G23</f>
        <v>20603</v>
      </c>
      <c r="C23">
        <f t="shared" si="0"/>
        <v>2853</v>
      </c>
      <c r="D23">
        <f t="shared" si="1"/>
        <v>58</v>
      </c>
      <c r="E23">
        <f t="shared" si="2"/>
        <v>-621</v>
      </c>
    </row>
    <row r="24" spans="1:5">
      <c r="A24" s="2">
        <v>43906</v>
      </c>
      <c r="B24" s="3">
        <f>Dati!G24</f>
        <v>23073</v>
      </c>
      <c r="C24">
        <f t="shared" si="0"/>
        <v>2470</v>
      </c>
      <c r="D24">
        <f t="shared" si="1"/>
        <v>-383</v>
      </c>
      <c r="E24">
        <f t="shared" si="2"/>
        <v>-441</v>
      </c>
    </row>
    <row r="25" spans="1:5">
      <c r="A25" s="2">
        <v>43907</v>
      </c>
      <c r="B25" s="3">
        <f>Dati!G25</f>
        <v>26062</v>
      </c>
      <c r="C25">
        <f t="shared" si="0"/>
        <v>2989</v>
      </c>
      <c r="D25">
        <f t="shared" si="1"/>
        <v>519</v>
      </c>
      <c r="E25">
        <f t="shared" si="2"/>
        <v>902</v>
      </c>
    </row>
    <row r="26" spans="1:5">
      <c r="A26" s="2">
        <v>43908</v>
      </c>
      <c r="B26" s="3">
        <f>Dati!G26</f>
        <v>28710</v>
      </c>
      <c r="C26">
        <f t="shared" si="0"/>
        <v>2648</v>
      </c>
      <c r="D26">
        <f t="shared" si="1"/>
        <v>-341</v>
      </c>
      <c r="E26">
        <f t="shared" si="2"/>
        <v>-860</v>
      </c>
    </row>
    <row r="27" spans="1:5">
      <c r="A27" s="2">
        <v>43909</v>
      </c>
      <c r="B27" s="3">
        <f>Dati!G27</f>
        <v>33190</v>
      </c>
      <c r="C27">
        <f t="shared" si="0"/>
        <v>4480</v>
      </c>
      <c r="D27">
        <f t="shared" si="1"/>
        <v>1832</v>
      </c>
      <c r="E27">
        <f t="shared" si="2"/>
        <v>2173</v>
      </c>
    </row>
    <row r="28" spans="1:5">
      <c r="A28" s="2">
        <v>43910</v>
      </c>
      <c r="B28" s="3">
        <f>Dati!G28</f>
        <v>37860</v>
      </c>
      <c r="C28">
        <f t="shared" si="0"/>
        <v>4670</v>
      </c>
      <c r="D28">
        <f t="shared" si="1"/>
        <v>190</v>
      </c>
      <c r="E28">
        <f t="shared" si="2"/>
        <v>-1642</v>
      </c>
    </row>
    <row r="29" spans="1:5">
      <c r="A29" s="2">
        <v>43911</v>
      </c>
      <c r="B29" s="3">
        <f>Dati!G29</f>
        <v>42681</v>
      </c>
      <c r="C29">
        <f t="shared" si="0"/>
        <v>4821</v>
      </c>
      <c r="D29">
        <f t="shared" si="1"/>
        <v>151</v>
      </c>
      <c r="E29">
        <f t="shared" si="2"/>
        <v>-39</v>
      </c>
    </row>
    <row r="30" spans="1:5">
      <c r="A30" s="2">
        <v>43912</v>
      </c>
      <c r="B30" s="3">
        <f>Dati!G30</f>
        <v>46638</v>
      </c>
      <c r="C30">
        <f t="shared" si="0"/>
        <v>3957</v>
      </c>
      <c r="D30">
        <f t="shared" si="1"/>
        <v>-864</v>
      </c>
      <c r="E30">
        <f t="shared" si="2"/>
        <v>-1015</v>
      </c>
    </row>
    <row r="31" spans="1:5">
      <c r="A31" s="2">
        <v>43913</v>
      </c>
      <c r="B31" s="3">
        <f>Dati!G31</f>
        <v>50418</v>
      </c>
      <c r="C31">
        <f t="shared" si="0"/>
        <v>3780</v>
      </c>
      <c r="D31">
        <f t="shared" si="1"/>
        <v>-177</v>
      </c>
      <c r="E31">
        <f t="shared" si="2"/>
        <v>687</v>
      </c>
    </row>
    <row r="32" spans="1:5">
      <c r="A32" s="2">
        <v>43914</v>
      </c>
      <c r="B32" s="3">
        <f>Dati!G32</f>
        <v>54030</v>
      </c>
      <c r="C32">
        <f t="shared" si="0"/>
        <v>3612</v>
      </c>
      <c r="D32">
        <f t="shared" si="1"/>
        <v>-168</v>
      </c>
      <c r="E32">
        <f t="shared" si="2"/>
        <v>9</v>
      </c>
    </row>
    <row r="33" spans="1:5">
      <c r="A33" s="2">
        <v>43915</v>
      </c>
      <c r="B33" s="3">
        <f>Dati!G33</f>
        <v>57521</v>
      </c>
      <c r="C33">
        <f t="shared" si="0"/>
        <v>3491</v>
      </c>
      <c r="D33">
        <f t="shared" si="1"/>
        <v>-121</v>
      </c>
      <c r="E33">
        <f t="shared" si="2"/>
        <v>47</v>
      </c>
    </row>
    <row r="34" spans="1:5">
      <c r="A34" s="2">
        <v>43916</v>
      </c>
      <c r="B34" s="3">
        <f>Dati!G34</f>
        <v>62013</v>
      </c>
      <c r="C34">
        <f t="shared" si="0"/>
        <v>4492</v>
      </c>
      <c r="D34">
        <f t="shared" si="1"/>
        <v>1001</v>
      </c>
      <c r="E34">
        <f t="shared" si="2"/>
        <v>1122</v>
      </c>
    </row>
    <row r="35" spans="1:5">
      <c r="A35" s="2">
        <v>43917</v>
      </c>
      <c r="B35" s="3">
        <f>Dati!G35</f>
        <v>66414</v>
      </c>
      <c r="C35">
        <f t="shared" si="0"/>
        <v>4401</v>
      </c>
      <c r="D35">
        <f t="shared" si="1"/>
        <v>-91</v>
      </c>
      <c r="E35">
        <f t="shared" si="2"/>
        <v>-1092</v>
      </c>
    </row>
    <row r="36" spans="1:5">
      <c r="A36" s="2">
        <v>43918</v>
      </c>
      <c r="B36" s="3">
        <f>Dati!G36</f>
        <v>70065</v>
      </c>
      <c r="C36">
        <f t="shared" si="0"/>
        <v>3651</v>
      </c>
      <c r="D36">
        <f t="shared" si="1"/>
        <v>-750</v>
      </c>
      <c r="E36">
        <f t="shared" si="2"/>
        <v>-659</v>
      </c>
    </row>
    <row r="37" spans="1:5">
      <c r="A37" s="2">
        <v>43919</v>
      </c>
      <c r="B37" s="3">
        <f>Dati!G37</f>
        <v>73880</v>
      </c>
      <c r="C37">
        <f t="shared" ref="C37" si="3">B37-B36</f>
        <v>3815</v>
      </c>
      <c r="D37">
        <f t="shared" ref="D37" si="4">C37-C36</f>
        <v>164</v>
      </c>
      <c r="E37">
        <f t="shared" ref="E37" si="5">D37-D36</f>
        <v>914</v>
      </c>
    </row>
    <row r="38" spans="1:5">
      <c r="A38" s="2">
        <v>43920</v>
      </c>
      <c r="B38" s="3">
        <f>Dati!G38</f>
        <v>75528</v>
      </c>
      <c r="C38">
        <f t="shared" ref="C38" si="6">B38-B37</f>
        <v>1648</v>
      </c>
      <c r="D38">
        <f t="shared" ref="D38" si="7">C38-C37</f>
        <v>-2167</v>
      </c>
      <c r="E38">
        <f t="shared" ref="E38" si="8">D38-D37</f>
        <v>-2331</v>
      </c>
    </row>
    <row r="39" spans="1:5">
      <c r="A39" s="2">
        <v>43921</v>
      </c>
      <c r="B39" s="3">
        <f>Dati!G39</f>
        <v>77635</v>
      </c>
      <c r="C39">
        <f t="shared" ref="C39" si="9">B39-B38</f>
        <v>2107</v>
      </c>
      <c r="D39">
        <f t="shared" ref="D39" si="10">C39-C38</f>
        <v>459</v>
      </c>
      <c r="E39">
        <f t="shared" ref="E39" si="11">D39-D38</f>
        <v>2626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39"/>
  <sheetViews>
    <sheetView topLeftCell="A16" workbookViewId="0">
      <selection activeCell="A38" sqref="A38:E39"/>
    </sheetView>
  </sheetViews>
  <sheetFormatPr defaultRowHeight="13.8"/>
  <cols>
    <col min="1" max="1" width="14.59765625" customWidth="1"/>
    <col min="2" max="2" width="19.796875" customWidth="1"/>
    <col min="3" max="5" width="10.69921875" customWidth="1"/>
    <col min="6" max="6" width="8.796875" customWidth="1"/>
  </cols>
  <sheetData>
    <row r="1" spans="1:5">
      <c r="A1" s="1" t="s">
        <v>0</v>
      </c>
      <c r="B1" s="1" t="s">
        <v>5</v>
      </c>
      <c r="C1" t="s">
        <v>13</v>
      </c>
      <c r="D1" t="s">
        <v>14</v>
      </c>
      <c r="E1" t="s">
        <v>15</v>
      </c>
    </row>
    <row r="3" spans="1:5">
      <c r="A3" s="2">
        <v>43885.75</v>
      </c>
      <c r="B3" s="3">
        <f>Dati!F3</f>
        <v>94</v>
      </c>
    </row>
    <row r="4" spans="1:5">
      <c r="A4" s="2">
        <v>43886</v>
      </c>
      <c r="B4" s="3">
        <f>Dati!F4</f>
        <v>162</v>
      </c>
      <c r="C4">
        <f t="shared" ref="C4:C36" si="0">B4-B3</f>
        <v>68</v>
      </c>
    </row>
    <row r="5" spans="1:5">
      <c r="A5" s="2">
        <v>43887</v>
      </c>
      <c r="B5" s="3">
        <f>Dati!F5</f>
        <v>221</v>
      </c>
      <c r="C5">
        <f t="shared" si="0"/>
        <v>59</v>
      </c>
      <c r="D5">
        <f t="shared" ref="D5:D36" si="1">C5-C4</f>
        <v>-9</v>
      </c>
    </row>
    <row r="6" spans="1:5">
      <c r="A6" s="2">
        <v>43888</v>
      </c>
      <c r="B6" s="3">
        <f>Dati!F6</f>
        <v>284</v>
      </c>
      <c r="C6">
        <f t="shared" si="0"/>
        <v>63</v>
      </c>
      <c r="D6">
        <f t="shared" si="1"/>
        <v>4</v>
      </c>
      <c r="E6">
        <f t="shared" ref="E6:E36" si="2">D6-D5</f>
        <v>13</v>
      </c>
    </row>
    <row r="7" spans="1:5">
      <c r="A7" s="2">
        <v>43889</v>
      </c>
      <c r="B7" s="3">
        <f>Dati!F7</f>
        <v>412</v>
      </c>
      <c r="C7">
        <f t="shared" si="0"/>
        <v>128</v>
      </c>
      <c r="D7">
        <f t="shared" si="1"/>
        <v>65</v>
      </c>
      <c r="E7">
        <f t="shared" si="2"/>
        <v>61</v>
      </c>
    </row>
    <row r="8" spans="1:5">
      <c r="A8" s="2">
        <v>43890</v>
      </c>
      <c r="B8" s="3">
        <f>Dati!F8</f>
        <v>543</v>
      </c>
      <c r="C8">
        <f t="shared" si="0"/>
        <v>131</v>
      </c>
      <c r="D8">
        <f t="shared" si="1"/>
        <v>3</v>
      </c>
      <c r="E8">
        <f t="shared" si="2"/>
        <v>-62</v>
      </c>
    </row>
    <row r="9" spans="1:5">
      <c r="A9" s="2">
        <v>43891</v>
      </c>
      <c r="B9" s="3">
        <f>Dati!F9</f>
        <v>798</v>
      </c>
      <c r="C9">
        <f t="shared" si="0"/>
        <v>255</v>
      </c>
      <c r="D9">
        <f t="shared" si="1"/>
        <v>124</v>
      </c>
      <c r="E9">
        <f t="shared" si="2"/>
        <v>121</v>
      </c>
    </row>
    <row r="10" spans="1:5">
      <c r="A10" s="2">
        <v>43892</v>
      </c>
      <c r="B10" s="3">
        <f>Dati!F10</f>
        <v>927</v>
      </c>
      <c r="C10">
        <f t="shared" si="0"/>
        <v>129</v>
      </c>
      <c r="D10">
        <f t="shared" si="1"/>
        <v>-126</v>
      </c>
      <c r="E10">
        <f t="shared" si="2"/>
        <v>-250</v>
      </c>
    </row>
    <row r="11" spans="1:5">
      <c r="A11" s="2">
        <v>43893</v>
      </c>
      <c r="B11" s="3">
        <f>Dati!F11</f>
        <v>1000</v>
      </c>
      <c r="C11">
        <f t="shared" si="0"/>
        <v>73</v>
      </c>
      <c r="D11">
        <f t="shared" si="1"/>
        <v>-56</v>
      </c>
      <c r="E11">
        <f t="shared" si="2"/>
        <v>70</v>
      </c>
    </row>
    <row r="12" spans="1:5">
      <c r="A12" s="2">
        <v>43894</v>
      </c>
      <c r="B12" s="3">
        <f>Dati!F12</f>
        <v>1065</v>
      </c>
      <c r="C12">
        <f t="shared" si="0"/>
        <v>65</v>
      </c>
      <c r="D12">
        <f t="shared" si="1"/>
        <v>-8</v>
      </c>
      <c r="E12">
        <f t="shared" si="2"/>
        <v>48</v>
      </c>
    </row>
    <row r="13" spans="1:5">
      <c r="A13" s="2">
        <v>43895</v>
      </c>
      <c r="B13" s="3">
        <f>Dati!F13</f>
        <v>1155</v>
      </c>
      <c r="C13">
        <f t="shared" si="0"/>
        <v>90</v>
      </c>
      <c r="D13">
        <f t="shared" si="1"/>
        <v>25</v>
      </c>
      <c r="E13">
        <f t="shared" si="2"/>
        <v>33</v>
      </c>
    </row>
    <row r="14" spans="1:5">
      <c r="A14" s="2">
        <v>43896</v>
      </c>
      <c r="B14" s="3">
        <f>Dati!F14</f>
        <v>1060</v>
      </c>
      <c r="C14">
        <f t="shared" si="0"/>
        <v>-95</v>
      </c>
      <c r="D14">
        <f t="shared" si="1"/>
        <v>-185</v>
      </c>
      <c r="E14">
        <f t="shared" si="2"/>
        <v>-210</v>
      </c>
    </row>
    <row r="15" spans="1:5">
      <c r="A15" s="2">
        <v>43897</v>
      </c>
      <c r="B15" s="3">
        <f>Dati!F15</f>
        <v>1843</v>
      </c>
      <c r="C15">
        <f t="shared" si="0"/>
        <v>783</v>
      </c>
      <c r="D15">
        <f t="shared" si="1"/>
        <v>878</v>
      </c>
      <c r="E15">
        <f t="shared" si="2"/>
        <v>1063</v>
      </c>
    </row>
    <row r="16" spans="1:5">
      <c r="A16" s="2">
        <v>43898</v>
      </c>
      <c r="B16" s="3">
        <f>Dati!F16</f>
        <v>2180</v>
      </c>
      <c r="C16">
        <f t="shared" si="0"/>
        <v>337</v>
      </c>
      <c r="D16">
        <f t="shared" si="1"/>
        <v>-446</v>
      </c>
      <c r="E16">
        <f t="shared" si="2"/>
        <v>-1324</v>
      </c>
    </row>
    <row r="17" spans="1:5">
      <c r="A17" s="2">
        <v>43899</v>
      </c>
      <c r="B17" s="3">
        <f>Dati!F17</f>
        <v>2936</v>
      </c>
      <c r="C17">
        <f t="shared" si="0"/>
        <v>756</v>
      </c>
      <c r="D17">
        <f t="shared" si="1"/>
        <v>419</v>
      </c>
      <c r="E17">
        <f t="shared" si="2"/>
        <v>865</v>
      </c>
    </row>
    <row r="18" spans="1:5">
      <c r="A18" s="2">
        <v>43900</v>
      </c>
      <c r="B18" s="3">
        <f>Dati!F18</f>
        <v>2599</v>
      </c>
      <c r="C18">
        <f t="shared" si="0"/>
        <v>-337</v>
      </c>
      <c r="D18">
        <f t="shared" si="1"/>
        <v>-1093</v>
      </c>
      <c r="E18">
        <f t="shared" si="2"/>
        <v>-1512</v>
      </c>
    </row>
    <row r="19" spans="1:5">
      <c r="A19" s="2">
        <v>43901</v>
      </c>
      <c r="B19" s="3">
        <f>Dati!F19</f>
        <v>3724</v>
      </c>
      <c r="C19">
        <f t="shared" si="0"/>
        <v>1125</v>
      </c>
      <c r="D19">
        <f t="shared" si="1"/>
        <v>1462</v>
      </c>
      <c r="E19">
        <f t="shared" si="2"/>
        <v>2555</v>
      </c>
    </row>
    <row r="20" spans="1:5">
      <c r="A20" s="2">
        <v>43902</v>
      </c>
      <c r="B20" s="3">
        <f>Dati!F20</f>
        <v>5036</v>
      </c>
      <c r="C20">
        <f t="shared" si="0"/>
        <v>1312</v>
      </c>
      <c r="D20">
        <f t="shared" si="1"/>
        <v>187</v>
      </c>
      <c r="E20">
        <f t="shared" si="2"/>
        <v>-1275</v>
      </c>
    </row>
    <row r="21" spans="1:5">
      <c r="A21" s="2">
        <v>43903</v>
      </c>
      <c r="B21" s="3">
        <f>Dati!F21</f>
        <v>6201</v>
      </c>
      <c r="C21">
        <f t="shared" si="0"/>
        <v>1165</v>
      </c>
      <c r="D21">
        <f t="shared" si="1"/>
        <v>-147</v>
      </c>
      <c r="E21">
        <f t="shared" si="2"/>
        <v>-334</v>
      </c>
    </row>
    <row r="22" spans="1:5">
      <c r="A22" s="2">
        <v>43904</v>
      </c>
      <c r="B22" s="3">
        <f>Dati!F22</f>
        <v>7860</v>
      </c>
      <c r="C22">
        <f t="shared" si="0"/>
        <v>1659</v>
      </c>
      <c r="D22">
        <f t="shared" si="1"/>
        <v>494</v>
      </c>
      <c r="E22">
        <f t="shared" si="2"/>
        <v>641</v>
      </c>
    </row>
    <row r="23" spans="1:5">
      <c r="A23" s="2">
        <v>43905</v>
      </c>
      <c r="B23" s="3">
        <f>Dati!F23</f>
        <v>9268</v>
      </c>
      <c r="C23">
        <f t="shared" si="0"/>
        <v>1408</v>
      </c>
      <c r="D23">
        <f t="shared" si="1"/>
        <v>-251</v>
      </c>
      <c r="E23">
        <f t="shared" si="2"/>
        <v>-745</v>
      </c>
    </row>
    <row r="24" spans="1:5">
      <c r="A24" s="2">
        <v>43906</v>
      </c>
      <c r="B24" s="3">
        <f>Dati!F24</f>
        <v>10197</v>
      </c>
      <c r="C24">
        <f t="shared" si="0"/>
        <v>929</v>
      </c>
      <c r="D24">
        <f t="shared" si="1"/>
        <v>-479</v>
      </c>
      <c r="E24">
        <f t="shared" si="2"/>
        <v>-228</v>
      </c>
    </row>
    <row r="25" spans="1:5">
      <c r="A25" s="2">
        <v>43907</v>
      </c>
      <c r="B25" s="3">
        <f>Dati!F25</f>
        <v>11108</v>
      </c>
      <c r="C25">
        <f t="shared" si="0"/>
        <v>911</v>
      </c>
      <c r="D25">
        <f t="shared" si="1"/>
        <v>-18</v>
      </c>
      <c r="E25">
        <f t="shared" si="2"/>
        <v>461</v>
      </c>
    </row>
    <row r="26" spans="1:5">
      <c r="A26" s="2">
        <v>43908</v>
      </c>
      <c r="B26" s="3">
        <f>Dati!F26</f>
        <v>12090</v>
      </c>
      <c r="C26">
        <f t="shared" si="0"/>
        <v>982</v>
      </c>
      <c r="D26">
        <f t="shared" si="1"/>
        <v>71</v>
      </c>
      <c r="E26">
        <f t="shared" si="2"/>
        <v>89</v>
      </c>
    </row>
    <row r="27" spans="1:5">
      <c r="A27" s="2">
        <v>43909</v>
      </c>
      <c r="B27" s="3">
        <f>Dati!F27</f>
        <v>14935</v>
      </c>
      <c r="C27">
        <f t="shared" si="0"/>
        <v>2845</v>
      </c>
      <c r="D27">
        <f t="shared" si="1"/>
        <v>1863</v>
      </c>
      <c r="E27">
        <f t="shared" si="2"/>
        <v>1792</v>
      </c>
    </row>
    <row r="28" spans="1:5">
      <c r="A28" s="2">
        <v>43910</v>
      </c>
      <c r="B28" s="3">
        <f>Dati!F28</f>
        <v>19185</v>
      </c>
      <c r="C28">
        <f t="shared" si="0"/>
        <v>4250</v>
      </c>
      <c r="D28">
        <f t="shared" si="1"/>
        <v>1405</v>
      </c>
      <c r="E28">
        <f t="shared" si="2"/>
        <v>-458</v>
      </c>
    </row>
    <row r="29" spans="1:5">
      <c r="A29" s="2">
        <v>43911</v>
      </c>
      <c r="B29" s="3">
        <f>Dati!F29</f>
        <v>22116</v>
      </c>
      <c r="C29">
        <f t="shared" si="0"/>
        <v>2931</v>
      </c>
      <c r="D29">
        <f t="shared" si="1"/>
        <v>-1319</v>
      </c>
      <c r="E29">
        <f t="shared" si="2"/>
        <v>-2724</v>
      </c>
    </row>
    <row r="30" spans="1:5">
      <c r="A30" s="2">
        <v>43912</v>
      </c>
      <c r="B30" s="3">
        <f>Dati!F30</f>
        <v>23783</v>
      </c>
      <c r="C30">
        <f t="shared" si="0"/>
        <v>1667</v>
      </c>
      <c r="D30">
        <f t="shared" si="1"/>
        <v>-1264</v>
      </c>
      <c r="E30">
        <f t="shared" si="2"/>
        <v>55</v>
      </c>
    </row>
    <row r="31" spans="1:5">
      <c r="A31" s="2">
        <v>43913</v>
      </c>
      <c r="B31" s="3">
        <f>Dati!F31</f>
        <v>26522</v>
      </c>
      <c r="C31">
        <f t="shared" si="0"/>
        <v>2739</v>
      </c>
      <c r="D31">
        <f t="shared" si="1"/>
        <v>1072</v>
      </c>
      <c r="E31">
        <f t="shared" si="2"/>
        <v>2336</v>
      </c>
    </row>
    <row r="32" spans="1:5">
      <c r="A32" s="2">
        <v>43914</v>
      </c>
      <c r="B32" s="3">
        <f>Dati!F32</f>
        <v>28697</v>
      </c>
      <c r="C32">
        <f t="shared" si="0"/>
        <v>2175</v>
      </c>
      <c r="D32">
        <f t="shared" si="1"/>
        <v>-564</v>
      </c>
      <c r="E32">
        <f t="shared" si="2"/>
        <v>-1636</v>
      </c>
    </row>
    <row r="33" spans="1:5">
      <c r="A33" s="2">
        <v>43915</v>
      </c>
      <c r="B33" s="3">
        <f>Dati!F33</f>
        <v>30920</v>
      </c>
      <c r="C33">
        <f t="shared" si="0"/>
        <v>2223</v>
      </c>
      <c r="D33">
        <f t="shared" si="1"/>
        <v>48</v>
      </c>
      <c r="E33">
        <f t="shared" si="2"/>
        <v>612</v>
      </c>
    </row>
    <row r="34" spans="1:5">
      <c r="A34" s="2">
        <v>43916</v>
      </c>
      <c r="B34" s="3">
        <f>Dati!F34</f>
        <v>33648</v>
      </c>
      <c r="C34">
        <f t="shared" si="0"/>
        <v>2728</v>
      </c>
      <c r="D34">
        <f t="shared" si="1"/>
        <v>505</v>
      </c>
      <c r="E34">
        <f t="shared" si="2"/>
        <v>457</v>
      </c>
    </row>
    <row r="35" spans="1:5">
      <c r="A35" s="2">
        <v>43917</v>
      </c>
      <c r="B35" s="3">
        <f>Dati!F35</f>
        <v>36653</v>
      </c>
      <c r="C35">
        <f t="shared" si="0"/>
        <v>3005</v>
      </c>
      <c r="D35">
        <f t="shared" si="1"/>
        <v>277</v>
      </c>
      <c r="E35">
        <f t="shared" si="2"/>
        <v>-228</v>
      </c>
    </row>
    <row r="36" spans="1:5">
      <c r="A36" s="2">
        <v>43918</v>
      </c>
      <c r="B36" s="3">
        <f>Dati!F36</f>
        <v>39533</v>
      </c>
      <c r="C36">
        <f t="shared" si="0"/>
        <v>2880</v>
      </c>
      <c r="D36">
        <f t="shared" si="1"/>
        <v>-125</v>
      </c>
      <c r="E36">
        <f t="shared" si="2"/>
        <v>-402</v>
      </c>
    </row>
    <row r="37" spans="1:5">
      <c r="A37" s="2">
        <v>43919</v>
      </c>
      <c r="B37" s="3">
        <f>Dati!F37</f>
        <v>42588</v>
      </c>
      <c r="C37">
        <f t="shared" ref="C37" si="3">B37-B36</f>
        <v>3055</v>
      </c>
      <c r="D37">
        <f t="shared" ref="D37" si="4">C37-C36</f>
        <v>175</v>
      </c>
      <c r="E37">
        <f t="shared" ref="E37" si="5">D37-D36</f>
        <v>300</v>
      </c>
    </row>
    <row r="38" spans="1:5">
      <c r="A38" s="2">
        <v>43920</v>
      </c>
      <c r="B38" s="3">
        <f>Dati!F38</f>
        <v>43752</v>
      </c>
      <c r="C38">
        <f t="shared" ref="C38" si="6">B38-B37</f>
        <v>1164</v>
      </c>
      <c r="D38">
        <f t="shared" ref="D38" si="7">C38-C37</f>
        <v>-1891</v>
      </c>
      <c r="E38">
        <f t="shared" ref="E38" si="8">D38-D37</f>
        <v>-2066</v>
      </c>
    </row>
    <row r="39" spans="1:5">
      <c r="A39" s="2">
        <v>43921</v>
      </c>
      <c r="B39" s="3">
        <f>Dati!F39</f>
        <v>45420</v>
      </c>
      <c r="C39">
        <f t="shared" ref="C39" si="9">B39-B38</f>
        <v>1668</v>
      </c>
      <c r="D39">
        <f t="shared" ref="D39" si="10">C39-C38</f>
        <v>504</v>
      </c>
      <c r="E39">
        <f t="shared" ref="E39" si="11">D39-D38</f>
        <v>2395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39"/>
  <sheetViews>
    <sheetView topLeftCell="A16" workbookViewId="0">
      <selection activeCell="K43" sqref="K43"/>
    </sheetView>
  </sheetViews>
  <sheetFormatPr defaultRowHeight="13.8"/>
  <cols>
    <col min="1" max="1" width="11" bestFit="1" customWidth="1"/>
    <col min="2" max="2" width="11" style="11" customWidth="1"/>
    <col min="3" max="3" width="12" customWidth="1"/>
    <col min="4" max="7" width="8.796875" customWidth="1"/>
    <col min="8" max="8" width="12.09765625" bestFit="1" customWidth="1"/>
    <col min="9" max="9" width="12.19921875" bestFit="1" customWidth="1"/>
    <col min="10" max="10" width="14.3984375" bestFit="1" customWidth="1"/>
    <col min="11" max="11" width="10.3984375" bestFit="1" customWidth="1"/>
    <col min="12" max="12" width="8.796875" customWidth="1"/>
  </cols>
  <sheetData>
    <row r="1" spans="1:14">
      <c r="A1" s="1" t="s">
        <v>0</v>
      </c>
      <c r="B1" s="16"/>
      <c r="C1" s="1" t="s">
        <v>11</v>
      </c>
      <c r="D1" s="4" t="s">
        <v>13</v>
      </c>
      <c r="E1" s="4" t="s">
        <v>14</v>
      </c>
      <c r="F1" s="4"/>
      <c r="H1" s="4" t="s">
        <v>17</v>
      </c>
      <c r="I1" s="4" t="s">
        <v>18</v>
      </c>
      <c r="J1" s="4" t="s">
        <v>19</v>
      </c>
      <c r="K1" s="4" t="s">
        <v>20</v>
      </c>
    </row>
    <row r="3" spans="1:14">
      <c r="A3" s="2">
        <v>43885</v>
      </c>
      <c r="B3" s="10">
        <v>1</v>
      </c>
      <c r="C3" s="3">
        <v>4324</v>
      </c>
      <c r="H3" s="5">
        <f>C3/Casi_totali!B3</f>
        <v>18.882096069868997</v>
      </c>
      <c r="I3" s="5">
        <f>C3/Positivi!B3</f>
        <v>19.565610859728508</v>
      </c>
      <c r="J3" s="6">
        <f t="shared" ref="J3:J36" si="0">100/H3</f>
        <v>5.2960222016651244</v>
      </c>
      <c r="K3" s="6">
        <f t="shared" ref="K3:K36" si="1">100/I3</f>
        <v>5.1110083256244216</v>
      </c>
    </row>
    <row r="4" spans="1:14">
      <c r="A4" s="2">
        <v>43886</v>
      </c>
      <c r="B4" s="10">
        <v>2</v>
      </c>
      <c r="C4" s="3">
        <v>8623</v>
      </c>
      <c r="D4">
        <f t="shared" ref="D4:D36" si="2">C4-C3</f>
        <v>4299</v>
      </c>
      <c r="H4" s="5">
        <f>C4/Casi_totali!B4</f>
        <v>26.779503105590063</v>
      </c>
      <c r="I4" s="5">
        <f>C4/Positivi!B4</f>
        <v>27.726688102893892</v>
      </c>
      <c r="J4" s="6">
        <f t="shared" si="0"/>
        <v>3.7341992346051258</v>
      </c>
      <c r="K4" s="6">
        <f t="shared" si="1"/>
        <v>3.6066334222428389</v>
      </c>
    </row>
    <row r="5" spans="1:14">
      <c r="A5" s="2">
        <v>43887</v>
      </c>
      <c r="B5" s="10">
        <v>3</v>
      </c>
      <c r="C5" s="3">
        <v>9587</v>
      </c>
      <c r="D5">
        <f t="shared" si="2"/>
        <v>964</v>
      </c>
      <c r="E5">
        <f t="shared" ref="E5:E36" si="3">D5-D4</f>
        <v>-3335</v>
      </c>
      <c r="H5" s="5">
        <f>C5/Casi_totali!B5</f>
        <v>23.967500000000001</v>
      </c>
      <c r="I5" s="5">
        <f>C5/Positivi!B5</f>
        <v>24.9012987012987</v>
      </c>
      <c r="J5" s="6">
        <f t="shared" si="0"/>
        <v>4.1723166788359238</v>
      </c>
      <c r="K5" s="6">
        <f t="shared" si="1"/>
        <v>4.0158548033795771</v>
      </c>
    </row>
    <row r="6" spans="1:14">
      <c r="A6" s="2">
        <v>43888</v>
      </c>
      <c r="B6" s="10">
        <v>4</v>
      </c>
      <c r="C6" s="3">
        <v>12014</v>
      </c>
      <c r="D6">
        <f t="shared" si="2"/>
        <v>2427</v>
      </c>
      <c r="E6">
        <f t="shared" si="3"/>
        <v>1463</v>
      </c>
      <c r="H6" s="5">
        <f>C6/Casi_totali!B6</f>
        <v>18.483076923076922</v>
      </c>
      <c r="I6" s="5">
        <f>C6/Positivi!B6</f>
        <v>20.431972789115648</v>
      </c>
      <c r="J6" s="6">
        <f t="shared" si="0"/>
        <v>5.4103545863159654</v>
      </c>
      <c r="K6" s="6">
        <f t="shared" si="1"/>
        <v>4.8942899950058258</v>
      </c>
    </row>
    <row r="7" spans="1:14">
      <c r="A7" s="2">
        <v>43889</v>
      </c>
      <c r="B7" s="10">
        <v>5</v>
      </c>
      <c r="C7" s="3">
        <v>15695</v>
      </c>
      <c r="D7">
        <f t="shared" si="2"/>
        <v>3681</v>
      </c>
      <c r="E7">
        <f t="shared" si="3"/>
        <v>1254</v>
      </c>
      <c r="H7" s="5">
        <f>C7/Casi_totali!B7</f>
        <v>17.67454954954955</v>
      </c>
      <c r="I7" s="5">
        <f>C7/Positivi!B7</f>
        <v>19.116930572472594</v>
      </c>
      <c r="J7" s="6">
        <f t="shared" si="0"/>
        <v>5.6578528193692259</v>
      </c>
      <c r="K7" s="6">
        <f t="shared" si="1"/>
        <v>5.2309652755654668</v>
      </c>
    </row>
    <row r="8" spans="1:14">
      <c r="A8" s="2">
        <v>43890</v>
      </c>
      <c r="B8" s="10">
        <v>6</v>
      </c>
      <c r="C8" s="3">
        <v>18661</v>
      </c>
      <c r="D8">
        <f t="shared" si="2"/>
        <v>2966</v>
      </c>
      <c r="E8">
        <f t="shared" si="3"/>
        <v>-715</v>
      </c>
      <c r="H8" s="5">
        <f>C8/Casi_totali!B8</f>
        <v>16.543439716312058</v>
      </c>
      <c r="I8" s="5">
        <f>C8/Positivi!B8</f>
        <v>17.789323164918969</v>
      </c>
      <c r="J8" s="6">
        <f t="shared" si="0"/>
        <v>6.0446921386849572</v>
      </c>
      <c r="K8" s="6">
        <f t="shared" si="1"/>
        <v>5.6213493381919513</v>
      </c>
    </row>
    <row r="9" spans="1:14">
      <c r="A9" s="2">
        <v>43891</v>
      </c>
      <c r="B9" s="10">
        <v>7</v>
      </c>
      <c r="C9" s="3">
        <v>21127</v>
      </c>
      <c r="D9">
        <f t="shared" si="2"/>
        <v>2466</v>
      </c>
      <c r="E9">
        <f t="shared" si="3"/>
        <v>-500</v>
      </c>
      <c r="H9" s="5">
        <f>C9/Casi_totali!B9</f>
        <v>12.471664698937426</v>
      </c>
      <c r="I9" s="5">
        <f>C9/Positivi!B9</f>
        <v>13.396956246036778</v>
      </c>
      <c r="J9" s="6">
        <f t="shared" si="0"/>
        <v>8.0181757940076679</v>
      </c>
      <c r="K9" s="6">
        <f t="shared" si="1"/>
        <v>7.4643820703365362</v>
      </c>
    </row>
    <row r="10" spans="1:14">
      <c r="A10" s="2">
        <v>43892</v>
      </c>
      <c r="B10" s="10">
        <v>8</v>
      </c>
      <c r="C10" s="3">
        <v>23345</v>
      </c>
      <c r="D10">
        <f t="shared" si="2"/>
        <v>2218</v>
      </c>
      <c r="E10">
        <f t="shared" si="3"/>
        <v>-248</v>
      </c>
      <c r="H10" s="5">
        <f>C10/Casi_totali!B10</f>
        <v>11.466110019646365</v>
      </c>
      <c r="I10" s="5">
        <f>C10/Positivi!B10</f>
        <v>12.722070844686648</v>
      </c>
      <c r="J10" s="6">
        <f t="shared" si="0"/>
        <v>8.7213536089098316</v>
      </c>
      <c r="K10" s="6">
        <f t="shared" si="1"/>
        <v>7.8603555365174556</v>
      </c>
    </row>
    <row r="11" spans="1:14">
      <c r="A11" s="2">
        <v>43893</v>
      </c>
      <c r="B11" s="10">
        <v>9</v>
      </c>
      <c r="C11" s="3">
        <v>25856</v>
      </c>
      <c r="D11">
        <f t="shared" si="2"/>
        <v>2511</v>
      </c>
      <c r="E11">
        <f t="shared" si="3"/>
        <v>293</v>
      </c>
      <c r="H11" s="5">
        <f>C11/Casi_totali!B11</f>
        <v>10.334132693844925</v>
      </c>
      <c r="I11" s="5">
        <f>C11/Positivi!B11</f>
        <v>11.425541316836059</v>
      </c>
      <c r="J11" s="6">
        <f t="shared" si="0"/>
        <v>9.6766707920792072</v>
      </c>
      <c r="K11" s="6">
        <f t="shared" si="1"/>
        <v>8.7523205445544559</v>
      </c>
      <c r="M11" t="s">
        <v>33</v>
      </c>
      <c r="N11" s="14">
        <f>MATCH(MAX(K2:K66),K3:K67,0)</f>
        <v>29</v>
      </c>
    </row>
    <row r="12" spans="1:14">
      <c r="A12" s="2">
        <v>43894</v>
      </c>
      <c r="B12" s="10">
        <v>10</v>
      </c>
      <c r="C12" s="3">
        <v>29837</v>
      </c>
      <c r="D12">
        <f t="shared" si="2"/>
        <v>3981</v>
      </c>
      <c r="E12">
        <f t="shared" si="3"/>
        <v>1470</v>
      </c>
      <c r="H12" s="5">
        <f>C12/Casi_totali!B12</f>
        <v>9.6591129815474268</v>
      </c>
      <c r="I12" s="5">
        <f>C12/Positivi!B12</f>
        <v>11.026237989652623</v>
      </c>
      <c r="J12" s="6">
        <f t="shared" si="0"/>
        <v>10.352917518517277</v>
      </c>
      <c r="K12" s="6">
        <f t="shared" si="1"/>
        <v>9.0692764017830214</v>
      </c>
    </row>
    <row r="13" spans="1:14">
      <c r="A13" s="2">
        <v>43895</v>
      </c>
      <c r="B13" s="10">
        <v>11</v>
      </c>
      <c r="C13" s="3">
        <v>32362</v>
      </c>
      <c r="D13">
        <f t="shared" si="2"/>
        <v>2525</v>
      </c>
      <c r="E13">
        <f t="shared" si="3"/>
        <v>-1456</v>
      </c>
      <c r="H13" s="5">
        <f>C13/Casi_totali!B13</f>
        <v>8.3882840850181442</v>
      </c>
      <c r="I13" s="5">
        <f>C13/Positivi!B13</f>
        <v>9.8185679611650478</v>
      </c>
      <c r="J13" s="6">
        <f t="shared" si="0"/>
        <v>11.921389283727828</v>
      </c>
      <c r="K13" s="6">
        <f t="shared" si="1"/>
        <v>10.184784623941662</v>
      </c>
    </row>
    <row r="14" spans="1:14">
      <c r="A14" s="2">
        <v>43896</v>
      </c>
      <c r="B14" s="10">
        <v>12</v>
      </c>
      <c r="C14" s="3">
        <v>36359</v>
      </c>
      <c r="D14">
        <f t="shared" si="2"/>
        <v>3997</v>
      </c>
      <c r="E14">
        <f t="shared" si="3"/>
        <v>1472</v>
      </c>
      <c r="H14" s="5">
        <f>C14/Casi_totali!B14</f>
        <v>7.8427523727351165</v>
      </c>
      <c r="I14" s="5">
        <f>C14/Positivi!B14</f>
        <v>9.2847293156281925</v>
      </c>
      <c r="J14" s="6">
        <f t="shared" si="0"/>
        <v>12.750625704777359</v>
      </c>
      <c r="K14" s="6">
        <f t="shared" si="1"/>
        <v>10.77037322258588</v>
      </c>
    </row>
    <row r="15" spans="1:14">
      <c r="A15" s="2">
        <v>43897</v>
      </c>
      <c r="B15" s="10">
        <v>13</v>
      </c>
      <c r="C15" s="3">
        <v>42062</v>
      </c>
      <c r="D15">
        <f t="shared" si="2"/>
        <v>5703</v>
      </c>
      <c r="E15">
        <f t="shared" si="3"/>
        <v>1706</v>
      </c>
      <c r="H15" s="5">
        <f>C15/Casi_totali!B15</f>
        <v>7.1497535271120176</v>
      </c>
      <c r="I15" s="5">
        <f>C15/Positivi!B15</f>
        <v>8.3110057300928677</v>
      </c>
      <c r="J15" s="6">
        <f t="shared" si="0"/>
        <v>13.9864961247682</v>
      </c>
      <c r="K15" s="6">
        <f t="shared" si="1"/>
        <v>12.0322381246731</v>
      </c>
    </row>
    <row r="16" spans="1:14">
      <c r="A16" s="2">
        <v>43898</v>
      </c>
      <c r="B16" s="10">
        <v>14</v>
      </c>
      <c r="C16" s="3">
        <v>49937</v>
      </c>
      <c r="D16">
        <f t="shared" si="2"/>
        <v>7875</v>
      </c>
      <c r="E16">
        <f t="shared" si="3"/>
        <v>2172</v>
      </c>
      <c r="H16" s="5">
        <f>C16/Casi_totali!B16</f>
        <v>6.7711186440677968</v>
      </c>
      <c r="I16" s="5">
        <f>C16/Positivi!B16</f>
        <v>7.8185376546109282</v>
      </c>
      <c r="J16" s="6">
        <f t="shared" si="0"/>
        <v>14.768608446642769</v>
      </c>
      <c r="K16" s="6">
        <f t="shared" si="1"/>
        <v>12.79011554558744</v>
      </c>
    </row>
    <row r="17" spans="1:11">
      <c r="A17" s="2">
        <v>43899</v>
      </c>
      <c r="B17" s="10">
        <v>15</v>
      </c>
      <c r="C17" s="3">
        <f>Dati!M17</f>
        <v>53826</v>
      </c>
      <c r="D17">
        <f t="shared" si="2"/>
        <v>3889</v>
      </c>
      <c r="E17">
        <f t="shared" si="3"/>
        <v>-3986</v>
      </c>
      <c r="H17" s="5">
        <f>C17/Casi_totali!B17</f>
        <v>5.8685128652420406</v>
      </c>
      <c r="I17" s="5">
        <f>C17/Positivi!B17</f>
        <v>6.7408891671884783</v>
      </c>
      <c r="J17" s="6">
        <f t="shared" si="0"/>
        <v>17.040092148775685</v>
      </c>
      <c r="K17" s="6">
        <f t="shared" si="1"/>
        <v>14.834838182291087</v>
      </c>
    </row>
    <row r="18" spans="1:11">
      <c r="A18" s="2">
        <v>43900</v>
      </c>
      <c r="B18" s="10">
        <v>16</v>
      </c>
      <c r="C18" s="3">
        <f>Dati!M18</f>
        <v>60761</v>
      </c>
      <c r="D18">
        <f t="shared" si="2"/>
        <v>6935</v>
      </c>
      <c r="E18">
        <f t="shared" si="3"/>
        <v>3046</v>
      </c>
      <c r="H18" s="5">
        <f>C18/Casi_totali!B18</f>
        <v>5.9868952606168095</v>
      </c>
      <c r="I18" s="5">
        <f>C18/Positivi!B18</f>
        <v>7.1365985435752881</v>
      </c>
      <c r="J18" s="6">
        <f t="shared" si="0"/>
        <v>16.703148401112557</v>
      </c>
      <c r="K18" s="6">
        <f t="shared" si="1"/>
        <v>14.012277612284194</v>
      </c>
    </row>
    <row r="19" spans="1:11">
      <c r="A19" s="2">
        <v>43901</v>
      </c>
      <c r="B19" s="10">
        <v>17</v>
      </c>
      <c r="C19" s="3">
        <f>Dati!M19</f>
        <v>73154</v>
      </c>
      <c r="D19">
        <f t="shared" si="2"/>
        <v>12393</v>
      </c>
      <c r="E19">
        <f t="shared" si="3"/>
        <v>5458</v>
      </c>
      <c r="H19" s="5">
        <f>C19/Casi_totali!B19</f>
        <v>5.8701653025196601</v>
      </c>
      <c r="I19" s="5">
        <f>C19/Positivi!B19</f>
        <v>6.9078375826251177</v>
      </c>
      <c r="J19" s="6">
        <f t="shared" si="0"/>
        <v>17.035295404215763</v>
      </c>
      <c r="K19" s="6">
        <f t="shared" si="1"/>
        <v>14.476310249610412</v>
      </c>
    </row>
    <row r="20" spans="1:11">
      <c r="A20" s="2">
        <v>43902</v>
      </c>
      <c r="B20" s="10">
        <v>18</v>
      </c>
      <c r="C20" s="3">
        <f>Dati!M20</f>
        <v>86011</v>
      </c>
      <c r="D20">
        <f t="shared" si="2"/>
        <v>12857</v>
      </c>
      <c r="E20">
        <f t="shared" si="3"/>
        <v>464</v>
      </c>
      <c r="H20" s="5">
        <f>C20/Casi_totali!B20</f>
        <v>5.6911930126381263</v>
      </c>
      <c r="I20" s="5">
        <f>C20/Positivi!B20</f>
        <v>6.6991977568346446</v>
      </c>
      <c r="J20" s="6">
        <f t="shared" si="0"/>
        <v>17.57100835939589</v>
      </c>
      <c r="K20" s="6">
        <f t="shared" si="1"/>
        <v>14.927160479473555</v>
      </c>
    </row>
    <row r="21" spans="1:11">
      <c r="A21" s="2">
        <v>43903</v>
      </c>
      <c r="B21" s="10">
        <v>19</v>
      </c>
      <c r="C21" s="3">
        <f>Dati!M21</f>
        <v>97488</v>
      </c>
      <c r="D21">
        <f t="shared" si="2"/>
        <v>11477</v>
      </c>
      <c r="E21">
        <f t="shared" si="3"/>
        <v>-1380</v>
      </c>
      <c r="H21" s="5">
        <f>C21/Casi_totali!B21</f>
        <v>5.5202718006795015</v>
      </c>
      <c r="I21" s="5">
        <f>C21/Positivi!B21</f>
        <v>6.5187562688064196</v>
      </c>
      <c r="J21" s="6">
        <f t="shared" si="0"/>
        <v>18.115050057442968</v>
      </c>
      <c r="K21" s="6">
        <f t="shared" si="1"/>
        <v>15.340349581486951</v>
      </c>
    </row>
    <row r="22" spans="1:11">
      <c r="A22" s="2">
        <v>43904</v>
      </c>
      <c r="B22" s="10">
        <v>20</v>
      </c>
      <c r="C22" s="3">
        <f>Dati!M22</f>
        <v>109170</v>
      </c>
      <c r="D22">
        <f t="shared" si="2"/>
        <v>11682</v>
      </c>
      <c r="E22">
        <f t="shared" si="3"/>
        <v>205</v>
      </c>
      <c r="H22" s="5">
        <f>C22/Casi_totali!B22</f>
        <v>5.1599943281183531</v>
      </c>
      <c r="I22" s="5">
        <f>C22/Positivi!B22</f>
        <v>6.150422535211268</v>
      </c>
      <c r="J22" s="6">
        <f t="shared" si="0"/>
        <v>19.379866263625537</v>
      </c>
      <c r="K22" s="6">
        <f t="shared" si="1"/>
        <v>16.259045525327469</v>
      </c>
    </row>
    <row r="23" spans="1:11">
      <c r="A23" s="2">
        <v>43905</v>
      </c>
      <c r="B23" s="10">
        <v>21</v>
      </c>
      <c r="C23" s="3">
        <f>Dati!M23</f>
        <v>124899</v>
      </c>
      <c r="D23">
        <f t="shared" si="2"/>
        <v>15729</v>
      </c>
      <c r="E23">
        <f t="shared" si="3"/>
        <v>4047</v>
      </c>
      <c r="H23" s="5">
        <f>C23/Casi_totali!B23</f>
        <v>5.0470360043641653</v>
      </c>
      <c r="I23" s="5">
        <f>C23/Positivi!B23</f>
        <v>6.0621754113478623</v>
      </c>
      <c r="J23" s="6">
        <f t="shared" si="0"/>
        <v>19.813609396392284</v>
      </c>
      <c r="K23" s="6">
        <f t="shared" si="1"/>
        <v>16.495728548667323</v>
      </c>
    </row>
    <row r="24" spans="1:11">
      <c r="A24" s="2">
        <v>43906</v>
      </c>
      <c r="B24" s="10">
        <v>22</v>
      </c>
      <c r="C24" s="3">
        <f>Dati!M24</f>
        <v>137962</v>
      </c>
      <c r="D24">
        <f t="shared" si="2"/>
        <v>13063</v>
      </c>
      <c r="E24">
        <f t="shared" si="3"/>
        <v>-2666</v>
      </c>
      <c r="H24" s="5">
        <f>C24/Casi_totali!B24</f>
        <v>4.9307362401715515</v>
      </c>
      <c r="I24" s="5">
        <f>C24/Positivi!B24</f>
        <v>5.9793698262037882</v>
      </c>
      <c r="J24" s="6">
        <f t="shared" si="0"/>
        <v>20.280946927414792</v>
      </c>
      <c r="K24" s="6">
        <f t="shared" si="1"/>
        <v>16.724170423739871</v>
      </c>
    </row>
    <row r="25" spans="1:11">
      <c r="A25" s="2">
        <v>43907</v>
      </c>
      <c r="B25" s="10">
        <v>23</v>
      </c>
      <c r="C25" s="3">
        <f>Dati!M25</f>
        <v>148657</v>
      </c>
      <c r="D25">
        <f t="shared" si="2"/>
        <v>10695</v>
      </c>
      <c r="E25">
        <f t="shared" si="3"/>
        <v>-2368</v>
      </c>
      <c r="H25" s="5">
        <f>C25/Casi_totali!B25</f>
        <v>4.7183711039167147</v>
      </c>
      <c r="I25" s="5">
        <f>C25/Positivi!B25</f>
        <v>5.7039751362136446</v>
      </c>
      <c r="J25" s="6">
        <f t="shared" si="0"/>
        <v>21.193754750869449</v>
      </c>
      <c r="K25" s="6">
        <f t="shared" si="1"/>
        <v>17.531633222788027</v>
      </c>
    </row>
    <row r="26" spans="1:11">
      <c r="A26" s="2">
        <v>43908</v>
      </c>
      <c r="B26" s="10">
        <v>24</v>
      </c>
      <c r="C26" s="3">
        <f>Dati!M26</f>
        <v>165541</v>
      </c>
      <c r="D26">
        <f t="shared" si="2"/>
        <v>16884</v>
      </c>
      <c r="E26">
        <f t="shared" si="3"/>
        <v>6189</v>
      </c>
      <c r="H26" s="5">
        <f>C26/Casi_totali!B26</f>
        <v>4.6353148713353685</v>
      </c>
      <c r="I26" s="5">
        <f>C26/Positivi!B26</f>
        <v>5.7659700452803904</v>
      </c>
      <c r="J26" s="6">
        <f t="shared" si="0"/>
        <v>21.573507469448653</v>
      </c>
      <c r="K26" s="6">
        <f t="shared" si="1"/>
        <v>17.343135537419734</v>
      </c>
    </row>
    <row r="27" spans="1:11">
      <c r="A27" s="2">
        <v>43909</v>
      </c>
      <c r="B27" s="10">
        <v>25</v>
      </c>
      <c r="C27" s="3">
        <f>Dati!M27</f>
        <v>182777</v>
      </c>
      <c r="D27">
        <f t="shared" si="2"/>
        <v>17236</v>
      </c>
      <c r="E27">
        <f t="shared" si="3"/>
        <v>352</v>
      </c>
      <c r="H27" s="5">
        <f>C27/Casi_totali!B27</f>
        <v>4.4541732667235285</v>
      </c>
      <c r="I27" s="5">
        <f>C27/Positivi!B27</f>
        <v>5.5069900572461581</v>
      </c>
      <c r="J27" s="6">
        <f t="shared" si="0"/>
        <v>22.450855413974406</v>
      </c>
      <c r="K27" s="6">
        <f t="shared" si="1"/>
        <v>18.158739885215319</v>
      </c>
    </row>
    <row r="28" spans="1:11">
      <c r="A28" s="2">
        <v>43910</v>
      </c>
      <c r="B28" s="10">
        <v>26</v>
      </c>
      <c r="C28" s="3">
        <f>Dati!M28</f>
        <v>206886</v>
      </c>
      <c r="D28">
        <f t="shared" si="2"/>
        <v>24109</v>
      </c>
      <c r="E28">
        <f t="shared" si="3"/>
        <v>6873</v>
      </c>
      <c r="H28" s="5">
        <f>C28/Casi_totali!B28</f>
        <v>4.3998638906020711</v>
      </c>
      <c r="I28" s="5">
        <f>C28/Positivi!B28</f>
        <v>5.4645007923930269</v>
      </c>
      <c r="J28" s="6">
        <f t="shared" si="0"/>
        <v>22.727975793432133</v>
      </c>
      <c r="K28" s="6">
        <f t="shared" si="1"/>
        <v>18.299933296598127</v>
      </c>
    </row>
    <row r="29" spans="1:11">
      <c r="A29" s="2">
        <v>43911</v>
      </c>
      <c r="B29" s="10">
        <v>27</v>
      </c>
      <c r="C29" s="3">
        <f>Dati!M29</f>
        <v>233222</v>
      </c>
      <c r="D29">
        <f t="shared" si="2"/>
        <v>26336</v>
      </c>
      <c r="E29">
        <f t="shared" si="3"/>
        <v>2227</v>
      </c>
      <c r="H29" s="5">
        <f>C29/Casi_totali!B29</f>
        <v>4.3529433722796673</v>
      </c>
      <c r="I29" s="5">
        <f>C29/Positivi!B29</f>
        <v>5.4643049600524822</v>
      </c>
      <c r="J29" s="6">
        <f t="shared" si="0"/>
        <v>22.972961384431997</v>
      </c>
      <c r="K29" s="6">
        <f t="shared" si="1"/>
        <v>18.300589138245964</v>
      </c>
    </row>
    <row r="30" spans="1:11">
      <c r="A30" s="2">
        <v>43912</v>
      </c>
      <c r="B30" s="10">
        <v>28</v>
      </c>
      <c r="C30" s="3">
        <f>Dati!M30</f>
        <v>258402</v>
      </c>
      <c r="D30">
        <f t="shared" si="2"/>
        <v>25180</v>
      </c>
      <c r="E30">
        <f t="shared" si="3"/>
        <v>-1156</v>
      </c>
      <c r="H30" s="5">
        <f>C30/Casi_totali!B30</f>
        <v>4.3694747877845037</v>
      </c>
      <c r="I30" s="5">
        <f>C30/Positivi!B30</f>
        <v>5.5405892190917276</v>
      </c>
      <c r="J30" s="6">
        <f t="shared" si="0"/>
        <v>22.886045773639523</v>
      </c>
      <c r="K30" s="6">
        <f t="shared" si="1"/>
        <v>18.048621914691065</v>
      </c>
    </row>
    <row r="31" spans="1:11">
      <c r="A31" s="2">
        <v>43913</v>
      </c>
      <c r="B31" s="10">
        <v>29</v>
      </c>
      <c r="C31" s="3">
        <f>Dati!M31</f>
        <v>275468</v>
      </c>
      <c r="D31">
        <f t="shared" si="2"/>
        <v>17066</v>
      </c>
      <c r="E31">
        <f t="shared" si="3"/>
        <v>-8114</v>
      </c>
      <c r="H31" s="5">
        <f>C31/Casi_totali!B31</f>
        <v>4.309102570119042</v>
      </c>
      <c r="I31" s="5">
        <f>C31/Positivi!B31</f>
        <v>5.4636836050616839</v>
      </c>
      <c r="J31" s="6">
        <f t="shared" si="0"/>
        <v>23.206688254171084</v>
      </c>
      <c r="K31" s="6">
        <f t="shared" si="1"/>
        <v>18.302670364615857</v>
      </c>
    </row>
    <row r="32" spans="1:11">
      <c r="A32" s="2">
        <v>43914</v>
      </c>
      <c r="B32" s="10">
        <v>30</v>
      </c>
      <c r="C32" s="3">
        <f>Dati!M32</f>
        <v>296964</v>
      </c>
      <c r="D32">
        <f t="shared" si="2"/>
        <v>21496</v>
      </c>
      <c r="E32">
        <f t="shared" si="3"/>
        <v>4430</v>
      </c>
      <c r="H32" s="5">
        <f>C32/Casi_totali!B32</f>
        <v>4.2928761420145714</v>
      </c>
      <c r="I32" s="5">
        <f>C32/Positivi!B32</f>
        <v>5.4962798445308163</v>
      </c>
      <c r="J32" s="6">
        <f t="shared" si="0"/>
        <v>23.294406055952912</v>
      </c>
      <c r="K32" s="6">
        <f t="shared" si="1"/>
        <v>18.194124540348326</v>
      </c>
    </row>
    <row r="33" spans="1:11">
      <c r="A33" s="2">
        <v>43915</v>
      </c>
      <c r="B33" s="10">
        <v>31</v>
      </c>
      <c r="C33" s="3">
        <f>Dati!M33</f>
        <v>324445</v>
      </c>
      <c r="D33">
        <f t="shared" si="2"/>
        <v>27481</v>
      </c>
      <c r="E33">
        <f t="shared" si="3"/>
        <v>5985</v>
      </c>
      <c r="H33" s="5">
        <f>C33/Casi_totali!B33</f>
        <v>4.3616406313015892</v>
      </c>
      <c r="I33" s="5">
        <f>C33/Positivi!B33</f>
        <v>5.6404617444063909</v>
      </c>
      <c r="J33" s="6">
        <f t="shared" si="0"/>
        <v>22.927152521999105</v>
      </c>
      <c r="K33" s="6">
        <f t="shared" si="1"/>
        <v>17.729044984512011</v>
      </c>
    </row>
    <row r="34" spans="1:11">
      <c r="A34" s="2">
        <v>43916</v>
      </c>
      <c r="B34" s="10">
        <v>32</v>
      </c>
      <c r="C34" s="3">
        <f>Dati!M34</f>
        <v>361060</v>
      </c>
      <c r="D34">
        <f t="shared" si="2"/>
        <v>36615</v>
      </c>
      <c r="E34">
        <f t="shared" si="3"/>
        <v>9134</v>
      </c>
      <c r="H34" s="5">
        <f>C34/Casi_totali!B34</f>
        <v>4.4830454810712821</v>
      </c>
      <c r="I34" s="5">
        <f>C34/Positivi!B34</f>
        <v>5.8223275764759004</v>
      </c>
      <c r="J34" s="6">
        <f t="shared" si="0"/>
        <v>22.306264886722428</v>
      </c>
      <c r="K34" s="6">
        <f t="shared" si="1"/>
        <v>17.17526172935246</v>
      </c>
    </row>
    <row r="35" spans="1:11">
      <c r="A35" s="2">
        <v>43917</v>
      </c>
      <c r="B35" s="10">
        <v>33</v>
      </c>
      <c r="C35" s="3">
        <f>Dati!M35</f>
        <v>394079</v>
      </c>
      <c r="D35">
        <f t="shared" si="2"/>
        <v>33019</v>
      </c>
      <c r="E35">
        <f t="shared" si="3"/>
        <v>-3596</v>
      </c>
      <c r="H35" s="5">
        <f>C35/Casi_totali!B35</f>
        <v>4.555931929061944</v>
      </c>
      <c r="I35" s="5">
        <f>C35/Positivi!B35</f>
        <v>5.9336736230312885</v>
      </c>
      <c r="J35" s="6">
        <f t="shared" si="0"/>
        <v>21.949406083551775</v>
      </c>
      <c r="K35" s="6">
        <f t="shared" si="1"/>
        <v>16.852966029653953</v>
      </c>
    </row>
    <row r="36" spans="1:11">
      <c r="A36" s="2">
        <v>43918</v>
      </c>
      <c r="B36" s="10">
        <v>34</v>
      </c>
      <c r="C36" s="3">
        <f>Dati!M36</f>
        <v>429526</v>
      </c>
      <c r="D36">
        <f t="shared" si="2"/>
        <v>35447</v>
      </c>
      <c r="E36">
        <f t="shared" si="3"/>
        <v>2428</v>
      </c>
      <c r="H36" s="5">
        <f>C36/Casi_totali!B36</f>
        <v>4.6449303572973442</v>
      </c>
      <c r="I36" s="5">
        <f>C36/Positivi!B36</f>
        <v>6.1303932063084279</v>
      </c>
      <c r="J36" s="6">
        <f t="shared" si="0"/>
        <v>21.528848079045272</v>
      </c>
      <c r="K36" s="6">
        <f t="shared" si="1"/>
        <v>16.312167365887049</v>
      </c>
    </row>
    <row r="37" spans="1:11">
      <c r="A37" s="2">
        <v>43919</v>
      </c>
      <c r="B37" s="10">
        <v>35</v>
      </c>
      <c r="C37" s="3">
        <f>Dati!M37</f>
        <v>454030</v>
      </c>
      <c r="D37">
        <f t="shared" ref="D37" si="4">C37-C36</f>
        <v>24504</v>
      </c>
      <c r="E37">
        <f t="shared" ref="E37" si="5">D37-D36</f>
        <v>-10943</v>
      </c>
      <c r="H37" s="5">
        <f>C37/Casi_totali!B37</f>
        <v>4.647708544462529</v>
      </c>
      <c r="I37" s="5">
        <f>C37/Positivi!B37</f>
        <v>6.1455062263129401</v>
      </c>
      <c r="J37" s="6">
        <f t="shared" ref="J37" si="6">100/H37</f>
        <v>21.515979120322445</v>
      </c>
      <c r="K37" s="6">
        <f t="shared" ref="K37" si="7">100/I37</f>
        <v>16.272052507543552</v>
      </c>
    </row>
    <row r="38" spans="1:11">
      <c r="A38" s="2">
        <v>43920</v>
      </c>
      <c r="B38" s="10">
        <v>36</v>
      </c>
      <c r="C38" s="3">
        <f>Dati!M38</f>
        <v>477359</v>
      </c>
      <c r="D38">
        <f t="shared" ref="D38" si="8">C38-C37</f>
        <v>23329</v>
      </c>
      <c r="E38">
        <f t="shared" ref="E38" si="9">D38-D37</f>
        <v>-1175</v>
      </c>
      <c r="H38" s="5">
        <f>C38/Casi_totali!B38</f>
        <v>4.6919961863198969</v>
      </c>
      <c r="I38" s="5">
        <f>C38/Positivi!B38</f>
        <v>6.3202918123080183</v>
      </c>
      <c r="J38" s="6">
        <f t="shared" ref="J38" si="10">100/H38</f>
        <v>21.312890298496519</v>
      </c>
      <c r="K38" s="6">
        <f t="shared" ref="K38" si="11">100/I38</f>
        <v>15.822054261048812</v>
      </c>
    </row>
    <row r="39" spans="1:11">
      <c r="A39" s="2">
        <v>43921</v>
      </c>
      <c r="B39" s="10">
        <v>37</v>
      </c>
      <c r="C39" s="3">
        <f>Dati!M39</f>
        <v>506968</v>
      </c>
      <c r="D39">
        <f t="shared" ref="D39" si="12">C39-C38</f>
        <v>29609</v>
      </c>
      <c r="E39">
        <f t="shared" ref="E39" si="13">D39-D38</f>
        <v>6280</v>
      </c>
      <c r="H39" s="5">
        <f>C39/Casi_totali!B39</f>
        <v>4.7921203871748332</v>
      </c>
      <c r="I39" s="5">
        <f>C39/Positivi!B39</f>
        <v>6.5301474850260837</v>
      </c>
      <c r="J39" s="6">
        <f t="shared" ref="J39" si="14">100/H39</f>
        <v>20.867589275851731</v>
      </c>
      <c r="K39" s="6">
        <f t="shared" ref="K39" si="15">100/I39</f>
        <v>15.313589812374746</v>
      </c>
    </row>
  </sheetData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86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12</vt:i4>
      </vt:variant>
    </vt:vector>
  </HeadingPairs>
  <TitlesOfParts>
    <vt:vector size="12" baseType="lpstr">
      <vt:lpstr>Dati</vt:lpstr>
      <vt:lpstr>Casi_totali</vt:lpstr>
      <vt:lpstr>Terapia_inten</vt:lpstr>
      <vt:lpstr>Guariti</vt:lpstr>
      <vt:lpstr>Deceduti</vt:lpstr>
      <vt:lpstr>Ospedalizzati</vt:lpstr>
      <vt:lpstr>Positivi</vt:lpstr>
      <vt:lpstr>Quarantena</vt:lpstr>
      <vt:lpstr>Tamponi</vt:lpstr>
      <vt:lpstr>Analisi-pos</vt:lpstr>
      <vt:lpstr>Analisi-dead</vt:lpstr>
      <vt:lpstr>Coeff stime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Carpaneto</cp:lastModifiedBy>
  <cp:revision>14</cp:revision>
  <dcterms:created xsi:type="dcterms:W3CDTF">2020-03-08T10:50:30Z</dcterms:created>
  <dcterms:modified xsi:type="dcterms:W3CDTF">2020-03-31T16:47:20Z</dcterms:modified>
</cp:coreProperties>
</file>