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ile" sheetId="1" r:id="rId3"/>
    <sheet state="visible" name="음주롤 확률" sheetId="2" r:id="rId4"/>
    <sheet state="visible" name="coinflip_01" sheetId="3" r:id="rId5"/>
  </sheets>
  <definedNames/>
  <calcPr/>
</workbook>
</file>

<file path=xl/sharedStrings.xml><?xml version="1.0" encoding="utf-8"?>
<sst xmlns="http://schemas.openxmlformats.org/spreadsheetml/2006/main" count="94" uniqueCount="58">
  <si>
    <t>A</t>
  </si>
  <si>
    <t>확률</t>
  </si>
  <si>
    <t>modifier</t>
  </si>
  <si>
    <t>B</t>
  </si>
  <si>
    <t>4c0 = 1</t>
  </si>
  <si>
    <t>4c1 = 4</t>
  </si>
  <si>
    <t>4c2 = 6</t>
  </si>
  <si>
    <t>4c3 =4</t>
  </si>
  <si>
    <t>4c4 = 1</t>
  </si>
  <si>
    <t>5c0 = 1</t>
  </si>
  <si>
    <t>5c1 = 5</t>
  </si>
  <si>
    <t>더 잘하는 부캐 소유자가...</t>
  </si>
  <si>
    <t>5c2 = 10</t>
  </si>
  <si>
    <t>상대에 더 많을때</t>
  </si>
  <si>
    <t>같을때</t>
  </si>
  <si>
    <t>아군에 더 많을때</t>
  </si>
  <si>
    <t>5c3 = 10</t>
  </si>
  <si>
    <t>5c4 = 5</t>
  </si>
  <si>
    <t>5c5 = 1</t>
  </si>
  <si>
    <t>a+b=m</t>
  </si>
  <si>
    <t>x=a/m</t>
  </si>
  <si>
    <t>my percentile</t>
  </si>
  <si>
    <t>top=1 // bottom = 0</t>
  </si>
  <si>
    <t>y=b/m</t>
  </si>
  <si>
    <t>ratio of people above me</t>
  </si>
  <si>
    <t>x+y</t>
  </si>
  <si>
    <t>상위 30</t>
  </si>
  <si>
    <t>100-30</t>
  </si>
  <si>
    <t>아1(나)</t>
  </si>
  <si>
    <t>적1</t>
  </si>
  <si>
    <t>아2</t>
  </si>
  <si>
    <t>적2</t>
  </si>
  <si>
    <t>아3</t>
  </si>
  <si>
    <t>적3</t>
  </si>
  <si>
    <t>아4</t>
  </si>
  <si>
    <t>적4</t>
  </si>
  <si>
    <t>아5</t>
  </si>
  <si>
    <t>적5</t>
  </si>
  <si>
    <t>음주롤 경우의 수 -&gt; 술먹고 롤 하는 사람이 우리편에 더 많을까 상대편에 더 많을까 ? -&gt; 각 경우에 따른 여파는 ? (시트1의 변형)</t>
  </si>
  <si>
    <t>음주롤 유저가...</t>
  </si>
  <si>
    <t>상대에 많을때</t>
  </si>
  <si>
    <t>상대에 적을때</t>
  </si>
  <si>
    <t>(=음주롤 확률)</t>
  </si>
  <si>
    <t>A ( me = 0 )</t>
  </si>
  <si>
    <t># of Combinations</t>
  </si>
  <si>
    <t>4Cn</t>
  </si>
  <si>
    <t>A total</t>
  </si>
  <si>
    <t>A ( me = 1 )</t>
  </si>
  <si>
    <t>TOTAL for below</t>
  </si>
  <si>
    <t>5Cn</t>
  </si>
  <si>
    <t>Prob of rolling 1</t>
  </si>
  <si>
    <t>my prob</t>
  </si>
  <si>
    <t>team prob (A)</t>
  </si>
  <si>
    <t>B total</t>
  </si>
  <si>
    <t>enemy prob (B)</t>
  </si>
  <si>
    <t>win</t>
  </si>
  <si>
    <t>draw</t>
  </si>
  <si>
    <t>defeat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</si>
</sst>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0" fillId="3" fontId="1" numFmtId="0" xfId="0" applyFont="1"/>
    <xf borderId="1" fillId="4" fontId="1" numFmtId="0" xfId="0" applyAlignment="1" applyBorder="1" applyFill="1" applyFont="1">
      <alignment readingOrder="0"/>
    </xf>
    <xf borderId="0" fillId="4" fontId="1" numFmtId="0" xfId="0" applyFont="1"/>
    <xf borderId="2" fillId="0" fontId="2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2" numFmtId="0" xfId="0" applyFill="1" applyFont="1"/>
    <xf borderId="0" fillId="6" fontId="2" numFmtId="0" xfId="0" applyFill="1" applyFont="1"/>
    <xf borderId="5" fillId="0" fontId="1" numFmtId="0" xfId="0" applyBorder="1" applyFont="1"/>
    <xf borderId="0" fillId="7" fontId="2" numFmtId="0" xfId="0" applyAlignment="1" applyFill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2" numFmtId="0" xfId="0" applyAlignment="1" applyBorder="1" applyFont="1">
      <alignment horizontal="left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0" fillId="2" fontId="1" numFmtId="0" xfId="0" applyBorder="1" applyFont="1"/>
    <xf borderId="0" fillId="8" fontId="1" numFmtId="0" xfId="0" applyAlignment="1" applyFill="1" applyFont="1">
      <alignment readingOrder="0"/>
    </xf>
    <xf borderId="5" fillId="8" fontId="2" numFmtId="0" xfId="0" applyBorder="1" applyFont="1"/>
    <xf borderId="9" fillId="0" fontId="1" numFmtId="0" xfId="0" applyBorder="1" applyFont="1"/>
    <xf borderId="10" fillId="3" fontId="1" numFmtId="0" xfId="0" applyBorder="1" applyFont="1"/>
    <xf borderId="5" fillId="8" fontId="2" numFmtId="0" xfId="0" applyAlignment="1" applyBorder="1" applyFont="1">
      <alignment readingOrder="0"/>
    </xf>
    <xf borderId="0" fillId="8" fontId="1" numFmtId="0" xfId="0" applyFont="1"/>
    <xf borderId="10" fillId="4" fontId="1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13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2" t="s">
        <v>0</v>
      </c>
      <c r="F1" s="2" t="s">
        <v>3</v>
      </c>
    </row>
    <row r="2">
      <c r="A2" s="1">
        <v>0.0</v>
      </c>
      <c r="B2">
        <f>1*(B21)^4</f>
        <v>0.2401</v>
      </c>
      <c r="C2" s="1" t="s">
        <v>4</v>
      </c>
      <c r="E2" s="2">
        <v>0.0</v>
      </c>
      <c r="F2" s="3">
        <v>0.0</v>
      </c>
      <c r="G2" s="4">
        <f>B2*B9</f>
        <v>0.040353607</v>
      </c>
    </row>
    <row r="3">
      <c r="A3" s="1">
        <v>1.0</v>
      </c>
      <c r="B3">
        <f>4*(B21)^3*(B22)</f>
        <v>0.4116</v>
      </c>
      <c r="C3" s="1" t="s">
        <v>5</v>
      </c>
      <c r="E3" s="5"/>
      <c r="F3" s="6">
        <v>1.0</v>
      </c>
      <c r="G3" s="7">
        <f>B2*B10</f>
        <v>0.086472015</v>
      </c>
    </row>
    <row r="4">
      <c r="A4" s="1">
        <v>2.0</v>
      </c>
      <c r="B4">
        <f>6*(B21)^2*(B22)^2</f>
        <v>0.2646</v>
      </c>
      <c r="C4" s="1" t="s">
        <v>6</v>
      </c>
      <c r="E4" s="5"/>
      <c r="F4" s="6">
        <v>2.0</v>
      </c>
      <c r="G4" s="7">
        <f>B2*B11</f>
        <v>0.07411887</v>
      </c>
    </row>
    <row r="5">
      <c r="A5" s="1">
        <v>3.0</v>
      </c>
      <c r="B5">
        <f t="array" ref="B5">4*(B21)*(B22)^3</f>
        <v>0.0756</v>
      </c>
      <c r="C5" s="1" t="s">
        <v>7</v>
      </c>
      <c r="E5" s="5"/>
      <c r="F5" s="6">
        <v>3.0</v>
      </c>
      <c r="G5" s="7">
        <f>B2*B12</f>
        <v>0.03176523</v>
      </c>
    </row>
    <row r="6">
      <c r="A6" s="1">
        <v>4.0</v>
      </c>
      <c r="B6">
        <f>1*(B22)^4</f>
        <v>0.0081</v>
      </c>
      <c r="C6" s="1" t="s">
        <v>8</v>
      </c>
      <c r="E6" s="5"/>
      <c r="F6" s="6">
        <v>4.0</v>
      </c>
      <c r="G6" s="7">
        <f>B2*B13</f>
        <v>0.006806835</v>
      </c>
    </row>
    <row r="7">
      <c r="E7" s="5"/>
      <c r="F7" s="6">
        <v>5.0</v>
      </c>
      <c r="G7" s="7">
        <f>B2*B14</f>
        <v>0.000583443</v>
      </c>
    </row>
    <row r="8">
      <c r="A8" s="1" t="s">
        <v>3</v>
      </c>
      <c r="E8" s="2">
        <v>1.0</v>
      </c>
      <c r="F8" s="8">
        <v>0.0</v>
      </c>
      <c r="G8" s="9">
        <f>B3*B9</f>
        <v>0.069177612</v>
      </c>
    </row>
    <row r="9">
      <c r="A9" s="1">
        <v>0.0</v>
      </c>
      <c r="B9">
        <f>1*(B21)^5</f>
        <v>0.16807</v>
      </c>
      <c r="C9" s="1" t="s">
        <v>9</v>
      </c>
      <c r="E9" s="5"/>
      <c r="F9" s="3">
        <v>1.0</v>
      </c>
      <c r="G9" s="4">
        <f>B3*B10</f>
        <v>0.14823774</v>
      </c>
    </row>
    <row r="10">
      <c r="A10" s="1">
        <v>1.0</v>
      </c>
      <c r="B10">
        <f>5*(B21)^4*(B22)</f>
        <v>0.36015</v>
      </c>
      <c r="C10" s="1" t="s">
        <v>10</v>
      </c>
      <c r="E10" s="5"/>
      <c r="F10" s="6">
        <v>2.0</v>
      </c>
      <c r="G10" s="7">
        <f>B3*B11</f>
        <v>0.12706092</v>
      </c>
      <c r="I10" s="10" t="s">
        <v>11</v>
      </c>
      <c r="J10" s="11"/>
      <c r="K10" s="12"/>
    </row>
    <row r="11">
      <c r="A11" s="1">
        <v>2.0</v>
      </c>
      <c r="B11">
        <f>10*(B21)^3*(B22)^2</f>
        <v>0.3087</v>
      </c>
      <c r="C11" s="1" t="s">
        <v>12</v>
      </c>
      <c r="E11" s="5"/>
      <c r="F11" s="6">
        <v>3.0</v>
      </c>
      <c r="G11" s="7">
        <f>B3*B12</f>
        <v>0.05445468</v>
      </c>
      <c r="I11" s="13" t="s">
        <v>13</v>
      </c>
      <c r="J11" s="14" t="s">
        <v>14</v>
      </c>
      <c r="K11" s="15" t="s">
        <v>15</v>
      </c>
    </row>
    <row r="12">
      <c r="A12" s="1">
        <v>3.0</v>
      </c>
      <c r="B12">
        <f>10*(B21)^2*(B22)^3</f>
        <v>0.1323</v>
      </c>
      <c r="C12" s="1" t="s">
        <v>16</v>
      </c>
      <c r="E12" s="5"/>
      <c r="F12" s="6">
        <v>4.0</v>
      </c>
      <c r="G12" s="7">
        <f>B3*B13</f>
        <v>0.01166886</v>
      </c>
      <c r="I12" s="7">
        <f>G3+G4+G5+G6+G7+G10+G11+G12+G13+G17+G18+G19+G24+G25+G31</f>
        <v>0.43942866</v>
      </c>
      <c r="J12" s="4">
        <f>G2+G9+G16+G23+G30</f>
        <v>0.280504882</v>
      </c>
      <c r="K12" s="9">
        <f>G8+G14+G15+G20+G21+G22+G26+G27+G28+G29</f>
        <v>0.280066458</v>
      </c>
      <c r="L12" s="16">
        <f>I12+J12+K12</f>
        <v>1</v>
      </c>
    </row>
    <row r="13">
      <c r="A13" s="1">
        <v>4.0</v>
      </c>
      <c r="B13">
        <f>5*(B21)*(B22)^4</f>
        <v>0.02835</v>
      </c>
      <c r="C13" s="1" t="s">
        <v>17</v>
      </c>
      <c r="E13" s="5"/>
      <c r="F13" s="6">
        <v>5.0</v>
      </c>
      <c r="G13" s="7">
        <f>B3*B14</f>
        <v>0.001000188</v>
      </c>
    </row>
    <row r="14">
      <c r="A14" s="1">
        <v>5.0</v>
      </c>
      <c r="B14">
        <f>1*(B21)^0*(B22)^5</f>
        <v>0.00243</v>
      </c>
      <c r="C14" s="1" t="s">
        <v>18</v>
      </c>
      <c r="E14" s="2">
        <v>2.0</v>
      </c>
      <c r="F14" s="8">
        <v>0.0</v>
      </c>
      <c r="G14" s="9">
        <f>B4*B9</f>
        <v>0.044471322</v>
      </c>
      <c r="I14">
        <f>I12+1/2*J12</f>
        <v>0.579681101</v>
      </c>
      <c r="K14">
        <f>K12+J12*0.5</f>
        <v>0.420318899</v>
      </c>
    </row>
    <row r="15">
      <c r="E15" s="5"/>
      <c r="F15" s="8">
        <v>1.0</v>
      </c>
      <c r="G15" s="9">
        <f>B4*B10</f>
        <v>0.09529569</v>
      </c>
    </row>
    <row r="16">
      <c r="E16" s="5"/>
      <c r="F16" s="3">
        <v>2.0</v>
      </c>
      <c r="G16" s="4">
        <f>B4*B11</f>
        <v>0.08168202</v>
      </c>
      <c r="J16">
        <f>I14+K14</f>
        <v>1</v>
      </c>
    </row>
    <row r="17">
      <c r="A17" s="1" t="s">
        <v>19</v>
      </c>
      <c r="E17" s="5"/>
      <c r="F17" s="6">
        <v>3.0</v>
      </c>
      <c r="G17" s="7">
        <f>B4*B12</f>
        <v>0.03500658</v>
      </c>
      <c r="O17" s="9"/>
    </row>
    <row r="18">
      <c r="A18" s="1" t="s">
        <v>20</v>
      </c>
      <c r="B18" s="1" t="s">
        <v>21</v>
      </c>
      <c r="C18" s="1" t="s">
        <v>22</v>
      </c>
      <c r="E18" s="5"/>
      <c r="F18" s="6">
        <v>4.0</v>
      </c>
      <c r="G18" s="7">
        <f>B4*B13</f>
        <v>0.00750141</v>
      </c>
      <c r="I18">
        <f>I12*0.45</f>
        <v>0.197742897</v>
      </c>
      <c r="J18">
        <f>J12/2</f>
        <v>0.140252441</v>
      </c>
      <c r="K18">
        <f>K12*0.55</f>
        <v>0.1540365519</v>
      </c>
      <c r="O18" s="9"/>
      <c r="P18" s="9"/>
    </row>
    <row r="19">
      <c r="A19" s="1" t="s">
        <v>23</v>
      </c>
      <c r="B19" s="1" t="s">
        <v>24</v>
      </c>
      <c r="E19" s="5"/>
      <c r="F19" s="6">
        <v>5.0</v>
      </c>
      <c r="G19" s="7">
        <f>B4*B14</f>
        <v>0.000642978</v>
      </c>
      <c r="I19">
        <f>I18+J18+K18</f>
        <v>0.4920318899</v>
      </c>
      <c r="J19">
        <f>1-I19</f>
        <v>0.5079681101</v>
      </c>
      <c r="O19" s="9"/>
      <c r="P19" s="9"/>
      <c r="Q19" s="9"/>
    </row>
    <row r="20">
      <c r="E20" s="2">
        <v>3.0</v>
      </c>
      <c r="F20" s="8">
        <v>0.0</v>
      </c>
      <c r="G20" s="9">
        <f>B5*B9</f>
        <v>0.012706092</v>
      </c>
      <c r="O20" s="9"/>
      <c r="P20" s="9"/>
      <c r="Q20" s="9"/>
      <c r="R20" s="9"/>
    </row>
    <row r="21">
      <c r="A21" s="1" t="s">
        <v>20</v>
      </c>
      <c r="B21" s="1">
        <v>0.7</v>
      </c>
      <c r="E21" s="5"/>
      <c r="F21" s="8">
        <v>1.0</v>
      </c>
      <c r="G21" s="9">
        <f>B5*B10</f>
        <v>0.02722734</v>
      </c>
      <c r="O21" s="9"/>
      <c r="P21" s="9"/>
      <c r="Q21" s="9"/>
      <c r="R21" s="9"/>
      <c r="S21" s="9"/>
    </row>
    <row r="22">
      <c r="A22" s="1" t="s">
        <v>23</v>
      </c>
      <c r="B22" s="1">
        <f>B23-B21</f>
        <v>0.3</v>
      </c>
      <c r="E22" s="5"/>
      <c r="F22" s="8">
        <v>2.0</v>
      </c>
      <c r="G22" s="9">
        <f>B5*B11</f>
        <v>0.02333772</v>
      </c>
      <c r="O22" s="9"/>
      <c r="P22" s="9"/>
      <c r="Q22" s="9"/>
      <c r="R22" s="9"/>
      <c r="S22" s="9"/>
      <c r="T22" s="9"/>
    </row>
    <row r="23">
      <c r="A23" s="1" t="s">
        <v>25</v>
      </c>
      <c r="B23" s="1">
        <v>1.0</v>
      </c>
      <c r="E23" s="5"/>
      <c r="F23" s="3">
        <v>3.0</v>
      </c>
      <c r="G23" s="4">
        <f>B5*B12</f>
        <v>0.01000188</v>
      </c>
      <c r="O23" s="9"/>
      <c r="P23" s="9"/>
      <c r="Q23" s="9"/>
      <c r="R23" s="9"/>
      <c r="S23" s="9"/>
      <c r="T23" s="9"/>
      <c r="U23" s="9"/>
    </row>
    <row r="24">
      <c r="E24" s="5"/>
      <c r="F24" s="6">
        <v>4.0</v>
      </c>
      <c r="G24" s="7">
        <f>B5*B13</f>
        <v>0.00214326</v>
      </c>
      <c r="O24" s="9"/>
      <c r="P24" s="9"/>
      <c r="Q24" s="9"/>
      <c r="R24" s="9"/>
      <c r="S24" s="9"/>
      <c r="T24" s="9"/>
      <c r="U24" s="9"/>
      <c r="V24" s="9"/>
    </row>
    <row r="25">
      <c r="E25" s="5"/>
      <c r="F25" s="6">
        <v>5.0</v>
      </c>
      <c r="G25" s="7">
        <f>B5*B14</f>
        <v>0.000183708</v>
      </c>
      <c r="O25" s="9"/>
      <c r="P25" s="9"/>
      <c r="Q25" s="9"/>
      <c r="R25" s="9"/>
      <c r="S25" s="9"/>
      <c r="T25" s="9"/>
      <c r="U25" s="9"/>
      <c r="V25" s="9"/>
      <c r="W25" s="9"/>
    </row>
    <row r="26">
      <c r="C26" s="1"/>
      <c r="E26" s="2">
        <v>4.0</v>
      </c>
      <c r="F26" s="8">
        <v>0.0</v>
      </c>
      <c r="G26" s="9">
        <f>B6*B9</f>
        <v>0.001361367</v>
      </c>
    </row>
    <row r="27">
      <c r="E27" s="5"/>
      <c r="F27" s="8">
        <v>1.0</v>
      </c>
      <c r="G27" s="9">
        <f>B6*B10</f>
        <v>0.002917215</v>
      </c>
    </row>
    <row r="28">
      <c r="E28" s="5"/>
      <c r="F28" s="8">
        <v>2.0</v>
      </c>
      <c r="G28" s="9">
        <f>B6*B11</f>
        <v>0.00250047</v>
      </c>
    </row>
    <row r="29">
      <c r="E29" s="5"/>
      <c r="F29" s="8">
        <v>3.0</v>
      </c>
      <c r="G29" s="9">
        <f>B6*B12</f>
        <v>0.00107163</v>
      </c>
      <c r="I29" s="1" t="s">
        <v>26</v>
      </c>
      <c r="J29" s="1">
        <v>30.0</v>
      </c>
    </row>
    <row r="30">
      <c r="E30" s="5"/>
      <c r="F30" s="3">
        <v>4.0</v>
      </c>
      <c r="G30" s="4">
        <f>B6*B13</f>
        <v>0.000229635</v>
      </c>
      <c r="J30" s="1" t="s">
        <v>27</v>
      </c>
    </row>
    <row r="31">
      <c r="E31" s="5"/>
      <c r="F31" s="6">
        <v>5.0</v>
      </c>
      <c r="G31" s="7">
        <f>B6*B14</f>
        <v>0.000019683</v>
      </c>
    </row>
    <row r="32">
      <c r="G32" s="17">
        <f>SUM(G2:G31)</f>
        <v>1</v>
      </c>
      <c r="L32" s="1" t="s">
        <v>28</v>
      </c>
      <c r="M32" s="1" t="s">
        <v>29</v>
      </c>
    </row>
    <row r="33">
      <c r="L33" s="1" t="s">
        <v>30</v>
      </c>
      <c r="M33" s="1" t="s">
        <v>31</v>
      </c>
    </row>
    <row r="34">
      <c r="L34" s="1" t="s">
        <v>32</v>
      </c>
      <c r="M34" s="1" t="s">
        <v>33</v>
      </c>
    </row>
    <row r="35">
      <c r="L35" s="1" t="s">
        <v>34</v>
      </c>
      <c r="M35" s="1" t="s">
        <v>35</v>
      </c>
    </row>
    <row r="36">
      <c r="L36" s="1" t="s">
        <v>36</v>
      </c>
      <c r="M36" s="1" t="s">
        <v>37</v>
      </c>
    </row>
  </sheetData>
  <mergeCells count="1">
    <mergeCell ref="I10:K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</row>
    <row r="2">
      <c r="A2" s="1" t="s">
        <v>0</v>
      </c>
      <c r="B2" s="1" t="s">
        <v>1</v>
      </c>
      <c r="E2" s="2" t="s">
        <v>0</v>
      </c>
      <c r="F2" s="2" t="s">
        <v>3</v>
      </c>
    </row>
    <row r="3">
      <c r="A3" s="1">
        <v>0.0</v>
      </c>
      <c r="B3">
        <f>1*(B22)^4</f>
        <v>0.0081</v>
      </c>
      <c r="E3" s="2">
        <v>0.0</v>
      </c>
      <c r="F3" s="3">
        <v>0.0</v>
      </c>
      <c r="G3" s="4">
        <f>B3*B10</f>
        <v>0.000019683</v>
      </c>
    </row>
    <row r="4">
      <c r="A4" s="1">
        <v>1.0</v>
      </c>
      <c r="B4">
        <f>4*(B22)^3*(B23)</f>
        <v>0.0756</v>
      </c>
      <c r="E4" s="5"/>
      <c r="F4" s="6">
        <v>1.0</v>
      </c>
      <c r="G4" s="7">
        <f>B3*B11</f>
        <v>0.000229635</v>
      </c>
    </row>
    <row r="5">
      <c r="A5" s="1">
        <v>2.0</v>
      </c>
      <c r="B5">
        <f>6*(B22)^2*(B23)^2</f>
        <v>0.2646</v>
      </c>
      <c r="E5" s="5"/>
      <c r="F5" s="6">
        <v>2.0</v>
      </c>
      <c r="G5" s="7">
        <f>B3*B12</f>
        <v>0.00107163</v>
      </c>
    </row>
    <row r="6">
      <c r="A6" s="1">
        <v>3.0</v>
      </c>
      <c r="B6">
        <f t="array" ref="B6">4*(B22)*(B23)^3</f>
        <v>0.4116</v>
      </c>
      <c r="E6" s="5"/>
      <c r="F6" s="6">
        <v>3.0</v>
      </c>
      <c r="G6" s="7">
        <f>B3*B13</f>
        <v>0.00250047</v>
      </c>
    </row>
    <row r="7">
      <c r="A7" s="1">
        <v>4.0</v>
      </c>
      <c r="B7">
        <f>1*(B23)^4</f>
        <v>0.2401</v>
      </c>
      <c r="E7" s="5"/>
      <c r="F7" s="6">
        <v>4.0</v>
      </c>
      <c r="G7" s="7">
        <f>B3*B14</f>
        <v>0.002917215</v>
      </c>
    </row>
    <row r="8">
      <c r="E8" s="5"/>
      <c r="F8" s="6">
        <v>5.0</v>
      </c>
      <c r="G8" s="7">
        <f>B3*B15</f>
        <v>0.001361367</v>
      </c>
    </row>
    <row r="9">
      <c r="A9" s="1" t="s">
        <v>3</v>
      </c>
      <c r="E9" s="2">
        <v>1.0</v>
      </c>
      <c r="F9" s="8">
        <v>0.0</v>
      </c>
      <c r="G9" s="9">
        <f>B4*B10</f>
        <v>0.000183708</v>
      </c>
    </row>
    <row r="10">
      <c r="A10" s="1">
        <v>0.0</v>
      </c>
      <c r="B10">
        <f>1*(B22)^5</f>
        <v>0.00243</v>
      </c>
      <c r="E10" s="5"/>
      <c r="F10" s="3">
        <v>1.0</v>
      </c>
      <c r="G10" s="4">
        <f>B4*B11</f>
        <v>0.00214326</v>
      </c>
    </row>
    <row r="11">
      <c r="A11" s="1">
        <v>1.0</v>
      </c>
      <c r="B11">
        <f>5*(B22)^4*(B23)</f>
        <v>0.02835</v>
      </c>
      <c r="E11" s="5"/>
      <c r="F11" s="6">
        <v>2.0</v>
      </c>
      <c r="G11" s="7">
        <f>B4*B12</f>
        <v>0.01000188</v>
      </c>
      <c r="I11" s="10" t="s">
        <v>39</v>
      </c>
      <c r="J11" s="11"/>
      <c r="K11" s="12"/>
    </row>
    <row r="12">
      <c r="A12" s="1">
        <v>2.0</v>
      </c>
      <c r="B12">
        <f>10*(B22)^3*(B23)^2</f>
        <v>0.1323</v>
      </c>
      <c r="E12" s="5"/>
      <c r="F12" s="6">
        <v>3.0</v>
      </c>
      <c r="G12" s="7">
        <f>B4*B13</f>
        <v>0.02333772</v>
      </c>
      <c r="I12" s="13" t="s">
        <v>40</v>
      </c>
      <c r="J12" s="14" t="s">
        <v>14</v>
      </c>
      <c r="K12" s="15" t="s">
        <v>41</v>
      </c>
    </row>
    <row r="13">
      <c r="A13" s="1">
        <v>3.0</v>
      </c>
      <c r="B13">
        <f>10*(B22)^2*(B23)^3</f>
        <v>0.3087</v>
      </c>
      <c r="E13" s="5"/>
      <c r="F13" s="6">
        <v>4.0</v>
      </c>
      <c r="G13" s="7">
        <f>B4*B14</f>
        <v>0.02722734</v>
      </c>
      <c r="I13" s="7">
        <f>G4+G5+G6+G7+G8+G11+G12+G13+G14+G18+G19+G20+G25+G26+G32</f>
        <v>0.56057134</v>
      </c>
      <c r="J13" s="4">
        <f>G3+G10+G17+G24+G31</f>
        <v>0.250702458</v>
      </c>
      <c r="K13" s="9">
        <f>G9+G15+G16+G21+G22+G23+G27+G28+G29+G30</f>
        <v>0.188726202</v>
      </c>
      <c r="L13" s="16">
        <f>I13+J13+K13</f>
        <v>1</v>
      </c>
    </row>
    <row r="14">
      <c r="A14" s="1">
        <v>4.0</v>
      </c>
      <c r="B14">
        <f>5*(B22)*(B23)^4</f>
        <v>0.36015</v>
      </c>
      <c r="E14" s="5"/>
      <c r="F14" s="6">
        <v>5.0</v>
      </c>
      <c r="G14" s="7">
        <f>B4*B15</f>
        <v>0.012706092</v>
      </c>
    </row>
    <row r="15">
      <c r="A15" s="1">
        <v>5.0</v>
      </c>
      <c r="B15">
        <f>1*(B22)^0*(B23)^5</f>
        <v>0.16807</v>
      </c>
      <c r="E15" s="2">
        <v>2.0</v>
      </c>
      <c r="F15" s="8">
        <v>0.0</v>
      </c>
      <c r="G15" s="9">
        <f>B5*B10</f>
        <v>0.000642978</v>
      </c>
      <c r="I15">
        <f>I13+1/2*J13</f>
        <v>0.685922569</v>
      </c>
      <c r="K15">
        <f>K13+J13*0.5</f>
        <v>0.314077431</v>
      </c>
    </row>
    <row r="16">
      <c r="E16" s="5"/>
      <c r="F16" s="8">
        <v>1.0</v>
      </c>
      <c r="G16" s="9">
        <f>B5*B11</f>
        <v>0.00750141</v>
      </c>
    </row>
    <row r="17">
      <c r="E17" s="5"/>
      <c r="F17" s="3">
        <v>2.0</v>
      </c>
      <c r="G17" s="4">
        <f>B5*B12</f>
        <v>0.03500658</v>
      </c>
      <c r="J17">
        <f>I15+K15</f>
        <v>1</v>
      </c>
    </row>
    <row r="18">
      <c r="A18" s="1" t="s">
        <v>19</v>
      </c>
      <c r="E18" s="5"/>
      <c r="F18" s="6">
        <v>3.0</v>
      </c>
      <c r="G18" s="7">
        <f>B5*B13</f>
        <v>0.08168202</v>
      </c>
      <c r="O18" s="9"/>
    </row>
    <row r="19">
      <c r="A19" s="1" t="s">
        <v>20</v>
      </c>
      <c r="B19" s="1" t="s">
        <v>21</v>
      </c>
      <c r="E19" s="5"/>
      <c r="F19" s="6">
        <v>4.0</v>
      </c>
      <c r="G19" s="7">
        <f>B5*B14</f>
        <v>0.09529569</v>
      </c>
      <c r="I19">
        <f>I13*0.45</f>
        <v>0.252257103</v>
      </c>
      <c r="J19">
        <f>J13/2</f>
        <v>0.125351229</v>
      </c>
      <c r="K19">
        <f>K13*0.55</f>
        <v>0.1037994111</v>
      </c>
      <c r="O19" s="9"/>
      <c r="P19" s="9"/>
    </row>
    <row r="20">
      <c r="A20" s="1" t="s">
        <v>23</v>
      </c>
      <c r="E20" s="5"/>
      <c r="F20" s="6">
        <v>5.0</v>
      </c>
      <c r="G20" s="7">
        <f>B5*B15</f>
        <v>0.044471322</v>
      </c>
      <c r="I20">
        <f>I19+J19+K19</f>
        <v>0.4814077431</v>
      </c>
      <c r="J20">
        <f>1-I20</f>
        <v>0.5185922569</v>
      </c>
      <c r="O20" s="9"/>
      <c r="P20" s="9"/>
      <c r="Q20" s="9"/>
    </row>
    <row r="21">
      <c r="E21" s="2">
        <v>3.0</v>
      </c>
      <c r="F21" s="8">
        <v>0.0</v>
      </c>
      <c r="G21" s="9">
        <f>B6*B10</f>
        <v>0.001000188</v>
      </c>
      <c r="O21" s="9"/>
      <c r="P21" s="9"/>
      <c r="Q21" s="9"/>
      <c r="R21" s="9"/>
    </row>
    <row r="22">
      <c r="A22" s="1" t="s">
        <v>20</v>
      </c>
      <c r="B22" s="1">
        <v>0.3</v>
      </c>
      <c r="C22" s="1" t="s">
        <v>42</v>
      </c>
      <c r="E22" s="5"/>
      <c r="F22" s="8">
        <v>1.0</v>
      </c>
      <c r="G22" s="9">
        <f>B6*B11</f>
        <v>0.01166886</v>
      </c>
      <c r="O22" s="9"/>
      <c r="P22" s="9"/>
      <c r="Q22" s="9"/>
      <c r="R22" s="9"/>
      <c r="S22" s="9"/>
    </row>
    <row r="23">
      <c r="A23" s="1" t="s">
        <v>23</v>
      </c>
      <c r="B23" s="1">
        <f>B24-B22</f>
        <v>0.7</v>
      </c>
      <c r="E23" s="5"/>
      <c r="F23" s="8">
        <v>2.0</v>
      </c>
      <c r="G23" s="9">
        <f>B6*B12</f>
        <v>0.05445468</v>
      </c>
      <c r="O23" s="9"/>
      <c r="P23" s="9"/>
      <c r="Q23" s="9"/>
      <c r="R23" s="9"/>
      <c r="S23" s="9"/>
      <c r="T23" s="9"/>
    </row>
    <row r="24">
      <c r="A24" s="1" t="s">
        <v>25</v>
      </c>
      <c r="B24" s="1">
        <v>1.0</v>
      </c>
      <c r="E24" s="5"/>
      <c r="F24" s="3">
        <v>3.0</v>
      </c>
      <c r="G24" s="4">
        <f>B6*B13</f>
        <v>0.12706092</v>
      </c>
      <c r="O24" s="9"/>
      <c r="P24" s="9"/>
      <c r="Q24" s="9"/>
      <c r="R24" s="9"/>
      <c r="S24" s="9"/>
      <c r="T24" s="9"/>
      <c r="U24" s="9"/>
    </row>
    <row r="25">
      <c r="E25" s="5"/>
      <c r="F25" s="6">
        <v>4.0</v>
      </c>
      <c r="G25" s="7">
        <f>B6*B14</f>
        <v>0.14823774</v>
      </c>
      <c r="O25" s="9"/>
      <c r="P25" s="9"/>
      <c r="Q25" s="9"/>
      <c r="R25" s="9"/>
      <c r="S25" s="9"/>
      <c r="T25" s="9"/>
      <c r="U25" s="9"/>
      <c r="V25" s="9"/>
    </row>
    <row r="26">
      <c r="E26" s="5"/>
      <c r="F26" s="6">
        <v>5.0</v>
      </c>
      <c r="G26" s="7">
        <f>B6*B15</f>
        <v>0.069177612</v>
      </c>
      <c r="O26" s="9"/>
      <c r="P26" s="9"/>
      <c r="Q26" s="9"/>
      <c r="R26" s="9"/>
      <c r="S26" s="9"/>
      <c r="T26" s="9"/>
      <c r="U26" s="9"/>
      <c r="V26" s="9"/>
      <c r="W26" s="9"/>
    </row>
    <row r="27">
      <c r="C27" s="1"/>
      <c r="E27" s="2">
        <v>4.0</v>
      </c>
      <c r="F27" s="8">
        <v>0.0</v>
      </c>
      <c r="G27" s="9">
        <f>B7*B10</f>
        <v>0.000583443</v>
      </c>
    </row>
    <row r="28">
      <c r="E28" s="5"/>
      <c r="F28" s="8">
        <v>1.0</v>
      </c>
      <c r="G28" s="9">
        <f>B7*B11</f>
        <v>0.006806835</v>
      </c>
    </row>
    <row r="29">
      <c r="E29" s="5"/>
      <c r="F29" s="8">
        <v>2.0</v>
      </c>
      <c r="G29" s="9">
        <f>B7*B12</f>
        <v>0.03176523</v>
      </c>
    </row>
    <row r="30">
      <c r="E30" s="5"/>
      <c r="F30" s="8">
        <v>3.0</v>
      </c>
      <c r="G30" s="9">
        <f>B7*B13</f>
        <v>0.07411887</v>
      </c>
      <c r="I30" s="1" t="s">
        <v>26</v>
      </c>
      <c r="J30" s="1">
        <v>30.0</v>
      </c>
    </row>
    <row r="31">
      <c r="E31" s="5"/>
      <c r="F31" s="3">
        <v>4.0</v>
      </c>
      <c r="G31" s="4">
        <f>B7*B14</f>
        <v>0.086472015</v>
      </c>
      <c r="J31" s="1" t="s">
        <v>27</v>
      </c>
    </row>
    <row r="32">
      <c r="E32" s="5"/>
      <c r="F32" s="6">
        <v>5.0</v>
      </c>
      <c r="G32" s="7">
        <f>B7*B15</f>
        <v>0.040353607</v>
      </c>
    </row>
    <row r="33">
      <c r="G33" s="17">
        <f>SUM(G3:G32)</f>
        <v>1</v>
      </c>
      <c r="L33" s="1" t="s">
        <v>28</v>
      </c>
      <c r="M33" s="1" t="s">
        <v>29</v>
      </c>
    </row>
    <row r="34">
      <c r="L34" s="1" t="s">
        <v>30</v>
      </c>
      <c r="M34" s="1" t="s">
        <v>31</v>
      </c>
    </row>
    <row r="35">
      <c r="L35" s="1" t="s">
        <v>32</v>
      </c>
      <c r="M35" s="1" t="s">
        <v>33</v>
      </c>
    </row>
    <row r="36">
      <c r="L36" s="1" t="s">
        <v>34</v>
      </c>
      <c r="M36" s="1" t="s">
        <v>35</v>
      </c>
    </row>
    <row r="37">
      <c r="L37" s="1" t="s">
        <v>36</v>
      </c>
      <c r="M37" s="1" t="s">
        <v>37</v>
      </c>
    </row>
  </sheetData>
  <mergeCells count="2">
    <mergeCell ref="A1:O1"/>
    <mergeCell ref="I11:K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5"/>
  </cols>
  <sheetData>
    <row r="1">
      <c r="B1" s="18"/>
    </row>
    <row r="2">
      <c r="B2" s="18"/>
    </row>
    <row r="3">
      <c r="B3" s="18"/>
      <c r="C3" s="19" t="s">
        <v>0</v>
      </c>
      <c r="F3" s="1" t="s">
        <v>43</v>
      </c>
      <c r="I3" s="1" t="s">
        <v>0</v>
      </c>
      <c r="O3" s="1" t="s">
        <v>44</v>
      </c>
    </row>
    <row r="4">
      <c r="B4" s="18"/>
      <c r="C4" s="1">
        <v>0.0</v>
      </c>
      <c r="D4">
        <f>(1-B17)^4</f>
        <v>0.0001</v>
      </c>
      <c r="F4" s="1">
        <v>0.0</v>
      </c>
      <c r="G4">
        <f t="shared" ref="G4:G9" si="1">(1-$B$16)*D4</f>
        <v>0.00009</v>
      </c>
      <c r="I4" s="1">
        <v>0.0</v>
      </c>
      <c r="J4">
        <f>G4</f>
        <v>0.00009</v>
      </c>
      <c r="O4" s="1" t="s">
        <v>45</v>
      </c>
    </row>
    <row r="5">
      <c r="B5" s="18"/>
      <c r="C5" s="1">
        <v>1.0</v>
      </c>
      <c r="D5">
        <f>4*B17*(1-B17)^3</f>
        <v>0.0036</v>
      </c>
      <c r="F5" s="1">
        <v>1.0</v>
      </c>
      <c r="G5">
        <f t="shared" si="1"/>
        <v>0.00324</v>
      </c>
      <c r="I5" s="1">
        <v>1.0</v>
      </c>
      <c r="J5">
        <f t="shared" ref="J5:J8" si="2">G5+G11</f>
        <v>0.00325</v>
      </c>
      <c r="O5" s="1">
        <v>0.0</v>
      </c>
      <c r="P5" s="1">
        <v>1.0</v>
      </c>
    </row>
    <row r="6">
      <c r="B6" s="18"/>
      <c r="C6" s="1">
        <v>2.0</v>
      </c>
      <c r="D6">
        <f>6*B17^2*(1-B17)^2</f>
        <v>0.0486</v>
      </c>
      <c r="F6" s="1">
        <v>2.0</v>
      </c>
      <c r="G6">
        <f t="shared" si="1"/>
        <v>0.04374</v>
      </c>
      <c r="I6" s="1">
        <v>2.0</v>
      </c>
      <c r="J6">
        <f t="shared" si="2"/>
        <v>0.0441</v>
      </c>
      <c r="O6" s="1">
        <v>1.0</v>
      </c>
      <c r="P6" s="1">
        <v>4.0</v>
      </c>
    </row>
    <row r="7">
      <c r="B7" s="18"/>
      <c r="C7" s="1">
        <v>3.0</v>
      </c>
      <c r="D7">
        <f>4*B17^3*(1-B17)^1</f>
        <v>0.2916</v>
      </c>
      <c r="F7" s="1">
        <v>3.0</v>
      </c>
      <c r="G7">
        <f t="shared" si="1"/>
        <v>0.26244</v>
      </c>
      <c r="I7" s="1">
        <v>3.0</v>
      </c>
      <c r="J7">
        <f t="shared" si="2"/>
        <v>0.2673</v>
      </c>
      <c r="O7" s="1">
        <v>2.0</v>
      </c>
      <c r="P7" s="1">
        <v>6.0</v>
      </c>
    </row>
    <row r="8">
      <c r="B8" s="18"/>
      <c r="C8" s="1">
        <v>4.0</v>
      </c>
      <c r="D8">
        <f>B17^4</f>
        <v>0.6561</v>
      </c>
      <c r="F8" s="1">
        <v>4.0</v>
      </c>
      <c r="G8">
        <f t="shared" si="1"/>
        <v>0.59049</v>
      </c>
      <c r="I8" s="1">
        <v>4.0</v>
      </c>
      <c r="J8">
        <f t="shared" si="2"/>
        <v>0.61965</v>
      </c>
      <c r="O8" s="1">
        <v>3.0</v>
      </c>
      <c r="P8" s="1">
        <v>4.0</v>
      </c>
    </row>
    <row r="9">
      <c r="B9" s="18"/>
      <c r="C9" s="1" t="s">
        <v>46</v>
      </c>
      <c r="D9">
        <f>SUM(D4:D8)</f>
        <v>1</v>
      </c>
      <c r="G9">
        <f t="shared" si="1"/>
        <v>0.9</v>
      </c>
      <c r="I9" s="1">
        <v>5.0</v>
      </c>
      <c r="J9">
        <f>G15</f>
        <v>0.06561</v>
      </c>
      <c r="O9" s="1">
        <v>4.0</v>
      </c>
      <c r="P9" s="1">
        <v>1.0</v>
      </c>
    </row>
    <row r="10">
      <c r="B10" s="18"/>
      <c r="F10" s="1" t="s">
        <v>47</v>
      </c>
    </row>
    <row r="11">
      <c r="B11" s="18"/>
      <c r="C11" s="19" t="s">
        <v>3</v>
      </c>
      <c r="F11" s="1">
        <v>1.0</v>
      </c>
      <c r="G11">
        <f t="shared" ref="G11:G15" si="3">$B$16*D4</f>
        <v>0.00001</v>
      </c>
    </row>
    <row r="12">
      <c r="B12" s="18"/>
      <c r="C12" s="1">
        <v>0.0</v>
      </c>
      <c r="D12">
        <f>(1-B19)^5</f>
        <v>0.01024</v>
      </c>
      <c r="F12" s="1">
        <v>2.0</v>
      </c>
      <c r="G12">
        <f t="shared" si="3"/>
        <v>0.00036</v>
      </c>
      <c r="I12" s="20"/>
      <c r="J12" s="21" t="s">
        <v>48</v>
      </c>
      <c r="K12" s="22">
        <f>SUM(K14:K49)</f>
        <v>1</v>
      </c>
    </row>
    <row r="13">
      <c r="B13" s="18"/>
      <c r="C13" s="1">
        <v>1.0</v>
      </c>
      <c r="D13">
        <f>5*B19*(1-B19)^4</f>
        <v>0.0768</v>
      </c>
      <c r="F13" s="1">
        <v>3.0</v>
      </c>
      <c r="G13">
        <f t="shared" si="3"/>
        <v>0.00486</v>
      </c>
      <c r="I13" s="23" t="s">
        <v>0</v>
      </c>
      <c r="J13" s="1" t="s">
        <v>3</v>
      </c>
      <c r="K13" s="24"/>
      <c r="O13" s="1" t="s">
        <v>49</v>
      </c>
    </row>
    <row r="14">
      <c r="B14" s="18"/>
      <c r="C14" s="1">
        <v>2.0</v>
      </c>
      <c r="D14">
        <f>10*B19^2*(1-B19)^3</f>
        <v>0.2304</v>
      </c>
      <c r="F14" s="1">
        <v>4.0</v>
      </c>
      <c r="G14">
        <f t="shared" si="3"/>
        <v>0.02916</v>
      </c>
      <c r="I14" s="23">
        <v>0.0</v>
      </c>
      <c r="J14" s="1">
        <v>0.0</v>
      </c>
      <c r="K14" s="25">
        <f t="shared" ref="K14:K19" si="4">$J$4*D12</f>
        <v>0.0000009216</v>
      </c>
      <c r="O14" s="1">
        <v>0.0</v>
      </c>
      <c r="P14" s="1">
        <v>1.0</v>
      </c>
    </row>
    <row r="15">
      <c r="A15" s="26" t="s">
        <v>50</v>
      </c>
      <c r="B15" s="27"/>
      <c r="C15" s="1">
        <v>3.0</v>
      </c>
      <c r="D15">
        <f>10*B19^3*(1-B19)^2</f>
        <v>0.3456</v>
      </c>
      <c r="F15" s="1">
        <v>5.0</v>
      </c>
      <c r="G15">
        <f t="shared" si="3"/>
        <v>0.06561</v>
      </c>
      <c r="I15" s="28"/>
      <c r="J15" s="1">
        <v>1.0</v>
      </c>
      <c r="K15" s="29">
        <f t="shared" si="4"/>
        <v>0.000006912</v>
      </c>
      <c r="O15" s="1">
        <v>1.0</v>
      </c>
      <c r="P15" s="1">
        <v>5.0</v>
      </c>
    </row>
    <row r="16">
      <c r="A16" s="26" t="s">
        <v>51</v>
      </c>
      <c r="B16" s="30">
        <v>0.1</v>
      </c>
      <c r="C16" s="1">
        <v>4.0</v>
      </c>
      <c r="D16">
        <f>5*B19^4*(1-B19)</f>
        <v>0.2592</v>
      </c>
      <c r="G16">
        <f>SUM(G11:G15)</f>
        <v>0.1</v>
      </c>
      <c r="I16" s="28"/>
      <c r="J16" s="1">
        <v>2.0</v>
      </c>
      <c r="K16" s="29">
        <f t="shared" si="4"/>
        <v>0.000020736</v>
      </c>
      <c r="O16" s="1">
        <v>2.0</v>
      </c>
      <c r="P16" s="1">
        <v>10.0</v>
      </c>
    </row>
    <row r="17">
      <c r="A17" s="26" t="s">
        <v>52</v>
      </c>
      <c r="B17" s="30">
        <v>0.9</v>
      </c>
      <c r="C17" s="1">
        <v>5.0</v>
      </c>
      <c r="D17">
        <f>B19^5</f>
        <v>0.07776</v>
      </c>
      <c r="I17" s="28"/>
      <c r="J17" s="1">
        <v>3.0</v>
      </c>
      <c r="K17" s="29">
        <f t="shared" si="4"/>
        <v>0.000031104</v>
      </c>
      <c r="O17" s="1">
        <v>3.0</v>
      </c>
      <c r="P17" s="1">
        <v>10.0</v>
      </c>
    </row>
    <row r="18">
      <c r="A18" s="31"/>
      <c r="B18" s="27"/>
      <c r="C18" s="1" t="s">
        <v>53</v>
      </c>
      <c r="D18">
        <f>SUM(D12:D17)</f>
        <v>1</v>
      </c>
      <c r="I18" s="28"/>
      <c r="J18" s="1">
        <v>4.0</v>
      </c>
      <c r="K18" s="29">
        <f t="shared" si="4"/>
        <v>0.000023328</v>
      </c>
      <c r="O18" s="1">
        <v>4.0</v>
      </c>
      <c r="P18" s="1">
        <v>5.0</v>
      </c>
    </row>
    <row r="19">
      <c r="A19" s="26" t="s">
        <v>54</v>
      </c>
      <c r="B19" s="30">
        <v>0.6</v>
      </c>
      <c r="I19" s="28"/>
      <c r="J19" s="1">
        <v>5.0</v>
      </c>
      <c r="K19" s="29">
        <f t="shared" si="4"/>
        <v>0.0000069984</v>
      </c>
      <c r="O19" s="1">
        <v>5.0</v>
      </c>
      <c r="P19" s="1">
        <v>1.0</v>
      </c>
    </row>
    <row r="20">
      <c r="B20" s="18"/>
      <c r="I20" s="23">
        <v>1.0</v>
      </c>
      <c r="J20" s="1">
        <v>0.0</v>
      </c>
      <c r="K20" s="32">
        <f t="shared" ref="K20:K25" si="5">$J$5*D12</f>
        <v>0.00003328</v>
      </c>
    </row>
    <row r="21">
      <c r="B21" s="18"/>
      <c r="I21" s="28"/>
      <c r="J21" s="1">
        <v>1.0</v>
      </c>
      <c r="K21" s="25">
        <f t="shared" si="5"/>
        <v>0.0002496</v>
      </c>
    </row>
    <row r="22">
      <c r="B22" s="18"/>
      <c r="I22" s="28"/>
      <c r="J22" s="1">
        <v>2.0</v>
      </c>
      <c r="K22" s="29">
        <f t="shared" si="5"/>
        <v>0.0007488</v>
      </c>
    </row>
    <row r="23">
      <c r="B23" s="18"/>
      <c r="C23" s="15" t="s">
        <v>55</v>
      </c>
      <c r="D23" s="14" t="s">
        <v>56</v>
      </c>
      <c r="E23" s="13" t="s">
        <v>57</v>
      </c>
      <c r="I23" s="28"/>
      <c r="J23" s="1">
        <v>3.0</v>
      </c>
      <c r="K23" s="29">
        <f t="shared" si="5"/>
        <v>0.0011232</v>
      </c>
    </row>
    <row r="24">
      <c r="B24" s="18"/>
      <c r="C24" s="9">
        <f>K20+K26+K27+K32+K33+K34+K38+K39+K40+K41+K44+K45+K46+K47+K48</f>
        <v>0.5600843584</v>
      </c>
      <c r="D24" s="4">
        <f>K14+K21+K28+K35+K42+K49</f>
        <v>0.2685051552</v>
      </c>
      <c r="E24" s="7">
        <f>K15+K16+K17+K18+K19+K22+K23+K24+K25+K29+K30+K31+K36+K37+K43</f>
        <v>0.1714104864</v>
      </c>
      <c r="F24">
        <f>SUM(C24:E24)</f>
        <v>1</v>
      </c>
      <c r="I24" s="28"/>
      <c r="J24" s="1">
        <v>4.0</v>
      </c>
      <c r="K24" s="29">
        <f t="shared" si="5"/>
        <v>0.0008424</v>
      </c>
    </row>
    <row r="25">
      <c r="B25" s="18"/>
      <c r="I25" s="28"/>
      <c r="J25" s="1">
        <v>5.0</v>
      </c>
      <c r="K25" s="29">
        <f t="shared" si="5"/>
        <v>0.00025272</v>
      </c>
    </row>
    <row r="26">
      <c r="B26" s="18"/>
      <c r="C26" s="15" t="s">
        <v>55</v>
      </c>
      <c r="D26" s="9">
        <f>C24+D24*0.5</f>
        <v>0.694336936</v>
      </c>
      <c r="I26" s="23">
        <v>2.0</v>
      </c>
      <c r="J26" s="1">
        <v>0.0</v>
      </c>
      <c r="K26" s="32">
        <f t="shared" ref="K26:K31" si="6">$J$6*D12</f>
        <v>0.000451584</v>
      </c>
    </row>
    <row r="27">
      <c r="B27" s="18"/>
      <c r="C27" s="13" t="s">
        <v>57</v>
      </c>
      <c r="D27" s="7">
        <f>E24+D24*0.5</f>
        <v>0.305663064</v>
      </c>
      <c r="E27">
        <f>SUM(D26:D27)</f>
        <v>1</v>
      </c>
      <c r="I27" s="28"/>
      <c r="J27" s="1">
        <v>1.0</v>
      </c>
      <c r="K27" s="32">
        <f t="shared" si="6"/>
        <v>0.00338688</v>
      </c>
    </row>
    <row r="28">
      <c r="B28" s="18"/>
      <c r="I28" s="28"/>
      <c r="J28" s="1">
        <v>2.0</v>
      </c>
      <c r="K28" s="25">
        <f t="shared" si="6"/>
        <v>0.01016064</v>
      </c>
    </row>
    <row r="29">
      <c r="B29" s="18"/>
      <c r="I29" s="28"/>
      <c r="J29" s="1">
        <v>3.0</v>
      </c>
      <c r="K29" s="29">
        <f t="shared" si="6"/>
        <v>0.01524096</v>
      </c>
    </row>
    <row r="30">
      <c r="B30" s="18"/>
      <c r="I30" s="28"/>
      <c r="J30" s="1">
        <v>4.0</v>
      </c>
      <c r="K30" s="29">
        <f t="shared" si="6"/>
        <v>0.01143072</v>
      </c>
    </row>
    <row r="31">
      <c r="B31" s="18"/>
      <c r="I31" s="28"/>
      <c r="J31" s="1">
        <v>5.0</v>
      </c>
      <c r="K31" s="29">
        <f t="shared" si="6"/>
        <v>0.003429216</v>
      </c>
    </row>
    <row r="32">
      <c r="B32" s="18"/>
      <c r="I32" s="23">
        <v>3.0</v>
      </c>
      <c r="J32" s="1">
        <v>0.0</v>
      </c>
      <c r="K32" s="32">
        <f t="shared" ref="K32:K37" si="7">$J$7*D12</f>
        <v>0.002737152</v>
      </c>
    </row>
    <row r="33">
      <c r="B33" s="18"/>
      <c r="I33" s="28"/>
      <c r="J33" s="1">
        <v>1.0</v>
      </c>
      <c r="K33" s="32">
        <f t="shared" si="7"/>
        <v>0.02052864</v>
      </c>
    </row>
    <row r="34">
      <c r="B34" s="18"/>
      <c r="I34" s="28"/>
      <c r="J34" s="1">
        <v>2.0</v>
      </c>
      <c r="K34" s="32">
        <f t="shared" si="7"/>
        <v>0.06158592</v>
      </c>
    </row>
    <row r="35">
      <c r="B35" s="18"/>
      <c r="I35" s="28"/>
      <c r="J35" s="1">
        <v>3.0</v>
      </c>
      <c r="K35" s="25">
        <f t="shared" si="7"/>
        <v>0.09237888</v>
      </c>
    </row>
    <row r="36">
      <c r="B36" s="18"/>
      <c r="I36" s="28"/>
      <c r="J36" s="1">
        <v>4.0</v>
      </c>
      <c r="K36" s="29">
        <f t="shared" si="7"/>
        <v>0.06928416</v>
      </c>
    </row>
    <row r="37">
      <c r="B37" s="18"/>
      <c r="I37" s="28"/>
      <c r="J37" s="1">
        <v>5.0</v>
      </c>
      <c r="K37" s="29">
        <f t="shared" si="7"/>
        <v>0.020785248</v>
      </c>
    </row>
    <row r="38">
      <c r="B38" s="18"/>
      <c r="I38" s="23">
        <v>4.0</v>
      </c>
      <c r="J38" s="1">
        <v>0.0</v>
      </c>
      <c r="K38" s="32">
        <f t="shared" ref="K38:K43" si="8">$J$8*D12</f>
        <v>0.006345216</v>
      </c>
    </row>
    <row r="39">
      <c r="B39" s="18"/>
      <c r="I39" s="28"/>
      <c r="J39" s="1">
        <v>1.0</v>
      </c>
      <c r="K39" s="32">
        <f t="shared" si="8"/>
        <v>0.04758912</v>
      </c>
    </row>
    <row r="40">
      <c r="B40" s="18"/>
      <c r="I40" s="28"/>
      <c r="J40" s="1">
        <v>2.0</v>
      </c>
      <c r="K40" s="32">
        <f t="shared" si="8"/>
        <v>0.14276736</v>
      </c>
    </row>
    <row r="41">
      <c r="B41" s="18"/>
      <c r="I41" s="28"/>
      <c r="J41" s="1">
        <v>3.0</v>
      </c>
      <c r="K41" s="32">
        <f t="shared" si="8"/>
        <v>0.21415104</v>
      </c>
    </row>
    <row r="42">
      <c r="B42" s="18"/>
      <c r="I42" s="28"/>
      <c r="J42" s="1">
        <v>4.0</v>
      </c>
      <c r="K42" s="25">
        <f t="shared" si="8"/>
        <v>0.16061328</v>
      </c>
    </row>
    <row r="43">
      <c r="B43" s="18"/>
      <c r="I43" s="28"/>
      <c r="J43" s="1">
        <v>5.0</v>
      </c>
      <c r="K43" s="29">
        <f t="shared" si="8"/>
        <v>0.048183984</v>
      </c>
    </row>
    <row r="44">
      <c r="B44" s="18"/>
      <c r="I44" s="23">
        <v>5.0</v>
      </c>
      <c r="J44" s="1">
        <v>0.0</v>
      </c>
      <c r="K44" s="32">
        <f t="shared" ref="K44:K49" si="9">$J$9*D12</f>
        <v>0.0006718464</v>
      </c>
    </row>
    <row r="45">
      <c r="B45" s="18"/>
      <c r="I45" s="28"/>
      <c r="J45" s="1">
        <v>1.0</v>
      </c>
      <c r="K45" s="32">
        <f t="shared" si="9"/>
        <v>0.005038848</v>
      </c>
    </row>
    <row r="46">
      <c r="B46" s="18"/>
      <c r="I46" s="28"/>
      <c r="J46" s="1">
        <v>2.0</v>
      </c>
      <c r="K46" s="32">
        <f t="shared" si="9"/>
        <v>0.015116544</v>
      </c>
    </row>
    <row r="47">
      <c r="B47" s="18"/>
      <c r="I47" s="28"/>
      <c r="J47" s="1">
        <v>3.0</v>
      </c>
      <c r="K47" s="32">
        <f t="shared" si="9"/>
        <v>0.022674816</v>
      </c>
    </row>
    <row r="48">
      <c r="B48" s="18"/>
      <c r="I48" s="28"/>
      <c r="J48" s="1">
        <v>4.0</v>
      </c>
      <c r="K48" s="32">
        <f t="shared" si="9"/>
        <v>0.017006112</v>
      </c>
    </row>
    <row r="49">
      <c r="B49" s="18"/>
      <c r="I49" s="33"/>
      <c r="J49" s="34">
        <v>5.0</v>
      </c>
      <c r="K49" s="35">
        <f t="shared" si="9"/>
        <v>0.0051018336</v>
      </c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