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480" yWindow="480" windowWidth="28320" windowHeight="15580" tabRatio="703" activeTab="6"/>
  </bookViews>
  <sheets>
    <sheet name="2010" sheetId="2" r:id="rId1"/>
    <sheet name="2011" sheetId="3" r:id="rId2"/>
    <sheet name="2012" sheetId="4" r:id="rId3"/>
    <sheet name="2013" sheetId="5" r:id="rId4"/>
    <sheet name="2014" sheetId="6" r:id="rId5"/>
    <sheet name="casesRain2014" sheetId="7" r:id="rId6"/>
    <sheet name="scalingexpPeak" sheetId="8" r:id="rId7"/>
    <sheet name="scalingexpAvg" sheetId="9" r:id="rId8"/>
    <sheet name="POPincid" sheetId="10" r:id="rId9"/>
    <sheet name="IncidenceRunoff" sheetId="11" r:id="rId10"/>
    <sheet name="Sheet1" sheetId="1" r:id="rId11"/>
  </sheets>
  <definedNames>
    <definedName name="_xlnm._FilterDatabase" localSheetId="10" hidden="1">Sheet1!$A$1:$W$26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4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26" i="1"/>
  <c r="R2" i="1"/>
  <c r="AM29" i="1"/>
  <c r="AM28" i="1"/>
  <c r="AM3" i="1"/>
  <c r="AM4" i="1"/>
  <c r="AM5" i="1"/>
  <c r="AM6" i="1"/>
  <c r="AL7" i="1"/>
  <c r="AM7" i="1"/>
  <c r="AM8" i="1"/>
  <c r="AL9" i="1"/>
  <c r="AM9" i="1"/>
  <c r="AM10" i="1"/>
  <c r="AM11" i="1"/>
  <c r="AL12" i="1"/>
  <c r="AM12" i="1"/>
  <c r="AL13" i="1"/>
  <c r="AM13" i="1"/>
  <c r="AL14" i="1"/>
  <c r="AM14" i="1"/>
  <c r="AM15" i="1"/>
  <c r="AM16" i="1"/>
  <c r="AM17" i="1"/>
  <c r="AM18" i="1"/>
  <c r="AL19" i="1"/>
  <c r="AM19" i="1"/>
  <c r="AL20" i="1"/>
  <c r="AM20" i="1"/>
  <c r="AL21" i="1"/>
  <c r="AM21" i="1"/>
  <c r="AL22" i="1"/>
  <c r="AM22" i="1"/>
  <c r="AL23" i="1"/>
  <c r="AM23" i="1"/>
  <c r="AM24" i="1"/>
  <c r="AL25" i="1"/>
  <c r="AM25" i="1"/>
  <c r="AL26" i="1"/>
  <c r="AM26" i="1"/>
  <c r="AM2" i="1"/>
  <c r="AL3" i="1"/>
  <c r="AL4" i="1"/>
  <c r="AL5" i="1"/>
  <c r="AL6" i="1"/>
  <c r="AL8" i="1"/>
  <c r="AL10" i="1"/>
  <c r="AL11" i="1"/>
  <c r="AL15" i="1"/>
  <c r="AL16" i="1"/>
  <c r="AL17" i="1"/>
  <c r="AL18" i="1"/>
  <c r="AL24" i="1"/>
  <c r="AL2" i="1"/>
  <c r="Q21" i="1"/>
  <c r="M9" i="1"/>
  <c r="N9" i="1"/>
  <c r="O9" i="1"/>
  <c r="P9" i="1"/>
  <c r="Q9" i="1"/>
  <c r="M11" i="1"/>
  <c r="N11" i="1"/>
  <c r="O11" i="1"/>
  <c r="P11" i="1"/>
  <c r="Q11" i="1"/>
  <c r="M18" i="1"/>
  <c r="N18" i="1"/>
  <c r="O18" i="1"/>
  <c r="P18" i="1"/>
  <c r="Q18" i="1"/>
  <c r="M2" i="1"/>
  <c r="N2" i="1"/>
  <c r="O2" i="1"/>
  <c r="P2" i="1"/>
  <c r="Q2" i="1"/>
  <c r="M8" i="1"/>
  <c r="N8" i="1"/>
  <c r="O8" i="1"/>
  <c r="P8" i="1"/>
  <c r="Q8" i="1"/>
  <c r="M3" i="1"/>
  <c r="N3" i="1"/>
  <c r="O3" i="1"/>
  <c r="P3" i="1"/>
  <c r="Q3" i="1"/>
  <c r="M16" i="1"/>
  <c r="N16" i="1"/>
  <c r="O16" i="1"/>
  <c r="P16" i="1"/>
  <c r="Q16" i="1"/>
  <c r="M17" i="1"/>
  <c r="N17" i="1"/>
  <c r="O17" i="1"/>
  <c r="P17" i="1"/>
  <c r="Q17" i="1"/>
  <c r="M6" i="1"/>
  <c r="N6" i="1"/>
  <c r="O6" i="1"/>
  <c r="P6" i="1"/>
  <c r="Q6" i="1"/>
  <c r="M5" i="1"/>
  <c r="N5" i="1"/>
  <c r="O5" i="1"/>
  <c r="P5" i="1"/>
  <c r="Q5" i="1"/>
  <c r="M10" i="1"/>
  <c r="N10" i="1"/>
  <c r="O10" i="1"/>
  <c r="P10" i="1"/>
  <c r="Q10" i="1"/>
  <c r="M24" i="1"/>
  <c r="N24" i="1"/>
  <c r="O24" i="1"/>
  <c r="P24" i="1"/>
  <c r="Q24" i="1"/>
  <c r="M4" i="1"/>
  <c r="N4" i="1"/>
  <c r="O4" i="1"/>
  <c r="P4" i="1"/>
  <c r="Q4" i="1"/>
  <c r="M25" i="1"/>
  <c r="N25" i="1"/>
  <c r="O25" i="1"/>
  <c r="P25" i="1"/>
  <c r="Q25" i="1"/>
  <c r="M19" i="1"/>
  <c r="N19" i="1"/>
  <c r="O19" i="1"/>
  <c r="P19" i="1"/>
  <c r="Q19" i="1"/>
  <c r="M12" i="1"/>
  <c r="N12" i="1"/>
  <c r="O12" i="1"/>
  <c r="P12" i="1"/>
  <c r="Q12" i="1"/>
  <c r="M20" i="1"/>
  <c r="N20" i="1"/>
  <c r="O20" i="1"/>
  <c r="P20" i="1"/>
  <c r="Q20" i="1"/>
  <c r="M26" i="1"/>
  <c r="N26" i="1"/>
  <c r="O26" i="1"/>
  <c r="P26" i="1"/>
  <c r="Q26" i="1"/>
  <c r="M14" i="1"/>
  <c r="N14" i="1"/>
  <c r="O14" i="1"/>
  <c r="P14" i="1"/>
  <c r="Q14" i="1"/>
  <c r="M21" i="1"/>
  <c r="N21" i="1"/>
  <c r="O21" i="1"/>
  <c r="P21" i="1"/>
  <c r="M13" i="1"/>
  <c r="N13" i="1"/>
  <c r="O13" i="1"/>
  <c r="P13" i="1"/>
  <c r="Q13" i="1"/>
  <c r="M7" i="1"/>
  <c r="N7" i="1"/>
  <c r="O7" i="1"/>
  <c r="P7" i="1"/>
  <c r="Q7" i="1"/>
  <c r="M22" i="1"/>
  <c r="N22" i="1"/>
  <c r="O22" i="1"/>
  <c r="P22" i="1"/>
  <c r="Q22" i="1"/>
  <c r="M23" i="1"/>
  <c r="N23" i="1"/>
  <c r="O23" i="1"/>
  <c r="P23" i="1"/>
  <c r="Q23" i="1"/>
  <c r="N15" i="1"/>
  <c r="O15" i="1"/>
  <c r="P15" i="1"/>
  <c r="Q15" i="1"/>
  <c r="M15" i="1"/>
</calcChain>
</file>

<file path=xl/sharedStrings.xml><?xml version="1.0" encoding="utf-8"?>
<sst xmlns="http://schemas.openxmlformats.org/spreadsheetml/2006/main" count="165" uniqueCount="67">
  <si>
    <t>Colombo</t>
  </si>
  <si>
    <t>Gampaha</t>
  </si>
  <si>
    <t>Kalutara</t>
  </si>
  <si>
    <t>Kandy</t>
  </si>
  <si>
    <t>Matale</t>
  </si>
  <si>
    <t>N Eliya</t>
  </si>
  <si>
    <t>Galle</t>
  </si>
  <si>
    <t>Hambantota</t>
  </si>
  <si>
    <t>Matara</t>
  </si>
  <si>
    <t>Jaffna</t>
  </si>
  <si>
    <t>Kilinochchi</t>
  </si>
  <si>
    <t>Mannar</t>
  </si>
  <si>
    <t>Vavuniya</t>
  </si>
  <si>
    <t>Mulativu</t>
  </si>
  <si>
    <t>Batticaloa</t>
  </si>
  <si>
    <t>Ampara</t>
  </si>
  <si>
    <t>Trincomalee</t>
  </si>
  <si>
    <t>Kurunegala</t>
  </si>
  <si>
    <t>Puttalam</t>
  </si>
  <si>
    <t>Apura</t>
  </si>
  <si>
    <t>Polonnaruwa</t>
  </si>
  <si>
    <t>Badulla</t>
  </si>
  <si>
    <t>Moneragala</t>
  </si>
  <si>
    <t>Ratnapura</t>
  </si>
  <si>
    <t>Kegalle</t>
  </si>
  <si>
    <t>ID Category</t>
  </si>
  <si>
    <t xml:space="preserve">District </t>
  </si>
  <si>
    <t>Avg Rainfall Range</t>
  </si>
  <si>
    <t>500-1000</t>
  </si>
  <si>
    <t>4000-4500</t>
  </si>
  <si>
    <t>1500-2000</t>
  </si>
  <si>
    <t>ID Category Finer</t>
  </si>
  <si>
    <t>ID Category (Finer)</t>
  </si>
  <si>
    <t xml:space="preserve">Avg Rainfall Range (Finer) in mm/year </t>
  </si>
  <si>
    <t>yearly incidence 2010</t>
  </si>
  <si>
    <t>yearly incidence 2011</t>
  </si>
  <si>
    <t>yearly incidence 2012</t>
  </si>
  <si>
    <t>yearly incidence 2013</t>
  </si>
  <si>
    <t>yearly incidence 2014</t>
  </si>
  <si>
    <t>population</t>
  </si>
  <si>
    <t>avg cases 2010</t>
  </si>
  <si>
    <t>avg cases 2011</t>
  </si>
  <si>
    <t>avg cases 2012</t>
  </si>
  <si>
    <t>avg cases 2013</t>
  </si>
  <si>
    <t>avg cases 2014</t>
  </si>
  <si>
    <t>rats</t>
  </si>
  <si>
    <t>cattle</t>
  </si>
  <si>
    <t>pigs</t>
  </si>
  <si>
    <t>dogs</t>
  </si>
  <si>
    <t>Topographic Index (this is a fucntion of veg., geology, and drainage density)</t>
  </si>
  <si>
    <t>avg degree</t>
  </si>
  <si>
    <t xml:space="preserve">diameter </t>
  </si>
  <si>
    <t>avg flux</t>
  </si>
  <si>
    <t>shortest path</t>
  </si>
  <si>
    <t xml:space="preserve">average path length </t>
  </si>
  <si>
    <t xml:space="preserve">closeness centrality </t>
  </si>
  <si>
    <t>avg year runoff</t>
  </si>
  <si>
    <t xml:space="preserve">HICA: Harvested irrigated cropped area </t>
  </si>
  <si>
    <t xml:space="preserve">RCA: Rice cropped area; </t>
  </si>
  <si>
    <t>min runoff</t>
  </si>
  <si>
    <t>max runoff</t>
  </si>
  <si>
    <t>km^3/year</t>
  </si>
  <si>
    <t>area (km^2)</t>
  </si>
  <si>
    <t>drainage area (space filling hyp)</t>
  </si>
  <si>
    <t>runoff (km^3/year)</t>
  </si>
  <si>
    <t>from other sources (FAO book)</t>
  </si>
  <si>
    <t>avg cases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</si>
</sst>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1" fontId="0" fillId="0" borderId="0" xfId="0" applyNumberFormat="1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11" fontId="0" fillId="2" borderId="0" xfId="0" applyNumberFormat="1" applyFill="1"/>
    <xf numFmtId="0" fontId="0" fillId="0" borderId="0" xfId="0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Relationship Id="rId9" Type="http://schemas.openxmlformats.org/officeDocument/2006/relationships/chartsheet" Target="chartsheets/sheet9.xml"/><Relationship Id="rId10" Type="http://schemas.openxmlformats.org/officeDocument/2006/relationships/chartsheet" Target="chart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layout>
        <c:manualLayout>
          <c:xMode val="edge"/>
          <c:yMode val="edge"/>
          <c:x val="0.468463976604154"/>
          <c:y val="0.015222222184171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yearly incidence 2010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257563762160872"/>
                  <c:y val="-0.0720315896212184"/>
                </c:manualLayout>
              </c:layout>
              <c:numFmt formatCode="General" sourceLinked="0"/>
            </c:trendlineLbl>
          </c:trendline>
          <c:xVal>
            <c:numRef>
              <c:f>Sheet1!$F$2:$F$26</c:f>
              <c:numCache>
                <c:formatCode>General</c:formatCode>
                <c:ptCount val="25"/>
                <c:pt idx="0">
                  <c:v>3779.0</c:v>
                </c:pt>
                <c:pt idx="1">
                  <c:v>3888.0</c:v>
                </c:pt>
                <c:pt idx="2">
                  <c:v>1300.0</c:v>
                </c:pt>
                <c:pt idx="3">
                  <c:v>2291.0</c:v>
                </c:pt>
                <c:pt idx="4">
                  <c:v>3449.0</c:v>
                </c:pt>
                <c:pt idx="5">
                  <c:v>4482.0</c:v>
                </c:pt>
                <c:pt idx="6">
                  <c:v>3700.0</c:v>
                </c:pt>
                <c:pt idx="7">
                  <c:v>1444.0</c:v>
                </c:pt>
                <c:pt idx="8">
                  <c:v>4576.0</c:v>
                </c:pt>
                <c:pt idx="9">
                  <c:v>2630.0</c:v>
                </c:pt>
                <c:pt idx="10">
                  <c:v>3129.0</c:v>
                </c:pt>
                <c:pt idx="11">
                  <c:v>985.0</c:v>
                </c:pt>
                <c:pt idx="12">
                  <c:v>3945.0</c:v>
                </c:pt>
                <c:pt idx="13">
                  <c:v>1777.0</c:v>
                </c:pt>
                <c:pt idx="14">
                  <c:v>250.0</c:v>
                </c:pt>
                <c:pt idx="15">
                  <c:v>1005.0</c:v>
                </c:pt>
                <c:pt idx="16">
                  <c:v>1789.0</c:v>
                </c:pt>
                <c:pt idx="17">
                  <c:v>1622.0</c:v>
                </c:pt>
                <c:pt idx="18">
                  <c:v>2481.0</c:v>
                </c:pt>
                <c:pt idx="19">
                  <c:v>1561.0</c:v>
                </c:pt>
                <c:pt idx="20">
                  <c:v>1612.0</c:v>
                </c:pt>
                <c:pt idx="21">
                  <c:v>1400.0</c:v>
                </c:pt>
                <c:pt idx="22">
                  <c:v>1177.0</c:v>
                </c:pt>
                <c:pt idx="23">
                  <c:v>527.0</c:v>
                </c:pt>
                <c:pt idx="24">
                  <c:v>1322.0</c:v>
                </c:pt>
              </c:numCache>
            </c:numRef>
          </c:xVal>
          <c:yVal>
            <c:numRef>
              <c:f>Sheet1!$G$2:$G$26</c:f>
              <c:numCache>
                <c:formatCode>0.00E+00</c:formatCode>
                <c:ptCount val="25"/>
                <c:pt idx="0">
                  <c:v>2.18699228615554E-5</c:v>
                </c:pt>
                <c:pt idx="1">
                  <c:v>2.15489220549457E-5</c:v>
                </c:pt>
                <c:pt idx="2">
                  <c:v>2.03896902311758E-5</c:v>
                </c:pt>
                <c:pt idx="3">
                  <c:v>1.18148994243054E-5</c:v>
                </c:pt>
                <c:pt idx="4">
                  <c:v>2.99385353004656E-5</c:v>
                </c:pt>
                <c:pt idx="5">
                  <c:v>3.30880224116205E-5</c:v>
                </c:pt>
                <c:pt idx="6">
                  <c:v>1.504701250971E-5</c:v>
                </c:pt>
                <c:pt idx="7">
                  <c:v>1.22979790643852E-5</c:v>
                </c:pt>
                <c:pt idx="8">
                  <c:v>4.27249772397801E-5</c:v>
                </c:pt>
                <c:pt idx="9">
                  <c:v>9.40228066625378E-6</c:v>
                </c:pt>
                <c:pt idx="10">
                  <c:v>3.9923935689296E-5</c:v>
                </c:pt>
                <c:pt idx="11">
                  <c:v>8.96297112436757E-6</c:v>
                </c:pt>
                <c:pt idx="12">
                  <c:v>4.21559094153818E-6</c:v>
                </c:pt>
                <c:pt idx="13">
                  <c:v>4.61963467928956E-6</c:v>
                </c:pt>
                <c:pt idx="14">
                  <c:v>1.61137161618906E-5</c:v>
                </c:pt>
                <c:pt idx="15">
                  <c:v>1.42722901773532E-7</c:v>
                </c:pt>
                <c:pt idx="16">
                  <c:v>2.21560915641631E-6</c:v>
                </c:pt>
                <c:pt idx="17">
                  <c:v>2.42502543696895E-5</c:v>
                </c:pt>
                <c:pt idx="18">
                  <c:v>9.23754077450498E-6</c:v>
                </c:pt>
                <c:pt idx="19">
                  <c:v>2.05210036576637E-5</c:v>
                </c:pt>
                <c:pt idx="20">
                  <c:v>9.88035548201643E-6</c:v>
                </c:pt>
                <c:pt idx="21">
                  <c:v>1.45251721232897E-6</c:v>
                </c:pt>
                <c:pt idx="22">
                  <c:v>2.20244912342525E-6</c:v>
                </c:pt>
                <c:pt idx="23">
                  <c:v>5.85852499079375E-6</c:v>
                </c:pt>
                <c:pt idx="24">
                  <c:v>7.22767911995779E-6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54504"/>
        <c:axId val="2119259832"/>
      </c:scatterChart>
      <c:valAx>
        <c:axId val="211925450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Yearly Rainfall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259832"/>
        <c:crosses val="autoZero"/>
        <c:crossBetween val="midCat"/>
      </c:valAx>
      <c:valAx>
        <c:axId val="21192598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Incidence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2119254504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yearly incidence 2010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257563762160872"/>
                  <c:y val="-0.0720315896212184"/>
                </c:manualLayout>
              </c:layout>
              <c:numFmt formatCode="General" sourceLinked="0"/>
            </c:trendlineLbl>
          </c:trendline>
          <c:xVal>
            <c:numRef>
              <c:f>Sheet1!$AM$2:$AM$26</c:f>
              <c:numCache>
                <c:formatCode>General</c:formatCode>
                <c:ptCount val="25"/>
                <c:pt idx="0">
                  <c:v>25.54604</c:v>
                </c:pt>
                <c:pt idx="1">
                  <c:v>52.13808</c:v>
                </c:pt>
                <c:pt idx="2">
                  <c:v>60.112</c:v>
                </c:pt>
                <c:pt idx="3">
                  <c:v>43.91847</c:v>
                </c:pt>
                <c:pt idx="4">
                  <c:v>54.35624</c:v>
                </c:pt>
                <c:pt idx="5">
                  <c:v>145.03752</c:v>
                </c:pt>
                <c:pt idx="6">
                  <c:v>59.829</c:v>
                </c:pt>
                <c:pt idx="7">
                  <c:v>96.22816</c:v>
                </c:pt>
                <c:pt idx="8">
                  <c:v>77.1056</c:v>
                </c:pt>
                <c:pt idx="9">
                  <c:v>74.3501</c:v>
                </c:pt>
                <c:pt idx="10">
                  <c:v>39.7383</c:v>
                </c:pt>
                <c:pt idx="11">
                  <c:v>28.3877</c:v>
                </c:pt>
                <c:pt idx="12">
                  <c:v>67.3017</c:v>
                </c:pt>
                <c:pt idx="13">
                  <c:v>75.02494</c:v>
                </c:pt>
                <c:pt idx="14">
                  <c:v>6.24</c:v>
                </c:pt>
                <c:pt idx="15">
                  <c:v>9.33645</c:v>
                </c:pt>
                <c:pt idx="16">
                  <c:v>46.6929</c:v>
                </c:pt>
                <c:pt idx="17">
                  <c:v>31.66144</c:v>
                </c:pt>
                <c:pt idx="18">
                  <c:v>136.65348</c:v>
                </c:pt>
                <c:pt idx="19">
                  <c:v>48.03197</c:v>
                </c:pt>
                <c:pt idx="20">
                  <c:v>40.76748</c:v>
                </c:pt>
                <c:pt idx="21">
                  <c:v>26.054</c:v>
                </c:pt>
                <c:pt idx="22">
                  <c:v>14.18285</c:v>
                </c:pt>
                <c:pt idx="23">
                  <c:v>9.9076</c:v>
                </c:pt>
                <c:pt idx="24">
                  <c:v>31.9263</c:v>
                </c:pt>
              </c:numCache>
            </c:numRef>
          </c:xVal>
          <c:yVal>
            <c:numRef>
              <c:f>Sheet1!$R$2:$R$26</c:f>
              <c:numCache>
                <c:formatCode>0.00E+00</c:formatCode>
                <c:ptCount val="25"/>
                <c:pt idx="0">
                  <c:v>29.59702324536176</c:v>
                </c:pt>
                <c:pt idx="1">
                  <c:v>40.58743713752794</c:v>
                </c:pt>
                <c:pt idx="2">
                  <c:v>63.84163755986894</c:v>
                </c:pt>
                <c:pt idx="3">
                  <c:v>18.33339022661823</c:v>
                </c:pt>
                <c:pt idx="4">
                  <c:v>62.22131622349453</c:v>
                </c:pt>
                <c:pt idx="5">
                  <c:v>80.92063719871894</c:v>
                </c:pt>
                <c:pt idx="6">
                  <c:v>39.67945261476321</c:v>
                </c:pt>
                <c:pt idx="7">
                  <c:v>45.31537086637809</c:v>
                </c:pt>
                <c:pt idx="8">
                  <c:v>74.324013677544</c:v>
                </c:pt>
                <c:pt idx="9">
                  <c:v>15.72156161661996</c:v>
                </c:pt>
                <c:pt idx="10">
                  <c:v>61.4777773137047</c:v>
                </c:pt>
                <c:pt idx="11">
                  <c:v>18.32950913960724</c:v>
                </c:pt>
                <c:pt idx="12">
                  <c:v>11.03550455002782</c:v>
                </c:pt>
                <c:pt idx="13">
                  <c:v>12.21176441300355</c:v>
                </c:pt>
                <c:pt idx="14">
                  <c:v>64.81345289710724</c:v>
                </c:pt>
                <c:pt idx="15">
                  <c:v>2.241705972553815</c:v>
                </c:pt>
                <c:pt idx="16">
                  <c:v>8.48065057881207</c:v>
                </c:pt>
                <c:pt idx="17">
                  <c:v>38.69298293951614</c:v>
                </c:pt>
                <c:pt idx="18">
                  <c:v>54.70795215545083</c:v>
                </c:pt>
                <c:pt idx="19">
                  <c:v>50.7175708631298</c:v>
                </c:pt>
                <c:pt idx="20">
                  <c:v>28.1975202503375</c:v>
                </c:pt>
                <c:pt idx="21">
                  <c:v>30.64267427785686</c:v>
                </c:pt>
                <c:pt idx="22">
                  <c:v>6.782982409773001</c:v>
                </c:pt>
                <c:pt idx="23">
                  <c:v>26.67751682233605</c:v>
                </c:pt>
                <c:pt idx="24">
                  <c:v>29.21547699068352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33448"/>
        <c:axId val="2111242280"/>
      </c:scatterChart>
      <c:valAx>
        <c:axId val="211123344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Yearly Runoff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242280"/>
        <c:crosses val="autoZero"/>
        <c:crossBetween val="midCat"/>
      </c:valAx>
      <c:valAx>
        <c:axId val="2111242280"/>
        <c:scaling>
          <c:logBase val="10.0"/>
          <c:orientation val="minMax"/>
          <c:max val="1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Incidence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11123344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yearly incidence 2010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257563762160872"/>
                  <c:y val="-0.0720315896212184"/>
                </c:manualLayout>
              </c:layout>
              <c:numFmt formatCode="General" sourceLinked="0"/>
            </c:trendlineLbl>
          </c:trendline>
          <c:xVal>
            <c:numRef>
              <c:f>Sheet1!$F$2:$F$26</c:f>
              <c:numCache>
                <c:formatCode>General</c:formatCode>
                <c:ptCount val="25"/>
                <c:pt idx="0">
                  <c:v>3779.0</c:v>
                </c:pt>
                <c:pt idx="1">
                  <c:v>3888.0</c:v>
                </c:pt>
                <c:pt idx="2">
                  <c:v>1300.0</c:v>
                </c:pt>
                <c:pt idx="3">
                  <c:v>2291.0</c:v>
                </c:pt>
                <c:pt idx="4">
                  <c:v>3449.0</c:v>
                </c:pt>
                <c:pt idx="5">
                  <c:v>4482.0</c:v>
                </c:pt>
                <c:pt idx="6">
                  <c:v>3700.0</c:v>
                </c:pt>
                <c:pt idx="7">
                  <c:v>1444.0</c:v>
                </c:pt>
                <c:pt idx="8">
                  <c:v>4576.0</c:v>
                </c:pt>
                <c:pt idx="9">
                  <c:v>2630.0</c:v>
                </c:pt>
                <c:pt idx="10">
                  <c:v>3129.0</c:v>
                </c:pt>
                <c:pt idx="11">
                  <c:v>985.0</c:v>
                </c:pt>
                <c:pt idx="12">
                  <c:v>3945.0</c:v>
                </c:pt>
                <c:pt idx="13">
                  <c:v>1777.0</c:v>
                </c:pt>
                <c:pt idx="14">
                  <c:v>250.0</c:v>
                </c:pt>
                <c:pt idx="15">
                  <c:v>1005.0</c:v>
                </c:pt>
                <c:pt idx="16">
                  <c:v>1789.0</c:v>
                </c:pt>
                <c:pt idx="17">
                  <c:v>1622.0</c:v>
                </c:pt>
                <c:pt idx="18">
                  <c:v>2481.0</c:v>
                </c:pt>
                <c:pt idx="19">
                  <c:v>1561.0</c:v>
                </c:pt>
                <c:pt idx="20">
                  <c:v>1612.0</c:v>
                </c:pt>
                <c:pt idx="21">
                  <c:v>1400.0</c:v>
                </c:pt>
                <c:pt idx="22">
                  <c:v>1177.0</c:v>
                </c:pt>
                <c:pt idx="23">
                  <c:v>527.0</c:v>
                </c:pt>
                <c:pt idx="24">
                  <c:v>1322.0</c:v>
                </c:pt>
              </c:numCache>
            </c:numRef>
          </c:xVal>
          <c:yVal>
            <c:numRef>
              <c:f>Sheet1!$H$2:$H$26</c:f>
              <c:numCache>
                <c:formatCode>0.00E+00</c:formatCode>
                <c:ptCount val="25"/>
                <c:pt idx="0">
                  <c:v>1.81771326078829E-5</c:v>
                </c:pt>
                <c:pt idx="1">
                  <c:v>2.01388415849073E-5</c:v>
                </c:pt>
                <c:pt idx="2">
                  <c:v>8.11468479907402E-5</c:v>
                </c:pt>
                <c:pt idx="3">
                  <c:v>1.16331317408545E-5</c:v>
                </c:pt>
                <c:pt idx="4">
                  <c:v>2.72788476541828E-5</c:v>
                </c:pt>
                <c:pt idx="5">
                  <c:v>4.94022556840167E-5</c:v>
                </c:pt>
                <c:pt idx="6">
                  <c:v>1.97492039189944E-5</c:v>
                </c:pt>
                <c:pt idx="7">
                  <c:v>2.54674684561679E-5</c:v>
                </c:pt>
                <c:pt idx="8">
                  <c:v>3.67771845845903E-5</c:v>
                </c:pt>
                <c:pt idx="9">
                  <c:v>8.58469104310128E-6</c:v>
                </c:pt>
                <c:pt idx="10">
                  <c:v>4.01286738210359E-5</c:v>
                </c:pt>
                <c:pt idx="11">
                  <c:v>1.36630657383652E-5</c:v>
                </c:pt>
                <c:pt idx="12">
                  <c:v>6.44048616068334E-6</c:v>
                </c:pt>
                <c:pt idx="13">
                  <c:v>9.36759254411495E-6</c:v>
                </c:pt>
                <c:pt idx="14">
                  <c:v>7.18171659973918E-5</c:v>
                </c:pt>
                <c:pt idx="15">
                  <c:v>4.28168705320596E-7</c:v>
                </c:pt>
                <c:pt idx="16">
                  <c:v>4.5894761097195E-6</c:v>
                </c:pt>
                <c:pt idx="17">
                  <c:v>2.97538581982715E-5</c:v>
                </c:pt>
                <c:pt idx="18">
                  <c:v>3.58416582050793E-5</c:v>
                </c:pt>
                <c:pt idx="19">
                  <c:v>1.8058483218744E-5</c:v>
                </c:pt>
                <c:pt idx="20">
                  <c:v>2.28345993362158E-5</c:v>
                </c:pt>
                <c:pt idx="21">
                  <c:v>2.61453098219214E-5</c:v>
                </c:pt>
                <c:pt idx="22">
                  <c:v>1.46829941561683E-6</c:v>
                </c:pt>
                <c:pt idx="23">
                  <c:v>1.33909142646714E-5</c:v>
                </c:pt>
                <c:pt idx="24">
                  <c:v>9.03459889994724E-6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14872"/>
        <c:axId val="2111220200"/>
      </c:scatterChart>
      <c:valAx>
        <c:axId val="211121487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Yearly Rainfall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1220200"/>
        <c:crosses val="autoZero"/>
        <c:crossBetween val="midCat"/>
      </c:valAx>
      <c:valAx>
        <c:axId val="21112202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Incidence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211121487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yearly incidence 2010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257563762160872"/>
                  <c:y val="-0.0720315896212184"/>
                </c:manualLayout>
              </c:layout>
              <c:numFmt formatCode="General" sourceLinked="0"/>
            </c:trendlineLbl>
          </c:trendline>
          <c:xVal>
            <c:numRef>
              <c:f>Sheet1!$F$2:$F$26</c:f>
              <c:numCache>
                <c:formatCode>General</c:formatCode>
                <c:ptCount val="25"/>
                <c:pt idx="0">
                  <c:v>3779.0</c:v>
                </c:pt>
                <c:pt idx="1">
                  <c:v>3888.0</c:v>
                </c:pt>
                <c:pt idx="2">
                  <c:v>1300.0</c:v>
                </c:pt>
                <c:pt idx="3">
                  <c:v>2291.0</c:v>
                </c:pt>
                <c:pt idx="4">
                  <c:v>3449.0</c:v>
                </c:pt>
                <c:pt idx="5">
                  <c:v>4482.0</c:v>
                </c:pt>
                <c:pt idx="6">
                  <c:v>3700.0</c:v>
                </c:pt>
                <c:pt idx="7">
                  <c:v>1444.0</c:v>
                </c:pt>
                <c:pt idx="8">
                  <c:v>4576.0</c:v>
                </c:pt>
                <c:pt idx="9">
                  <c:v>2630.0</c:v>
                </c:pt>
                <c:pt idx="10">
                  <c:v>3129.0</c:v>
                </c:pt>
                <c:pt idx="11">
                  <c:v>985.0</c:v>
                </c:pt>
                <c:pt idx="12">
                  <c:v>3945.0</c:v>
                </c:pt>
                <c:pt idx="13">
                  <c:v>1777.0</c:v>
                </c:pt>
                <c:pt idx="14">
                  <c:v>250.0</c:v>
                </c:pt>
                <c:pt idx="15">
                  <c:v>1005.0</c:v>
                </c:pt>
                <c:pt idx="16">
                  <c:v>1789.0</c:v>
                </c:pt>
                <c:pt idx="17">
                  <c:v>1622.0</c:v>
                </c:pt>
                <c:pt idx="18">
                  <c:v>2481.0</c:v>
                </c:pt>
                <c:pt idx="19">
                  <c:v>1561.0</c:v>
                </c:pt>
                <c:pt idx="20">
                  <c:v>1612.0</c:v>
                </c:pt>
                <c:pt idx="21">
                  <c:v>1400.0</c:v>
                </c:pt>
                <c:pt idx="22">
                  <c:v>1177.0</c:v>
                </c:pt>
                <c:pt idx="23">
                  <c:v>527.0</c:v>
                </c:pt>
                <c:pt idx="24">
                  <c:v>1322.0</c:v>
                </c:pt>
              </c:numCache>
            </c:numRef>
          </c:xVal>
          <c:yVal>
            <c:numRef>
              <c:f>Sheet1!$I$2:$I$26</c:f>
              <c:numCache>
                <c:formatCode>0.00E+00</c:formatCode>
                <c:ptCount val="25"/>
                <c:pt idx="0">
                  <c:v>8.10262715854346E-6</c:v>
                </c:pt>
                <c:pt idx="1">
                  <c:v>1.18952942216059E-5</c:v>
                </c:pt>
                <c:pt idx="2">
                  <c:v>8.23825867926296E-6</c:v>
                </c:pt>
                <c:pt idx="3">
                  <c:v>5.15008436444081E-6</c:v>
                </c:pt>
                <c:pt idx="4">
                  <c:v>2.09365155745853E-5</c:v>
                </c:pt>
                <c:pt idx="5">
                  <c:v>2.41266830084733E-5</c:v>
                </c:pt>
                <c:pt idx="6">
                  <c:v>1.15987388095681E-5</c:v>
                </c:pt>
                <c:pt idx="7">
                  <c:v>9.87711704383697E-6</c:v>
                </c:pt>
                <c:pt idx="8">
                  <c:v>1.94294560069534E-5</c:v>
                </c:pt>
                <c:pt idx="9">
                  <c:v>3.88355070997439E-6</c:v>
                </c:pt>
                <c:pt idx="10">
                  <c:v>2.18046110303078E-5</c:v>
                </c:pt>
                <c:pt idx="11">
                  <c:v>4.5907900880907E-6</c:v>
                </c:pt>
                <c:pt idx="12">
                  <c:v>5.03528918017061E-6</c:v>
                </c:pt>
                <c:pt idx="13">
                  <c:v>3.72137238053881E-6</c:v>
                </c:pt>
                <c:pt idx="14">
                  <c:v>1.38911346223195E-5</c:v>
                </c:pt>
                <c:pt idx="15">
                  <c:v>4.28168705320596E-7</c:v>
                </c:pt>
                <c:pt idx="16">
                  <c:v>1.89909356264255E-6</c:v>
                </c:pt>
                <c:pt idx="17">
                  <c:v>8.94335622144576E-6</c:v>
                </c:pt>
                <c:pt idx="18">
                  <c:v>1.45953144237179E-5</c:v>
                </c:pt>
                <c:pt idx="19">
                  <c:v>1.53907527432478E-5</c:v>
                </c:pt>
                <c:pt idx="20">
                  <c:v>1.00999189371724E-5</c:v>
                </c:pt>
                <c:pt idx="21">
                  <c:v>9.19927567808345E-6</c:v>
                </c:pt>
                <c:pt idx="22">
                  <c:v>2.93659883123367E-6</c:v>
                </c:pt>
                <c:pt idx="23">
                  <c:v>2.2597167821633E-5</c:v>
                </c:pt>
                <c:pt idx="24">
                  <c:v>2.71037966998417E-6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26200"/>
        <c:axId val="2119331528"/>
      </c:scatterChart>
      <c:valAx>
        <c:axId val="211932620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Yearly Rainfall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331528"/>
        <c:crosses val="autoZero"/>
        <c:crossBetween val="midCat"/>
      </c:valAx>
      <c:valAx>
        <c:axId val="21193315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Incidence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2119326200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yearly incidence 2010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257563762160872"/>
                  <c:y val="-0.0720315896212184"/>
                </c:manualLayout>
              </c:layout>
              <c:numFmt formatCode="General" sourceLinked="0"/>
            </c:trendlineLbl>
          </c:trendline>
          <c:xVal>
            <c:numRef>
              <c:f>Sheet1!$F$2:$F$26</c:f>
              <c:numCache>
                <c:formatCode>General</c:formatCode>
                <c:ptCount val="25"/>
                <c:pt idx="0">
                  <c:v>3779.0</c:v>
                </c:pt>
                <c:pt idx="1">
                  <c:v>3888.0</c:v>
                </c:pt>
                <c:pt idx="2">
                  <c:v>1300.0</c:v>
                </c:pt>
                <c:pt idx="3">
                  <c:v>2291.0</c:v>
                </c:pt>
                <c:pt idx="4">
                  <c:v>3449.0</c:v>
                </c:pt>
                <c:pt idx="5">
                  <c:v>4482.0</c:v>
                </c:pt>
                <c:pt idx="6">
                  <c:v>3700.0</c:v>
                </c:pt>
                <c:pt idx="7">
                  <c:v>1444.0</c:v>
                </c:pt>
                <c:pt idx="8">
                  <c:v>4576.0</c:v>
                </c:pt>
                <c:pt idx="9">
                  <c:v>2630.0</c:v>
                </c:pt>
                <c:pt idx="10">
                  <c:v>3129.0</c:v>
                </c:pt>
                <c:pt idx="11">
                  <c:v>985.0</c:v>
                </c:pt>
                <c:pt idx="12">
                  <c:v>3945.0</c:v>
                </c:pt>
                <c:pt idx="13">
                  <c:v>1777.0</c:v>
                </c:pt>
                <c:pt idx="14">
                  <c:v>250.0</c:v>
                </c:pt>
                <c:pt idx="15">
                  <c:v>1005.0</c:v>
                </c:pt>
                <c:pt idx="16">
                  <c:v>1789.0</c:v>
                </c:pt>
                <c:pt idx="17">
                  <c:v>1622.0</c:v>
                </c:pt>
                <c:pt idx="18">
                  <c:v>2481.0</c:v>
                </c:pt>
                <c:pt idx="19">
                  <c:v>1561.0</c:v>
                </c:pt>
                <c:pt idx="20">
                  <c:v>1612.0</c:v>
                </c:pt>
                <c:pt idx="21">
                  <c:v>1400.0</c:v>
                </c:pt>
                <c:pt idx="22">
                  <c:v>1177.0</c:v>
                </c:pt>
                <c:pt idx="23">
                  <c:v>527.0</c:v>
                </c:pt>
                <c:pt idx="24">
                  <c:v>1322.0</c:v>
                </c:pt>
              </c:numCache>
            </c:numRef>
          </c:xVal>
          <c:yVal>
            <c:numRef>
              <c:f>Sheet1!$J$2:$J$26</c:f>
              <c:numCache>
                <c:formatCode>0.00E+00</c:formatCode>
                <c:ptCount val="25"/>
                <c:pt idx="0">
                  <c:v>7.95921782830375E-6</c:v>
                </c:pt>
                <c:pt idx="1">
                  <c:v>1.76802397397122E-5</c:v>
                </c:pt>
                <c:pt idx="2">
                  <c:v>2.0286711997685E-5</c:v>
                </c:pt>
                <c:pt idx="3">
                  <c:v>5.99833355387812E-6</c:v>
                </c:pt>
                <c:pt idx="4">
                  <c:v>3.09614920874974E-5</c:v>
                </c:pt>
                <c:pt idx="5">
                  <c:v>3.33178003450345E-5</c:v>
                </c:pt>
                <c:pt idx="6">
                  <c:v>2.04545326303871E-5</c:v>
                </c:pt>
                <c:pt idx="7">
                  <c:v>3.34078958835662E-5</c:v>
                </c:pt>
                <c:pt idx="8">
                  <c:v>3.12259114397465E-5</c:v>
                </c:pt>
                <c:pt idx="9">
                  <c:v>6.43851828232596E-6</c:v>
                </c:pt>
                <c:pt idx="10">
                  <c:v>1.81193246589882E-5</c:v>
                </c:pt>
                <c:pt idx="11">
                  <c:v>5.35592176943915E-6</c:v>
                </c:pt>
                <c:pt idx="12">
                  <c:v>3.98139144478606E-6</c:v>
                </c:pt>
                <c:pt idx="13">
                  <c:v>5.64622016357613E-6</c:v>
                </c:pt>
                <c:pt idx="14">
                  <c:v>2.51429536663983E-5</c:v>
                </c:pt>
                <c:pt idx="15">
                  <c:v>1.42722901773532E-6</c:v>
                </c:pt>
                <c:pt idx="16">
                  <c:v>6.96334306302269E-6</c:v>
                </c:pt>
                <c:pt idx="17">
                  <c:v>1.27270838535959E-5</c:v>
                </c:pt>
                <c:pt idx="18">
                  <c:v>3.8982422068411E-5</c:v>
                </c:pt>
                <c:pt idx="19">
                  <c:v>3.83742768398311E-5</c:v>
                </c:pt>
                <c:pt idx="20">
                  <c:v>1.3832497674823E-5</c:v>
                </c:pt>
                <c:pt idx="21">
                  <c:v>2.46927926095924E-5</c:v>
                </c:pt>
                <c:pt idx="22">
                  <c:v>7.34149707808416E-6</c:v>
                </c:pt>
                <c:pt idx="23">
                  <c:v>1.25539821231295E-5</c:v>
                </c:pt>
                <c:pt idx="24">
                  <c:v>3.43314758197995E-5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72888"/>
        <c:axId val="2119378216"/>
      </c:scatterChart>
      <c:valAx>
        <c:axId val="211937288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Yearly Rainfall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378216"/>
        <c:crosses val="autoZero"/>
        <c:crossBetween val="midCat"/>
      </c:valAx>
      <c:valAx>
        <c:axId val="21193782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Incidence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2119372888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yearly incidence 2010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257563762160872"/>
                  <c:y val="-0.0720315896212184"/>
                </c:manualLayout>
              </c:layout>
              <c:numFmt formatCode="General" sourceLinked="0"/>
            </c:trendlineLbl>
          </c:trendline>
          <c:xVal>
            <c:numRef>
              <c:f>Sheet1!$F$2:$F$26</c:f>
              <c:numCache>
                <c:formatCode>General</c:formatCode>
                <c:ptCount val="25"/>
                <c:pt idx="0">
                  <c:v>3779.0</c:v>
                </c:pt>
                <c:pt idx="1">
                  <c:v>3888.0</c:v>
                </c:pt>
                <c:pt idx="2">
                  <c:v>1300.0</c:v>
                </c:pt>
                <c:pt idx="3">
                  <c:v>2291.0</c:v>
                </c:pt>
                <c:pt idx="4">
                  <c:v>3449.0</c:v>
                </c:pt>
                <c:pt idx="5">
                  <c:v>4482.0</c:v>
                </c:pt>
                <c:pt idx="6">
                  <c:v>3700.0</c:v>
                </c:pt>
                <c:pt idx="7">
                  <c:v>1444.0</c:v>
                </c:pt>
                <c:pt idx="8">
                  <c:v>4576.0</c:v>
                </c:pt>
                <c:pt idx="9">
                  <c:v>2630.0</c:v>
                </c:pt>
                <c:pt idx="10">
                  <c:v>3129.0</c:v>
                </c:pt>
                <c:pt idx="11">
                  <c:v>985.0</c:v>
                </c:pt>
                <c:pt idx="12">
                  <c:v>3945.0</c:v>
                </c:pt>
                <c:pt idx="13">
                  <c:v>1777.0</c:v>
                </c:pt>
                <c:pt idx="14">
                  <c:v>250.0</c:v>
                </c:pt>
                <c:pt idx="15">
                  <c:v>1005.0</c:v>
                </c:pt>
                <c:pt idx="16">
                  <c:v>1789.0</c:v>
                </c:pt>
                <c:pt idx="17">
                  <c:v>1622.0</c:v>
                </c:pt>
                <c:pt idx="18">
                  <c:v>2481.0</c:v>
                </c:pt>
                <c:pt idx="19">
                  <c:v>1561.0</c:v>
                </c:pt>
                <c:pt idx="20">
                  <c:v>1612.0</c:v>
                </c:pt>
                <c:pt idx="21">
                  <c:v>1400.0</c:v>
                </c:pt>
                <c:pt idx="22">
                  <c:v>1177.0</c:v>
                </c:pt>
                <c:pt idx="23">
                  <c:v>527.0</c:v>
                </c:pt>
                <c:pt idx="24">
                  <c:v>1322.0</c:v>
                </c:pt>
              </c:numCache>
            </c:numRef>
          </c:xVal>
          <c:yVal>
            <c:numRef>
              <c:f>Sheet1!$K$2:$K$26</c:f>
              <c:numCache>
                <c:formatCode>0.00E+00</c:formatCode>
                <c:ptCount val="25"/>
                <c:pt idx="0">
                  <c:v>7.95921782830375E-6</c:v>
                </c:pt>
                <c:pt idx="1">
                  <c:v>1.65955624550672E-5</c:v>
                </c:pt>
                <c:pt idx="2">
                  <c:v>8.13528044577218E-6</c:v>
                </c:pt>
                <c:pt idx="3">
                  <c:v>5.08949513662386E-6</c:v>
                </c:pt>
                <c:pt idx="4">
                  <c:v>2.55739196757964E-5</c:v>
                </c:pt>
                <c:pt idx="5">
                  <c:v>3.52326164568181E-5</c:v>
                </c:pt>
                <c:pt idx="6">
                  <c:v>1.90438752076017E-5</c:v>
                </c:pt>
                <c:pt idx="7">
                  <c:v>1.70428686246599E-5</c:v>
                </c:pt>
                <c:pt idx="8">
                  <c:v>3.0730262051814E-5</c:v>
                </c:pt>
                <c:pt idx="9">
                  <c:v>5.72312736206752E-6</c:v>
                </c:pt>
                <c:pt idx="10">
                  <c:v>1.31032404313587E-5</c:v>
                </c:pt>
                <c:pt idx="11">
                  <c:v>7.1047941839499E-6</c:v>
                </c:pt>
                <c:pt idx="12">
                  <c:v>4.21559094153818E-6</c:v>
                </c:pt>
                <c:pt idx="13">
                  <c:v>3.07975645285971E-6</c:v>
                </c:pt>
                <c:pt idx="14">
                  <c:v>1.33354892374267E-5</c:v>
                </c:pt>
                <c:pt idx="15">
                  <c:v>2.42628933015004E-6</c:v>
                </c:pt>
                <c:pt idx="16">
                  <c:v>2.69038254707695E-6</c:v>
                </c:pt>
                <c:pt idx="17">
                  <c:v>8.08341812322982E-6</c:v>
                </c:pt>
                <c:pt idx="18">
                  <c:v>1.97683372574407E-5</c:v>
                </c:pt>
                <c:pt idx="19">
                  <c:v>1.74428531090141E-5</c:v>
                </c:pt>
                <c:pt idx="20">
                  <c:v>4.39126910311842E-6</c:v>
                </c:pt>
                <c:pt idx="21">
                  <c:v>4.84172404109655E-6</c:v>
                </c:pt>
                <c:pt idx="22">
                  <c:v>7.34149707808416E-7</c:v>
                </c:pt>
                <c:pt idx="23">
                  <c:v>3.34772856616786E-6</c:v>
                </c:pt>
                <c:pt idx="24">
                  <c:v>9.93805878994196E-6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19944"/>
        <c:axId val="2119425272"/>
      </c:scatterChart>
      <c:valAx>
        <c:axId val="211941994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Yearly Rainfall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425272"/>
        <c:crosses val="autoZero"/>
        <c:crossBetween val="midCat"/>
      </c:valAx>
      <c:valAx>
        <c:axId val="21194252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Incidence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2119419944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avg cases 2014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998171267582531"/>
                  <c:y val="-0.000684229469605725"/>
                </c:manualLayout>
              </c:layout>
              <c:numFmt formatCode="General" sourceLinked="0"/>
            </c:trendlineLbl>
          </c:trendline>
          <c:xVal>
            <c:numRef>
              <c:f>Sheet1!$F$2:$F$26</c:f>
              <c:numCache>
                <c:formatCode>General</c:formatCode>
                <c:ptCount val="25"/>
                <c:pt idx="0">
                  <c:v>3779.0</c:v>
                </c:pt>
                <c:pt idx="1">
                  <c:v>3888.0</c:v>
                </c:pt>
                <c:pt idx="2">
                  <c:v>1300.0</c:v>
                </c:pt>
                <c:pt idx="3">
                  <c:v>2291.0</c:v>
                </c:pt>
                <c:pt idx="4">
                  <c:v>3449.0</c:v>
                </c:pt>
                <c:pt idx="5">
                  <c:v>4482.0</c:v>
                </c:pt>
                <c:pt idx="6">
                  <c:v>3700.0</c:v>
                </c:pt>
                <c:pt idx="7">
                  <c:v>1444.0</c:v>
                </c:pt>
                <c:pt idx="8">
                  <c:v>4576.0</c:v>
                </c:pt>
                <c:pt idx="9">
                  <c:v>2630.0</c:v>
                </c:pt>
                <c:pt idx="10">
                  <c:v>3129.0</c:v>
                </c:pt>
                <c:pt idx="11">
                  <c:v>985.0</c:v>
                </c:pt>
                <c:pt idx="12">
                  <c:v>3945.0</c:v>
                </c:pt>
                <c:pt idx="13">
                  <c:v>1777.0</c:v>
                </c:pt>
                <c:pt idx="14">
                  <c:v>250.0</c:v>
                </c:pt>
                <c:pt idx="15">
                  <c:v>1005.0</c:v>
                </c:pt>
                <c:pt idx="16">
                  <c:v>1789.0</c:v>
                </c:pt>
                <c:pt idx="17">
                  <c:v>1622.0</c:v>
                </c:pt>
                <c:pt idx="18">
                  <c:v>2481.0</c:v>
                </c:pt>
                <c:pt idx="19">
                  <c:v>1561.0</c:v>
                </c:pt>
                <c:pt idx="20">
                  <c:v>1612.0</c:v>
                </c:pt>
                <c:pt idx="21">
                  <c:v>1400.0</c:v>
                </c:pt>
                <c:pt idx="22">
                  <c:v>1177.0</c:v>
                </c:pt>
                <c:pt idx="23">
                  <c:v>527.0</c:v>
                </c:pt>
                <c:pt idx="24">
                  <c:v>1322.0</c:v>
                </c:pt>
              </c:numCache>
            </c:numRef>
          </c:xVal>
          <c:yVal>
            <c:numRef>
              <c:f>Sheet1!$Q$2:$Q$26</c:f>
              <c:numCache>
                <c:formatCode>0.00E+00</c:formatCode>
                <c:ptCount val="25"/>
                <c:pt idx="0">
                  <c:v>18.38427297277645</c:v>
                </c:pt>
                <c:pt idx="1">
                  <c:v>38.33257951877631</c:v>
                </c:pt>
                <c:pt idx="2">
                  <c:v>18.79094399116859</c:v>
                </c:pt>
                <c:pt idx="3">
                  <c:v>11.75576167203002</c:v>
                </c:pt>
                <c:pt idx="4">
                  <c:v>59.0708698324316</c:v>
                </c:pt>
                <c:pt idx="5">
                  <c:v>81.38061458550654</c:v>
                </c:pt>
                <c:pt idx="6">
                  <c:v>43.98771434939528</c:v>
                </c:pt>
                <c:pt idx="7">
                  <c:v>39.36577133505705</c:v>
                </c:pt>
                <c:pt idx="8">
                  <c:v>70.98103585963844</c:v>
                </c:pt>
                <c:pt idx="9">
                  <c:v>13.21933108904982</c:v>
                </c:pt>
                <c:pt idx="10">
                  <c:v>30.26598267751621</c:v>
                </c:pt>
                <c:pt idx="11">
                  <c:v>16.41071754923513</c:v>
                </c:pt>
                <c:pt idx="12">
                  <c:v>9.737209897083362</c:v>
                </c:pt>
                <c:pt idx="13">
                  <c:v>7.113649172623434</c:v>
                </c:pt>
                <c:pt idx="14">
                  <c:v>30.80243306001133</c:v>
                </c:pt>
                <c:pt idx="15">
                  <c:v>5.604264931384534</c:v>
                </c:pt>
                <c:pt idx="16">
                  <c:v>6.214269820681263</c:v>
                </c:pt>
                <c:pt idx="17">
                  <c:v>18.67115193179935</c:v>
                </c:pt>
                <c:pt idx="18">
                  <c:v>45.66108331227184</c:v>
                </c:pt>
                <c:pt idx="19">
                  <c:v>40.28965909687875</c:v>
                </c:pt>
                <c:pt idx="20">
                  <c:v>10.14299289580486</c:v>
                </c:pt>
                <c:pt idx="21">
                  <c:v>11.18345776564118</c:v>
                </c:pt>
                <c:pt idx="22">
                  <c:v>1.695745602443249</c:v>
                </c:pt>
                <c:pt idx="23">
                  <c:v>7.73261357169162</c:v>
                </c:pt>
                <c:pt idx="24">
                  <c:v>22.95501763553705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64024"/>
        <c:axId val="2119466808"/>
      </c:scatterChart>
      <c:valAx>
        <c:axId val="211946402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466808"/>
        <c:crosses val="autoZero"/>
        <c:crossBetween val="midCat"/>
      </c:valAx>
      <c:valAx>
        <c:axId val="2119466808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9464024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01448"/>
        <c:axId val="2119506952"/>
      </c:scatterChart>
      <c:valAx>
        <c:axId val="211950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Scaling Exponent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506952"/>
        <c:crosses val="autoZero"/>
        <c:crossBetween val="midCat"/>
      </c:valAx>
      <c:valAx>
        <c:axId val="2119506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501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26056"/>
        <c:axId val="2118231576"/>
      </c:scatterChart>
      <c:valAx>
        <c:axId val="211822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Scaling Exponent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231576"/>
        <c:crosses val="autoZero"/>
        <c:crossBetween val="midCat"/>
      </c:valAx>
      <c:valAx>
        <c:axId val="2118231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226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599615241595846"/>
                  <c:y val="-0.0338219284243921"/>
                </c:manualLayout>
              </c:layout>
              <c:numFmt formatCode="General" sourceLinked="0"/>
            </c:trendlineLbl>
          </c:trendline>
          <c:xVal>
            <c:numRef>
              <c:f>Sheet1!$L$2:$L$26</c:f>
              <c:numCache>
                <c:formatCode>#,##0</c:formatCode>
                <c:ptCount val="25"/>
                <c:pt idx="0">
                  <c:v>2.309809E6</c:v>
                </c:pt>
                <c:pt idx="1">
                  <c:v>2.294641E6</c:v>
                </c:pt>
                <c:pt idx="2">
                  <c:v>1.610299E6</c:v>
                </c:pt>
                <c:pt idx="3">
                  <c:v>1.369899E6</c:v>
                </c:pt>
                <c:pt idx="4">
                  <c:v>1.21726E6</c:v>
                </c:pt>
                <c:pt idx="5">
                  <c:v>1.082277E6</c:v>
                </c:pt>
                <c:pt idx="6">
                  <c:v>1.058771E6</c:v>
                </c:pt>
                <c:pt idx="7">
                  <c:v>856232.0</c:v>
                </c:pt>
                <c:pt idx="8">
                  <c:v>836603.0</c:v>
                </c:pt>
                <c:pt idx="9">
                  <c:v>811758.0</c:v>
                </c:pt>
                <c:pt idx="10">
                  <c:v>809344.0</c:v>
                </c:pt>
                <c:pt idx="11">
                  <c:v>759776.0</c:v>
                </c:pt>
                <c:pt idx="12">
                  <c:v>706588.0</c:v>
                </c:pt>
                <c:pt idx="13">
                  <c:v>648057.0</c:v>
                </c:pt>
                <c:pt idx="14">
                  <c:v>596617.0</c:v>
                </c:pt>
                <c:pt idx="15">
                  <c:v>583378.0</c:v>
                </c:pt>
                <c:pt idx="16">
                  <c:v>525142.0</c:v>
                </c:pt>
                <c:pt idx="17">
                  <c:v>482229.0</c:v>
                </c:pt>
                <c:pt idx="18">
                  <c:v>448142.0</c:v>
                </c:pt>
                <c:pt idx="19">
                  <c:v>403335.0</c:v>
                </c:pt>
                <c:pt idx="20">
                  <c:v>378182.0</c:v>
                </c:pt>
                <c:pt idx="21">
                  <c:v>171511.0</c:v>
                </c:pt>
                <c:pt idx="22">
                  <c:v>112875.0</c:v>
                </c:pt>
                <c:pt idx="23">
                  <c:v>99051.0</c:v>
                </c:pt>
                <c:pt idx="24">
                  <c:v>91947.0</c:v>
                </c:pt>
              </c:numCache>
            </c:numRef>
          </c:xVal>
          <c:yVal>
            <c:numRef>
              <c:f>Sheet1!$K$2:$K$26</c:f>
              <c:numCache>
                <c:formatCode>0.00E+00</c:formatCode>
                <c:ptCount val="25"/>
                <c:pt idx="0">
                  <c:v>7.95921782830375E-6</c:v>
                </c:pt>
                <c:pt idx="1">
                  <c:v>1.65955624550672E-5</c:v>
                </c:pt>
                <c:pt idx="2">
                  <c:v>8.13528044577218E-6</c:v>
                </c:pt>
                <c:pt idx="3">
                  <c:v>5.08949513662386E-6</c:v>
                </c:pt>
                <c:pt idx="4">
                  <c:v>2.55739196757964E-5</c:v>
                </c:pt>
                <c:pt idx="5">
                  <c:v>3.52326164568181E-5</c:v>
                </c:pt>
                <c:pt idx="6">
                  <c:v>1.90438752076017E-5</c:v>
                </c:pt>
                <c:pt idx="7">
                  <c:v>1.70428686246599E-5</c:v>
                </c:pt>
                <c:pt idx="8">
                  <c:v>3.0730262051814E-5</c:v>
                </c:pt>
                <c:pt idx="9">
                  <c:v>5.72312736206752E-6</c:v>
                </c:pt>
                <c:pt idx="10">
                  <c:v>1.31032404313587E-5</c:v>
                </c:pt>
                <c:pt idx="11">
                  <c:v>7.1047941839499E-6</c:v>
                </c:pt>
                <c:pt idx="12">
                  <c:v>4.21559094153818E-6</c:v>
                </c:pt>
                <c:pt idx="13">
                  <c:v>3.07975645285971E-6</c:v>
                </c:pt>
                <c:pt idx="14">
                  <c:v>1.33354892374267E-5</c:v>
                </c:pt>
                <c:pt idx="15">
                  <c:v>2.42628933015004E-6</c:v>
                </c:pt>
                <c:pt idx="16">
                  <c:v>2.69038254707695E-6</c:v>
                </c:pt>
                <c:pt idx="17">
                  <c:v>8.08341812322982E-6</c:v>
                </c:pt>
                <c:pt idx="18">
                  <c:v>1.97683372574407E-5</c:v>
                </c:pt>
                <c:pt idx="19">
                  <c:v>1.74428531090141E-5</c:v>
                </c:pt>
                <c:pt idx="20">
                  <c:v>4.39126910311842E-6</c:v>
                </c:pt>
                <c:pt idx="21">
                  <c:v>4.84172404109655E-6</c:v>
                </c:pt>
                <c:pt idx="22">
                  <c:v>7.34149707808416E-7</c:v>
                </c:pt>
                <c:pt idx="23">
                  <c:v>3.34772856616786E-6</c:v>
                </c:pt>
                <c:pt idx="24">
                  <c:v>9.93805878994196E-6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79256"/>
        <c:axId val="2118284520"/>
      </c:scatterChart>
      <c:valAx>
        <c:axId val="211827925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2118284520"/>
        <c:crosses val="autoZero"/>
        <c:crossBetween val="midCat"/>
      </c:valAx>
      <c:valAx>
        <c:axId val="21182845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Incidence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118279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opLeftCell="AF1" workbookViewId="0">
      <selection activeCell="R1" sqref="R1:R1048576"/>
    </sheetView>
  </sheetViews>
  <sheetFormatPr baseColWidth="10" defaultRowHeight="15" x14ac:dyDescent="0"/>
  <cols>
    <col min="1" max="1" width="12" bestFit="1" customWidth="1"/>
    <col min="2" max="2" width="13.33203125" bestFit="1" customWidth="1"/>
    <col min="3" max="3" width="18.83203125" bestFit="1" customWidth="1"/>
    <col min="4" max="4" width="16.33203125" bestFit="1" customWidth="1"/>
    <col min="5" max="5" width="16.5" bestFit="1" customWidth="1"/>
    <col min="6" max="6" width="32.33203125" style="4" bestFit="1" customWidth="1"/>
    <col min="7" max="7" width="21.5" bestFit="1" customWidth="1"/>
    <col min="11" max="11" width="21.5" bestFit="1" customWidth="1"/>
    <col min="12" max="12" width="10.1640625" bestFit="1" customWidth="1"/>
    <col min="13" max="13" width="16" bestFit="1" customWidth="1"/>
    <col min="14" max="14" width="13.33203125" bestFit="1" customWidth="1"/>
    <col min="16" max="17" width="16" bestFit="1" customWidth="1"/>
    <col min="18" max="18" width="10.83203125" style="4"/>
    <col min="23" max="23" width="29" customWidth="1"/>
    <col min="24" max="24" width="12" bestFit="1" customWidth="1"/>
    <col min="30" max="30" width="12.1640625" bestFit="1" customWidth="1"/>
    <col min="31" max="31" width="18" bestFit="1" customWidth="1"/>
    <col min="32" max="32" width="17.6640625" bestFit="1" customWidth="1"/>
    <col min="33" max="33" width="13.5" bestFit="1" customWidth="1"/>
    <col min="37" max="38" width="12.33203125" style="4" bestFit="1" customWidth="1"/>
    <col min="39" max="39" width="16.83203125" style="4" bestFit="1" customWidth="1"/>
  </cols>
  <sheetData>
    <row r="1" spans="1:42">
      <c r="A1" t="s">
        <v>26</v>
      </c>
      <c r="B1" t="s">
        <v>25</v>
      </c>
      <c r="C1" t="s">
        <v>27</v>
      </c>
      <c r="D1" t="s">
        <v>31</v>
      </c>
      <c r="E1" s="1" t="s">
        <v>32</v>
      </c>
      <c r="F1" s="5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5" t="s">
        <v>66</v>
      </c>
      <c r="S1" s="1" t="s">
        <v>45</v>
      </c>
      <c r="T1" s="1" t="s">
        <v>48</v>
      </c>
      <c r="U1" s="1" t="s">
        <v>46</v>
      </c>
      <c r="V1" s="1" t="s">
        <v>47</v>
      </c>
      <c r="W1" s="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K1" s="4" t="s">
        <v>62</v>
      </c>
      <c r="AL1" s="4" t="s">
        <v>63</v>
      </c>
      <c r="AM1" s="4" t="s">
        <v>64</v>
      </c>
      <c r="AN1" s="7" t="s">
        <v>65</v>
      </c>
      <c r="AO1" s="7"/>
      <c r="AP1" s="7"/>
    </row>
    <row r="2" spans="1:42">
      <c r="A2" t="s">
        <v>0</v>
      </c>
      <c r="B2">
        <v>3</v>
      </c>
      <c r="C2" t="s">
        <v>29</v>
      </c>
      <c r="E2">
        <v>7</v>
      </c>
      <c r="F2" s="4">
        <v>3779</v>
      </c>
      <c r="G2" s="2">
        <v>2.1869922861555401E-5</v>
      </c>
      <c r="H2" s="2">
        <v>1.8177132607882902E-5</v>
      </c>
      <c r="I2" s="2">
        <v>8.1026271585434595E-6</v>
      </c>
      <c r="J2" s="2">
        <v>7.9592178283037492E-6</v>
      </c>
      <c r="K2" s="2">
        <v>7.9592178283037492E-6</v>
      </c>
      <c r="L2" s="3">
        <v>2309809</v>
      </c>
      <c r="M2" s="2">
        <f t="shared" ref="M2:M26" si="0">G2*$L$2</f>
        <v>50.515344654926416</v>
      </c>
      <c r="N2" s="2">
        <f t="shared" ref="N2:N26" si="1">H2*$L$2</f>
        <v>41.9857044918814</v>
      </c>
      <c r="O2" s="2">
        <f t="shared" ref="O2:O26" si="2">I2*$L$2</f>
        <v>18.71552113444811</v>
      </c>
      <c r="P2" s="2">
        <f t="shared" ref="P2:P26" si="3">J2*$L$2</f>
        <v>18.384272972776454</v>
      </c>
      <c r="Q2" s="2">
        <f t="shared" ref="Q2:Q26" si="4">K2*$L$2</f>
        <v>18.384272972776454</v>
      </c>
      <c r="R2" s="6">
        <f>AVERAGE(M2:Q2)</f>
        <v>29.597023245361765</v>
      </c>
      <c r="S2">
        <v>100</v>
      </c>
      <c r="W2">
        <v>15</v>
      </c>
      <c r="X2" t="s">
        <v>0</v>
      </c>
      <c r="Y2">
        <v>3</v>
      </c>
      <c r="Z2" t="s">
        <v>29</v>
      </c>
      <c r="AJ2" t="s">
        <v>0</v>
      </c>
      <c r="AK2" s="4">
        <v>676</v>
      </c>
      <c r="AL2" s="4">
        <f>AK2</f>
        <v>676</v>
      </c>
      <c r="AM2" s="4">
        <f>(AL2/100000)*F2</f>
        <v>25.546040000000001</v>
      </c>
      <c r="AN2" t="s">
        <v>59</v>
      </c>
      <c r="AO2">
        <v>30</v>
      </c>
      <c r="AP2" t="s">
        <v>61</v>
      </c>
    </row>
    <row r="3" spans="1:42">
      <c r="A3" t="s">
        <v>1</v>
      </c>
      <c r="B3">
        <v>3</v>
      </c>
      <c r="C3" t="s">
        <v>29</v>
      </c>
      <c r="E3">
        <v>7</v>
      </c>
      <c r="F3" s="4">
        <v>3888</v>
      </c>
      <c r="G3" s="2">
        <v>2.1548922054945699E-5</v>
      </c>
      <c r="H3" s="2">
        <v>2.0138841584907299E-5</v>
      </c>
      <c r="I3" s="2">
        <v>1.1895294221605901E-5</v>
      </c>
      <c r="J3" s="2">
        <v>1.76802397397122E-5</v>
      </c>
      <c r="K3" s="2">
        <v>1.6595562455067201E-5</v>
      </c>
      <c r="L3" s="3">
        <v>2294641</v>
      </c>
      <c r="M3" s="2">
        <f t="shared" si="0"/>
        <v>49.773894102812072</v>
      </c>
      <c r="N3" s="2">
        <f t="shared" si="1"/>
        <v>46.516877542393139</v>
      </c>
      <c r="O3" s="2">
        <f t="shared" si="2"/>
        <v>27.475857650713305</v>
      </c>
      <c r="P3" s="2">
        <f t="shared" si="3"/>
        <v>40.8379768729449</v>
      </c>
      <c r="Q3" s="2">
        <f t="shared" si="4"/>
        <v>38.332579518776313</v>
      </c>
      <c r="R3" s="6">
        <f t="shared" ref="R3:R26" si="5">AVERAGE(M3:Q3)</f>
        <v>40.587437137527942</v>
      </c>
      <c r="S3">
        <v>100</v>
      </c>
      <c r="W3">
        <v>20</v>
      </c>
      <c r="X3" t="s">
        <v>1</v>
      </c>
      <c r="Y3">
        <v>3</v>
      </c>
      <c r="Z3" t="s">
        <v>29</v>
      </c>
      <c r="AJ3" t="s">
        <v>1</v>
      </c>
      <c r="AK3" s="4">
        <v>1341</v>
      </c>
      <c r="AL3" s="4">
        <f t="shared" ref="AL3:AL26" si="6">AK3</f>
        <v>1341</v>
      </c>
      <c r="AM3" s="4">
        <f t="shared" ref="AM3:AM26" si="7">(AL3/100000)*F3</f>
        <v>52.138080000000002</v>
      </c>
      <c r="AN3" t="s">
        <v>60</v>
      </c>
      <c r="AO3">
        <v>52</v>
      </c>
      <c r="AP3" t="s">
        <v>61</v>
      </c>
    </row>
    <row r="4" spans="1:42">
      <c r="A4" t="s">
        <v>17</v>
      </c>
      <c r="B4">
        <v>1</v>
      </c>
      <c r="C4" t="s">
        <v>28</v>
      </c>
      <c r="E4">
        <v>2</v>
      </c>
      <c r="F4" s="4">
        <v>1300</v>
      </c>
      <c r="G4" s="2">
        <v>2.0389690231175801E-5</v>
      </c>
      <c r="H4" s="2">
        <v>8.1146847990740193E-5</v>
      </c>
      <c r="I4" s="2">
        <v>8.2382586792629598E-6</v>
      </c>
      <c r="J4" s="2">
        <v>2.0286711997685001E-5</v>
      </c>
      <c r="K4" s="2">
        <v>8.1352804457721798E-6</v>
      </c>
      <c r="L4" s="3">
        <v>1610299</v>
      </c>
      <c r="M4" s="2">
        <f t="shared" si="0"/>
        <v>47.096290003181949</v>
      </c>
      <c r="N4" s="2">
        <f t="shared" si="1"/>
        <v>187.43371981064362</v>
      </c>
      <c r="O4" s="2">
        <f t="shared" si="2"/>
        <v>19.028804041689696</v>
      </c>
      <c r="P4" s="2">
        <f t="shared" si="3"/>
        <v>46.858429952660792</v>
      </c>
      <c r="Q4" s="2">
        <f t="shared" si="4"/>
        <v>18.790943991168593</v>
      </c>
      <c r="R4" s="6">
        <f t="shared" si="5"/>
        <v>63.841637559868936</v>
      </c>
      <c r="S4">
        <v>86</v>
      </c>
      <c r="W4">
        <v>60</v>
      </c>
      <c r="X4" t="s">
        <v>17</v>
      </c>
      <c r="Y4">
        <v>1</v>
      </c>
      <c r="Z4" t="s">
        <v>28</v>
      </c>
      <c r="AJ4" t="s">
        <v>17</v>
      </c>
      <c r="AK4" s="4">
        <v>4624</v>
      </c>
      <c r="AL4" s="4">
        <f t="shared" si="6"/>
        <v>4624</v>
      </c>
      <c r="AM4" s="4">
        <f t="shared" si="7"/>
        <v>60.112000000000002</v>
      </c>
    </row>
    <row r="5" spans="1:42">
      <c r="A5" t="s">
        <v>3</v>
      </c>
      <c r="B5">
        <v>2</v>
      </c>
      <c r="C5" t="s">
        <v>30</v>
      </c>
      <c r="E5">
        <v>4</v>
      </c>
      <c r="F5" s="4">
        <v>2291</v>
      </c>
      <c r="G5" s="2">
        <v>1.18148994243054E-5</v>
      </c>
      <c r="H5" s="2">
        <v>1.16331317408545E-5</v>
      </c>
      <c r="I5" s="2">
        <v>5.15008436444081E-6</v>
      </c>
      <c r="J5" s="2">
        <v>5.9983335538781198E-6</v>
      </c>
      <c r="K5" s="2">
        <v>5.0894951366238604E-6</v>
      </c>
      <c r="L5" s="3">
        <v>1369899</v>
      </c>
      <c r="M5" s="2">
        <f t="shared" si="0"/>
        <v>27.290161024355431</v>
      </c>
      <c r="N5" s="2">
        <f t="shared" si="1"/>
        <v>26.870312393211389</v>
      </c>
      <c r="O5" s="2">
        <f t="shared" si="2"/>
        <v>11.895711215744663</v>
      </c>
      <c r="P5" s="2">
        <f t="shared" si="3"/>
        <v>13.855004827749665</v>
      </c>
      <c r="Q5" s="2">
        <f t="shared" si="4"/>
        <v>11.755761672030022</v>
      </c>
      <c r="R5" s="6">
        <f t="shared" si="5"/>
        <v>18.333390226618235</v>
      </c>
      <c r="S5">
        <v>97</v>
      </c>
      <c r="W5">
        <v>33</v>
      </c>
      <c r="X5" t="s">
        <v>3</v>
      </c>
      <c r="Y5">
        <v>2</v>
      </c>
      <c r="Z5" t="s">
        <v>30</v>
      </c>
      <c r="AJ5" t="s">
        <v>3</v>
      </c>
      <c r="AK5" s="4">
        <v>1917</v>
      </c>
      <c r="AL5" s="4">
        <f t="shared" si="6"/>
        <v>1917</v>
      </c>
      <c r="AM5" s="4">
        <f t="shared" si="7"/>
        <v>43.918469999999999</v>
      </c>
    </row>
    <row r="6" spans="1:42">
      <c r="A6" t="s">
        <v>2</v>
      </c>
      <c r="B6">
        <v>3</v>
      </c>
      <c r="C6" t="s">
        <v>29</v>
      </c>
      <c r="E6">
        <v>6</v>
      </c>
      <c r="F6" s="4">
        <v>3449</v>
      </c>
      <c r="G6" s="2">
        <v>2.9938535300465599E-5</v>
      </c>
      <c r="H6" s="2">
        <v>2.7278847654182799E-5</v>
      </c>
      <c r="I6" s="2">
        <v>2.0936515574585301E-5</v>
      </c>
      <c r="J6" s="2">
        <v>3.0961492087497402E-5</v>
      </c>
      <c r="K6" s="2">
        <v>2.5573919675796399E-5</v>
      </c>
      <c r="L6" s="3">
        <v>1217260</v>
      </c>
      <c r="M6" s="2">
        <f t="shared" si="0"/>
        <v>69.152298283833147</v>
      </c>
      <c r="N6" s="2">
        <f t="shared" si="1"/>
        <v>63.008927821260315</v>
      </c>
      <c r="O6" s="2">
        <f t="shared" si="2"/>
        <v>48.359352102817297</v>
      </c>
      <c r="P6" s="2">
        <f t="shared" si="3"/>
        <v>71.515133077130287</v>
      </c>
      <c r="Q6" s="2">
        <f t="shared" si="4"/>
        <v>59.070869832431605</v>
      </c>
      <c r="R6" s="6">
        <f t="shared" si="5"/>
        <v>62.221316223494533</v>
      </c>
      <c r="S6">
        <v>88</v>
      </c>
      <c r="W6">
        <v>5</v>
      </c>
      <c r="X6" t="s">
        <v>2</v>
      </c>
      <c r="Y6">
        <v>3</v>
      </c>
      <c r="Z6" t="s">
        <v>29</v>
      </c>
      <c r="AJ6" t="s">
        <v>2</v>
      </c>
      <c r="AK6" s="4">
        <v>1576</v>
      </c>
      <c r="AL6" s="4">
        <f t="shared" si="6"/>
        <v>1576</v>
      </c>
      <c r="AM6" s="4">
        <f t="shared" si="7"/>
        <v>54.35624</v>
      </c>
    </row>
    <row r="7" spans="1:42">
      <c r="A7" t="s">
        <v>23</v>
      </c>
      <c r="B7">
        <v>3</v>
      </c>
      <c r="C7" t="s">
        <v>29</v>
      </c>
      <c r="E7">
        <v>7</v>
      </c>
      <c r="F7" s="4">
        <v>4482</v>
      </c>
      <c r="G7" s="2">
        <v>3.3088022411620498E-5</v>
      </c>
      <c r="H7" s="2">
        <v>4.9402255684016703E-5</v>
      </c>
      <c r="I7" s="2">
        <v>2.4126683008473302E-5</v>
      </c>
      <c r="J7" s="2">
        <v>3.3317800345034502E-5</v>
      </c>
      <c r="K7" s="2">
        <v>3.5232616456818098E-5</v>
      </c>
      <c r="L7" s="3">
        <v>1082277</v>
      </c>
      <c r="M7" s="2">
        <f t="shared" si="0"/>
        <v>76.42701195856273</v>
      </c>
      <c r="N7" s="2">
        <f t="shared" si="1"/>
        <v>114.10977479924294</v>
      </c>
      <c r="O7" s="2">
        <f t="shared" si="2"/>
        <v>55.728029553118709</v>
      </c>
      <c r="P7" s="2">
        <f t="shared" si="3"/>
        <v>76.957755097163798</v>
      </c>
      <c r="Q7" s="2">
        <f t="shared" si="4"/>
        <v>81.380614585506549</v>
      </c>
      <c r="R7" s="6">
        <f t="shared" si="5"/>
        <v>80.920637198718936</v>
      </c>
      <c r="S7">
        <v>65</v>
      </c>
      <c r="W7">
        <v>5</v>
      </c>
      <c r="X7" t="s">
        <v>23</v>
      </c>
      <c r="Y7">
        <v>3</v>
      </c>
      <c r="Z7" t="s">
        <v>29</v>
      </c>
      <c r="AJ7" t="s">
        <v>23</v>
      </c>
      <c r="AK7" s="4">
        <v>3236</v>
      </c>
      <c r="AL7" s="4">
        <f t="shared" si="6"/>
        <v>3236</v>
      </c>
      <c r="AM7" s="4">
        <f t="shared" si="7"/>
        <v>145.03752</v>
      </c>
    </row>
    <row r="8" spans="1:42">
      <c r="A8" t="s">
        <v>6</v>
      </c>
      <c r="B8">
        <v>2</v>
      </c>
      <c r="C8" t="s">
        <v>30</v>
      </c>
      <c r="E8">
        <v>7</v>
      </c>
      <c r="F8" s="4">
        <v>3700</v>
      </c>
      <c r="G8" s="2">
        <v>1.504701250971E-5</v>
      </c>
      <c r="H8" s="2">
        <v>1.9749203918994399E-5</v>
      </c>
      <c r="I8" s="2">
        <v>1.1598738809568101E-5</v>
      </c>
      <c r="J8" s="2">
        <v>2.04545326303871E-5</v>
      </c>
      <c r="K8" s="2">
        <v>1.9043875207601701E-5</v>
      </c>
      <c r="L8" s="3">
        <v>1058771</v>
      </c>
      <c r="M8" s="2">
        <f t="shared" si="0"/>
        <v>34.755724918040748</v>
      </c>
      <c r="N8" s="2">
        <f t="shared" si="1"/>
        <v>45.616888954928534</v>
      </c>
      <c r="O8" s="2">
        <f t="shared" si="2"/>
        <v>26.790871290989685</v>
      </c>
      <c r="P8" s="2">
        <f t="shared" si="3"/>
        <v>47.246063560461799</v>
      </c>
      <c r="Q8" s="2">
        <f t="shared" si="4"/>
        <v>43.987714349395276</v>
      </c>
      <c r="R8" s="6">
        <f t="shared" si="5"/>
        <v>39.679452614763207</v>
      </c>
      <c r="S8">
        <v>77</v>
      </c>
      <c r="W8">
        <v>30</v>
      </c>
      <c r="X8" t="s">
        <v>6</v>
      </c>
      <c r="Y8">
        <v>2</v>
      </c>
      <c r="Z8" t="s">
        <v>30</v>
      </c>
      <c r="AJ8" t="s">
        <v>6</v>
      </c>
      <c r="AK8" s="4">
        <v>1617</v>
      </c>
      <c r="AL8" s="4">
        <f t="shared" si="6"/>
        <v>1617</v>
      </c>
      <c r="AM8" s="4">
        <f t="shared" si="7"/>
        <v>59.829000000000001</v>
      </c>
    </row>
    <row r="9" spans="1:42">
      <c r="A9" t="s">
        <v>19</v>
      </c>
      <c r="B9">
        <v>1</v>
      </c>
      <c r="C9" t="s">
        <v>28</v>
      </c>
      <c r="E9">
        <v>2</v>
      </c>
      <c r="F9" s="4">
        <v>1444</v>
      </c>
      <c r="G9" s="2">
        <v>1.2297979064385199E-5</v>
      </c>
      <c r="H9" s="2">
        <v>2.5467468456167898E-5</v>
      </c>
      <c r="I9" s="2">
        <v>9.8771170438369693E-6</v>
      </c>
      <c r="J9" s="2">
        <v>3.3407895883566199E-5</v>
      </c>
      <c r="K9" s="2">
        <v>1.7042868624659898E-5</v>
      </c>
      <c r="L9" s="3">
        <v>856232</v>
      </c>
      <c r="M9" s="2">
        <f t="shared" si="0"/>
        <v>28.405982724728513</v>
      </c>
      <c r="N9" s="2">
        <f t="shared" si="1"/>
        <v>58.824987847272716</v>
      </c>
      <c r="O9" s="2">
        <f t="shared" si="2"/>
        <v>22.814253841908027</v>
      </c>
      <c r="P9" s="2">
        <f t="shared" si="3"/>
        <v>77.165858582924159</v>
      </c>
      <c r="Q9" s="2">
        <f t="shared" si="4"/>
        <v>39.365771335057055</v>
      </c>
      <c r="R9" s="6">
        <f t="shared" si="5"/>
        <v>45.315370866378089</v>
      </c>
      <c r="S9">
        <v>40</v>
      </c>
      <c r="W9">
        <v>75</v>
      </c>
      <c r="X9" t="s">
        <v>19</v>
      </c>
      <c r="Y9">
        <v>1</v>
      </c>
      <c r="Z9" t="s">
        <v>28</v>
      </c>
      <c r="AJ9" t="s">
        <v>19</v>
      </c>
      <c r="AK9" s="4">
        <v>6664</v>
      </c>
      <c r="AL9" s="4">
        <f t="shared" si="6"/>
        <v>6664</v>
      </c>
      <c r="AM9" s="4">
        <f t="shared" si="7"/>
        <v>96.228160000000003</v>
      </c>
    </row>
    <row r="10" spans="1:42">
      <c r="A10" t="s">
        <v>24</v>
      </c>
      <c r="B10">
        <v>3</v>
      </c>
      <c r="C10" t="s">
        <v>29</v>
      </c>
      <c r="E10">
        <v>8</v>
      </c>
      <c r="F10" s="4">
        <v>4576</v>
      </c>
      <c r="G10" s="2">
        <v>4.2724977239780098E-5</v>
      </c>
      <c r="H10" s="2">
        <v>3.6777184584590299E-5</v>
      </c>
      <c r="I10" s="2">
        <v>1.9429456006953399E-5</v>
      </c>
      <c r="J10" s="2">
        <v>3.1225911439746498E-5</v>
      </c>
      <c r="K10" s="2">
        <v>3.0730262051813997E-5</v>
      </c>
      <c r="L10" s="3">
        <v>836603</v>
      </c>
      <c r="M10" s="2">
        <f t="shared" si="0"/>
        <v>98.686536953239226</v>
      </c>
      <c r="N10" s="2">
        <f t="shared" si="1"/>
        <v>84.948271948147934</v>
      </c>
      <c r="O10" s="2">
        <f t="shared" si="2"/>
        <v>44.878332349965021</v>
      </c>
      <c r="P10" s="2">
        <f t="shared" si="3"/>
        <v>72.125891276729419</v>
      </c>
      <c r="Q10" s="2">
        <f t="shared" si="4"/>
        <v>70.981035859638439</v>
      </c>
      <c r="R10" s="6">
        <f t="shared" si="5"/>
        <v>74.324013677544002</v>
      </c>
      <c r="S10">
        <v>50</v>
      </c>
      <c r="W10">
        <v>18</v>
      </c>
      <c r="X10" t="s">
        <v>24</v>
      </c>
      <c r="Y10">
        <v>3</v>
      </c>
      <c r="Z10" t="s">
        <v>29</v>
      </c>
      <c r="AJ10" t="s">
        <v>24</v>
      </c>
      <c r="AK10" s="4">
        <v>1685</v>
      </c>
      <c r="AL10" s="4">
        <f t="shared" si="6"/>
        <v>1685</v>
      </c>
      <c r="AM10" s="4">
        <f t="shared" si="7"/>
        <v>77.105599999999995</v>
      </c>
    </row>
    <row r="11" spans="1:42">
      <c r="A11" t="s">
        <v>21</v>
      </c>
      <c r="B11">
        <v>2</v>
      </c>
      <c r="C11" t="s">
        <v>30</v>
      </c>
      <c r="E11">
        <v>5</v>
      </c>
      <c r="F11" s="4">
        <v>2630</v>
      </c>
      <c r="G11" s="2">
        <v>9.4022806662537801E-6</v>
      </c>
      <c r="H11" s="2">
        <v>8.5846910431012797E-6</v>
      </c>
      <c r="I11" s="2">
        <v>3.8835507099743896E-6</v>
      </c>
      <c r="J11" s="2">
        <v>6.4385182823259598E-6</v>
      </c>
      <c r="K11" s="2">
        <v>5.7231273620675198E-6</v>
      </c>
      <c r="L11" s="3">
        <v>811758</v>
      </c>
      <c r="M11" s="2">
        <f t="shared" si="0"/>
        <v>21.717472503438977</v>
      </c>
      <c r="N11" s="2">
        <f t="shared" si="1"/>
        <v>19.828996633574725</v>
      </c>
      <c r="O11" s="2">
        <f t="shared" si="2"/>
        <v>8.9702603818552351</v>
      </c>
      <c r="P11" s="2">
        <f t="shared" si="3"/>
        <v>14.871747475181042</v>
      </c>
      <c r="Q11" s="2">
        <f t="shared" si="4"/>
        <v>13.219331089049815</v>
      </c>
      <c r="R11" s="6">
        <f t="shared" si="5"/>
        <v>15.72156161661996</v>
      </c>
      <c r="S11">
        <v>47</v>
      </c>
      <c r="W11">
        <v>20</v>
      </c>
      <c r="X11" t="s">
        <v>21</v>
      </c>
      <c r="Y11">
        <v>2</v>
      </c>
      <c r="Z11" t="s">
        <v>30</v>
      </c>
      <c r="AJ11" t="s">
        <v>21</v>
      </c>
      <c r="AK11" s="4">
        <v>2827</v>
      </c>
      <c r="AL11" s="4">
        <f t="shared" si="6"/>
        <v>2827</v>
      </c>
      <c r="AM11" s="4">
        <f t="shared" si="7"/>
        <v>74.350099999999998</v>
      </c>
    </row>
    <row r="12" spans="1:42">
      <c r="A12" t="s">
        <v>8</v>
      </c>
      <c r="B12">
        <v>2</v>
      </c>
      <c r="C12" t="s">
        <v>30</v>
      </c>
      <c r="E12">
        <v>6</v>
      </c>
      <c r="F12" s="4">
        <v>3129</v>
      </c>
      <c r="G12" s="2">
        <v>3.9923935689296E-5</v>
      </c>
      <c r="H12" s="2">
        <v>4.01286738210359E-5</v>
      </c>
      <c r="I12" s="2">
        <v>2.1804611030307799E-5</v>
      </c>
      <c r="J12" s="2">
        <v>1.8119324658988201E-5</v>
      </c>
      <c r="K12" s="2">
        <v>1.3103240431358701E-5</v>
      </c>
      <c r="L12" s="3">
        <v>809344</v>
      </c>
      <c r="M12" s="2">
        <f t="shared" si="0"/>
        <v>92.216665970557102</v>
      </c>
      <c r="N12" s="2">
        <f t="shared" si="1"/>
        <v>92.689571949893107</v>
      </c>
      <c r="O12" s="2">
        <f t="shared" si="2"/>
        <v>50.364486799304224</v>
      </c>
      <c r="P12" s="2">
        <f t="shared" si="3"/>
        <v>41.852179171252878</v>
      </c>
      <c r="Q12" s="2">
        <f t="shared" si="4"/>
        <v>30.26598267751621</v>
      </c>
      <c r="R12" s="6">
        <f t="shared" si="5"/>
        <v>61.477777313704699</v>
      </c>
      <c r="S12">
        <v>47</v>
      </c>
      <c r="W12">
        <v>40</v>
      </c>
      <c r="X12" t="s">
        <v>8</v>
      </c>
      <c r="Y12">
        <v>2</v>
      </c>
      <c r="Z12" t="s">
        <v>30</v>
      </c>
      <c r="AJ12" t="s">
        <v>8</v>
      </c>
      <c r="AK12" s="4">
        <v>1270</v>
      </c>
      <c r="AL12" s="4">
        <f t="shared" si="6"/>
        <v>1270</v>
      </c>
      <c r="AM12" s="4">
        <f t="shared" si="7"/>
        <v>39.738299999999995</v>
      </c>
    </row>
    <row r="13" spans="1:42">
      <c r="A13" t="s">
        <v>18</v>
      </c>
      <c r="B13">
        <v>1</v>
      </c>
      <c r="C13" t="s">
        <v>28</v>
      </c>
      <c r="E13">
        <v>1</v>
      </c>
      <c r="F13" s="4">
        <v>985</v>
      </c>
      <c r="G13" s="2">
        <v>8.9629711243675702E-6</v>
      </c>
      <c r="H13" s="2">
        <v>1.36630657383652E-5</v>
      </c>
      <c r="I13" s="2">
        <v>4.5907900880907001E-6</v>
      </c>
      <c r="J13" s="2">
        <v>5.3559217694391497E-6</v>
      </c>
      <c r="K13" s="2">
        <v>7.1047941839498999E-6</v>
      </c>
      <c r="L13" s="3">
        <v>759776</v>
      </c>
      <c r="M13" s="2">
        <f t="shared" si="0"/>
        <v>20.702751369804332</v>
      </c>
      <c r="N13" s="2">
        <f t="shared" si="1"/>
        <v>31.559072210067587</v>
      </c>
      <c r="O13" s="2">
        <f t="shared" si="2"/>
        <v>10.603848262582693</v>
      </c>
      <c r="P13" s="2">
        <f t="shared" si="3"/>
        <v>12.371156306346473</v>
      </c>
      <c r="Q13" s="2">
        <f t="shared" si="4"/>
        <v>16.410717549235134</v>
      </c>
      <c r="R13" s="6">
        <f t="shared" si="5"/>
        <v>18.329509139607243</v>
      </c>
      <c r="S13">
        <v>50</v>
      </c>
      <c r="W13">
        <v>80</v>
      </c>
      <c r="X13" t="s">
        <v>18</v>
      </c>
      <c r="Y13">
        <v>1</v>
      </c>
      <c r="Z13" t="s">
        <v>28</v>
      </c>
      <c r="AJ13" t="s">
        <v>18</v>
      </c>
      <c r="AK13" s="4">
        <v>2882</v>
      </c>
      <c r="AL13" s="4">
        <f t="shared" si="6"/>
        <v>2882</v>
      </c>
      <c r="AM13" s="4">
        <f t="shared" si="7"/>
        <v>28.387699999999999</v>
      </c>
    </row>
    <row r="14" spans="1:42">
      <c r="A14" t="s">
        <v>5</v>
      </c>
      <c r="B14">
        <v>2</v>
      </c>
      <c r="C14" t="s">
        <v>30</v>
      </c>
      <c r="E14">
        <v>7</v>
      </c>
      <c r="F14" s="4">
        <v>3945</v>
      </c>
      <c r="G14" s="2">
        <v>4.2155909415381802E-6</v>
      </c>
      <c r="H14" s="2">
        <v>6.4404861606833398E-6</v>
      </c>
      <c r="I14" s="2">
        <v>5.0352891801706102E-6</v>
      </c>
      <c r="J14" s="2">
        <v>3.9813914447860597E-6</v>
      </c>
      <c r="K14" s="2">
        <v>4.2155909415381802E-6</v>
      </c>
      <c r="L14" s="3">
        <v>706588</v>
      </c>
      <c r="M14" s="2">
        <f t="shared" si="0"/>
        <v>9.7372098970833623</v>
      </c>
      <c r="N14" s="2">
        <f t="shared" si="1"/>
        <v>14.876292898321825</v>
      </c>
      <c r="O14" s="2">
        <f t="shared" si="2"/>
        <v>11.630556265960697</v>
      </c>
      <c r="P14" s="2">
        <f t="shared" si="3"/>
        <v>9.196253791689843</v>
      </c>
      <c r="Q14" s="2">
        <f t="shared" si="4"/>
        <v>9.7372098970833623</v>
      </c>
      <c r="R14" s="6">
        <f t="shared" si="5"/>
        <v>11.035504550027818</v>
      </c>
      <c r="S14">
        <v>42</v>
      </c>
      <c r="W14">
        <v>25</v>
      </c>
      <c r="X14" t="s">
        <v>5</v>
      </c>
      <c r="Y14">
        <v>2</v>
      </c>
      <c r="Z14" t="s">
        <v>30</v>
      </c>
      <c r="AJ14" t="s">
        <v>5</v>
      </c>
      <c r="AK14" s="4">
        <v>1706</v>
      </c>
      <c r="AL14" s="4">
        <f t="shared" si="6"/>
        <v>1706</v>
      </c>
      <c r="AM14" s="4">
        <f t="shared" si="7"/>
        <v>67.301699999999997</v>
      </c>
    </row>
    <row r="15" spans="1:42">
      <c r="A15" t="s">
        <v>15</v>
      </c>
      <c r="B15">
        <v>2</v>
      </c>
      <c r="C15" t="s">
        <v>30</v>
      </c>
      <c r="E15">
        <v>3</v>
      </c>
      <c r="F15" s="4">
        <v>1777</v>
      </c>
      <c r="G15" s="2">
        <v>4.6196346792895598E-6</v>
      </c>
      <c r="H15" s="2">
        <v>9.3675925441149508E-6</v>
      </c>
      <c r="I15" s="2">
        <v>3.7213723805388102E-6</v>
      </c>
      <c r="J15" s="2">
        <v>5.6462201635761296E-6</v>
      </c>
      <c r="K15" s="2">
        <v>3.0797564528597102E-6</v>
      </c>
      <c r="L15" s="3">
        <v>648057</v>
      </c>
      <c r="M15" s="2">
        <f t="shared" si="0"/>
        <v>10.670473758935138</v>
      </c>
      <c r="N15" s="2">
        <f t="shared" si="1"/>
        <v>21.637349566729611</v>
      </c>
      <c r="O15" s="2">
        <f t="shared" si="2"/>
        <v>8.5956594169199683</v>
      </c>
      <c r="P15" s="2">
        <f t="shared" si="3"/>
        <v>13.041690149809616</v>
      </c>
      <c r="Q15" s="2">
        <f t="shared" si="4"/>
        <v>7.1136491726234343</v>
      </c>
      <c r="R15" s="6">
        <f t="shared" si="5"/>
        <v>12.211764413003554</v>
      </c>
      <c r="S15">
        <v>45</v>
      </c>
      <c r="W15">
        <v>20</v>
      </c>
      <c r="X15" t="s">
        <v>15</v>
      </c>
      <c r="Y15">
        <v>2</v>
      </c>
      <c r="Z15" t="s">
        <v>30</v>
      </c>
      <c r="AJ15" t="s">
        <v>15</v>
      </c>
      <c r="AK15" s="4">
        <v>4222</v>
      </c>
      <c r="AL15" s="4">
        <f t="shared" si="6"/>
        <v>4222</v>
      </c>
      <c r="AM15" s="4">
        <f t="shared" si="7"/>
        <v>75.024940000000001</v>
      </c>
    </row>
    <row r="16" spans="1:42">
      <c r="A16" t="s">
        <v>7</v>
      </c>
      <c r="B16">
        <v>1</v>
      </c>
      <c r="C16" t="s">
        <v>28</v>
      </c>
      <c r="E16">
        <v>1</v>
      </c>
      <c r="F16" s="4">
        <v>250</v>
      </c>
      <c r="G16" s="2">
        <v>1.61137161618906E-5</v>
      </c>
      <c r="H16" s="2">
        <v>7.1817165997391797E-5</v>
      </c>
      <c r="I16" s="2">
        <v>1.38911346223195E-5</v>
      </c>
      <c r="J16" s="2">
        <v>2.51429536663983E-5</v>
      </c>
      <c r="K16" s="2">
        <v>1.3335489237426701E-5</v>
      </c>
      <c r="L16" s="3">
        <v>596617</v>
      </c>
      <c r="M16" s="2">
        <f t="shared" si="0"/>
        <v>37.219606614180364</v>
      </c>
      <c r="N16" s="2">
        <f t="shared" si="1"/>
        <v>165.88393637526954</v>
      </c>
      <c r="O16" s="2">
        <f t="shared" si="2"/>
        <v>32.085867770845184</v>
      </c>
      <c r="P16" s="2">
        <f t="shared" si="3"/>
        <v>58.075420665229792</v>
      </c>
      <c r="Q16" s="2">
        <f t="shared" si="4"/>
        <v>30.802433060011332</v>
      </c>
      <c r="R16" s="6">
        <f t="shared" si="5"/>
        <v>64.81345289710724</v>
      </c>
      <c r="S16">
        <v>39</v>
      </c>
      <c r="W16">
        <v>81</v>
      </c>
      <c r="X16" t="s">
        <v>7</v>
      </c>
      <c r="Y16">
        <v>1</v>
      </c>
      <c r="Z16" t="s">
        <v>28</v>
      </c>
      <c r="AJ16" t="s">
        <v>7</v>
      </c>
      <c r="AK16" s="4">
        <v>2496</v>
      </c>
      <c r="AL16" s="4">
        <f t="shared" si="6"/>
        <v>2496</v>
      </c>
      <c r="AM16" s="4">
        <f t="shared" si="7"/>
        <v>6.24</v>
      </c>
    </row>
    <row r="17" spans="1:39">
      <c r="A17" t="s">
        <v>9</v>
      </c>
      <c r="B17">
        <v>1</v>
      </c>
      <c r="C17" t="s">
        <v>28</v>
      </c>
      <c r="E17">
        <v>2</v>
      </c>
      <c r="F17" s="4">
        <v>1005</v>
      </c>
      <c r="G17" s="2">
        <v>1.4272290177353199E-7</v>
      </c>
      <c r="H17" s="2">
        <v>4.28168705320596E-7</v>
      </c>
      <c r="I17" s="2">
        <v>4.28168705320596E-7</v>
      </c>
      <c r="J17" s="2">
        <v>1.4272290177353201E-6</v>
      </c>
      <c r="K17" s="2">
        <v>2.42628933015004E-6</v>
      </c>
      <c r="L17" s="3">
        <v>583378</v>
      </c>
      <c r="M17" s="2">
        <f t="shared" si="0"/>
        <v>0.32966264302262016</v>
      </c>
      <c r="N17" s="2">
        <f t="shared" si="1"/>
        <v>0.98898792906786048</v>
      </c>
      <c r="O17" s="2">
        <f t="shared" si="2"/>
        <v>0.98898792906786048</v>
      </c>
      <c r="P17" s="2">
        <f t="shared" si="3"/>
        <v>3.2966264302262021</v>
      </c>
      <c r="Q17" s="2">
        <f t="shared" si="4"/>
        <v>5.6042649313845336</v>
      </c>
      <c r="R17" s="6">
        <f t="shared" si="5"/>
        <v>2.2417059725538153</v>
      </c>
      <c r="S17">
        <v>37</v>
      </c>
      <c r="W17">
        <v>75</v>
      </c>
      <c r="X17" t="s">
        <v>9</v>
      </c>
      <c r="Y17">
        <v>1</v>
      </c>
      <c r="Z17" t="s">
        <v>28</v>
      </c>
      <c r="AJ17" t="s">
        <v>9</v>
      </c>
      <c r="AK17" s="4">
        <v>929</v>
      </c>
      <c r="AL17" s="4">
        <f t="shared" si="6"/>
        <v>929</v>
      </c>
      <c r="AM17" s="4">
        <f t="shared" si="7"/>
        <v>9.3364499999999992</v>
      </c>
    </row>
    <row r="18" spans="1:39">
      <c r="A18" t="s">
        <v>14</v>
      </c>
      <c r="B18">
        <v>2</v>
      </c>
      <c r="C18" t="s">
        <v>30</v>
      </c>
      <c r="E18">
        <v>3</v>
      </c>
      <c r="F18" s="4">
        <v>1789</v>
      </c>
      <c r="G18" s="2">
        <v>2.2156091564163101E-6</v>
      </c>
      <c r="H18" s="2">
        <v>4.5894761097194998E-6</v>
      </c>
      <c r="I18" s="2">
        <v>1.89909356264255E-6</v>
      </c>
      <c r="J18" s="2">
        <v>6.9633430630226902E-6</v>
      </c>
      <c r="K18" s="2">
        <v>2.69038254707695E-6</v>
      </c>
      <c r="L18" s="3">
        <v>525142</v>
      </c>
      <c r="M18" s="2">
        <f t="shared" si="0"/>
        <v>5.1176339699728004</v>
      </c>
      <c r="N18" s="2">
        <f t="shared" si="1"/>
        <v>10.600813223515088</v>
      </c>
      <c r="O18" s="2">
        <f t="shared" si="2"/>
        <v>4.3865434028338255</v>
      </c>
      <c r="P18" s="2">
        <f t="shared" si="3"/>
        <v>16.083992477057379</v>
      </c>
      <c r="Q18" s="2">
        <f t="shared" si="4"/>
        <v>6.2142698206812632</v>
      </c>
      <c r="R18" s="6">
        <f t="shared" si="5"/>
        <v>8.480650578812071</v>
      </c>
      <c r="S18">
        <v>20</v>
      </c>
      <c r="W18">
        <v>15</v>
      </c>
      <c r="X18" t="s">
        <v>14</v>
      </c>
      <c r="Y18">
        <v>2</v>
      </c>
      <c r="Z18" t="s">
        <v>30</v>
      </c>
      <c r="AJ18" t="s">
        <v>14</v>
      </c>
      <c r="AK18" s="4">
        <v>2610</v>
      </c>
      <c r="AL18" s="4">
        <f t="shared" si="6"/>
        <v>2610</v>
      </c>
      <c r="AM18" s="4">
        <f t="shared" si="7"/>
        <v>46.692900000000002</v>
      </c>
    </row>
    <row r="19" spans="1:39">
      <c r="A19" t="s">
        <v>4</v>
      </c>
      <c r="B19">
        <v>2</v>
      </c>
      <c r="C19" t="s">
        <v>30</v>
      </c>
      <c r="E19">
        <v>3</v>
      </c>
      <c r="F19" s="4">
        <v>1622</v>
      </c>
      <c r="G19" s="2">
        <v>2.42502543696895E-5</v>
      </c>
      <c r="H19" s="2">
        <v>2.9753858198271499E-5</v>
      </c>
      <c r="I19" s="2">
        <v>8.9433562214457605E-6</v>
      </c>
      <c r="J19" s="2">
        <v>1.27270838535959E-5</v>
      </c>
      <c r="K19" s="2">
        <v>8.0834181232298197E-6</v>
      </c>
      <c r="L19" s="3">
        <v>482229</v>
      </c>
      <c r="M19" s="2">
        <f t="shared" si="0"/>
        <v>56.013455795398137</v>
      </c>
      <c r="N19" s="2">
        <f t="shared" si="1"/>
        <v>68.725729451091297</v>
      </c>
      <c r="O19" s="2">
        <f t="shared" si="2"/>
        <v>20.657444690501411</v>
      </c>
      <c r="P19" s="2">
        <f t="shared" si="3"/>
        <v>29.397132828790493</v>
      </c>
      <c r="Q19" s="2">
        <f t="shared" si="4"/>
        <v>18.671151931799347</v>
      </c>
      <c r="R19" s="6">
        <f t="shared" si="5"/>
        <v>38.692982939516142</v>
      </c>
      <c r="S19">
        <v>55</v>
      </c>
      <c r="W19">
        <v>10</v>
      </c>
      <c r="X19" t="s">
        <v>4</v>
      </c>
      <c r="Y19">
        <v>2</v>
      </c>
      <c r="Z19" t="s">
        <v>30</v>
      </c>
      <c r="AJ19" t="s">
        <v>4</v>
      </c>
      <c r="AK19" s="4">
        <v>1952</v>
      </c>
      <c r="AL19" s="4">
        <f t="shared" si="6"/>
        <v>1952</v>
      </c>
      <c r="AM19" s="4">
        <f t="shared" si="7"/>
        <v>31.661439999999999</v>
      </c>
    </row>
    <row r="20" spans="1:39">
      <c r="A20" t="s">
        <v>22</v>
      </c>
      <c r="B20">
        <v>2</v>
      </c>
      <c r="C20" t="s">
        <v>30</v>
      </c>
      <c r="E20">
        <v>4</v>
      </c>
      <c r="F20" s="4">
        <v>2481</v>
      </c>
      <c r="G20" s="2">
        <v>9.2375407745049807E-6</v>
      </c>
      <c r="H20" s="2">
        <v>3.5841658205079299E-5</v>
      </c>
      <c r="I20" s="2">
        <v>1.45953144237179E-5</v>
      </c>
      <c r="J20" s="2">
        <v>3.8982422068410997E-5</v>
      </c>
      <c r="K20" s="2">
        <v>1.9768337257440699E-5</v>
      </c>
      <c r="L20" s="3">
        <v>448142</v>
      </c>
      <c r="M20" s="2">
        <f t="shared" si="0"/>
        <v>21.336954818818576</v>
      </c>
      <c r="N20" s="2">
        <f t="shared" si="1"/>
        <v>82.787384697016009</v>
      </c>
      <c r="O20" s="2">
        <f t="shared" si="2"/>
        <v>33.712388613733417</v>
      </c>
      <c r="P20" s="2">
        <f t="shared" si="3"/>
        <v>90.04194933541433</v>
      </c>
      <c r="Q20" s="2">
        <f t="shared" si="4"/>
        <v>45.661083312271842</v>
      </c>
      <c r="R20" s="6">
        <f t="shared" si="5"/>
        <v>54.707952155450833</v>
      </c>
      <c r="S20">
        <v>34</v>
      </c>
      <c r="W20">
        <v>12</v>
      </c>
      <c r="X20" t="s">
        <v>22</v>
      </c>
      <c r="Y20">
        <v>2</v>
      </c>
      <c r="Z20" t="s">
        <v>30</v>
      </c>
      <c r="AJ20" t="s">
        <v>22</v>
      </c>
      <c r="AK20" s="4">
        <v>5508</v>
      </c>
      <c r="AL20" s="4">
        <f t="shared" si="6"/>
        <v>5508</v>
      </c>
      <c r="AM20" s="4">
        <f t="shared" si="7"/>
        <v>136.65348</v>
      </c>
    </row>
    <row r="21" spans="1:39">
      <c r="A21" t="s">
        <v>20</v>
      </c>
      <c r="B21">
        <v>1</v>
      </c>
      <c r="C21" t="s">
        <v>28</v>
      </c>
      <c r="E21">
        <v>2</v>
      </c>
      <c r="F21" s="4">
        <v>1561</v>
      </c>
      <c r="G21" s="2">
        <v>2.0521003657663699E-5</v>
      </c>
      <c r="H21" s="2">
        <v>1.8058483218743999E-5</v>
      </c>
      <c r="I21" s="2">
        <v>1.53907527432478E-5</v>
      </c>
      <c r="J21" s="2">
        <v>3.8374276839831098E-5</v>
      </c>
      <c r="K21" s="2">
        <v>1.7442853109014099E-5</v>
      </c>
      <c r="L21" s="3">
        <v>403335</v>
      </c>
      <c r="M21" s="2">
        <f t="shared" si="0"/>
        <v>47.399598937504528</v>
      </c>
      <c r="N21" s="2">
        <f t="shared" si="1"/>
        <v>41.711647065003859</v>
      </c>
      <c r="O21" s="2">
        <f t="shared" si="2"/>
        <v>35.549699203128455</v>
      </c>
      <c r="P21" s="2">
        <f t="shared" si="3"/>
        <v>88.637250013133425</v>
      </c>
      <c r="Q21" s="2">
        <f t="shared" si="4"/>
        <v>40.289659096878751</v>
      </c>
      <c r="R21" s="6">
        <f t="shared" si="5"/>
        <v>50.717570863129808</v>
      </c>
      <c r="S21">
        <v>21</v>
      </c>
      <c r="W21">
        <v>77</v>
      </c>
      <c r="X21" t="s">
        <v>20</v>
      </c>
      <c r="Y21">
        <v>1</v>
      </c>
      <c r="Z21" t="s">
        <v>28</v>
      </c>
      <c r="AJ21" t="s">
        <v>20</v>
      </c>
      <c r="AK21" s="4">
        <v>3077</v>
      </c>
      <c r="AL21" s="4">
        <f t="shared" si="6"/>
        <v>3077</v>
      </c>
      <c r="AM21" s="4">
        <f t="shared" si="7"/>
        <v>48.031970000000001</v>
      </c>
    </row>
    <row r="22" spans="1:39">
      <c r="A22" t="s">
        <v>16</v>
      </c>
      <c r="B22">
        <v>1</v>
      </c>
      <c r="C22" t="s">
        <v>28</v>
      </c>
      <c r="E22">
        <v>3</v>
      </c>
      <c r="F22" s="4">
        <v>1612</v>
      </c>
      <c r="G22" s="2">
        <v>9.8803554820164294E-6</v>
      </c>
      <c r="H22" s="2">
        <v>2.28345993362158E-5</v>
      </c>
      <c r="I22" s="2">
        <v>1.00999189371724E-5</v>
      </c>
      <c r="J22" s="2">
        <v>1.3832497674822999E-5</v>
      </c>
      <c r="K22" s="2">
        <v>4.3912691031184203E-6</v>
      </c>
      <c r="L22" s="3">
        <v>378182</v>
      </c>
      <c r="M22" s="2">
        <f t="shared" si="0"/>
        <v>22.821734015560885</v>
      </c>
      <c r="N22" s="2">
        <f t="shared" si="1"/>
        <v>52.743563058185281</v>
      </c>
      <c r="O22" s="2">
        <f t="shared" si="2"/>
        <v>23.328883660351245</v>
      </c>
      <c r="P22" s="2">
        <f t="shared" si="3"/>
        <v>31.950427621785238</v>
      </c>
      <c r="Q22" s="2">
        <f t="shared" si="4"/>
        <v>10.142992895804856</v>
      </c>
      <c r="R22" s="6">
        <f t="shared" si="5"/>
        <v>28.197520250337504</v>
      </c>
      <c r="S22">
        <v>25</v>
      </c>
      <c r="W22">
        <v>45</v>
      </c>
      <c r="X22" t="s">
        <v>16</v>
      </c>
      <c r="Y22">
        <v>1</v>
      </c>
      <c r="Z22" t="s">
        <v>28</v>
      </c>
      <c r="AJ22" t="s">
        <v>16</v>
      </c>
      <c r="AK22" s="4">
        <v>2529</v>
      </c>
      <c r="AL22" s="4">
        <f t="shared" si="6"/>
        <v>2529</v>
      </c>
      <c r="AM22" s="4">
        <f t="shared" si="7"/>
        <v>40.767479999999999</v>
      </c>
    </row>
    <row r="23" spans="1:39">
      <c r="A23" t="s">
        <v>12</v>
      </c>
      <c r="B23">
        <v>1</v>
      </c>
      <c r="C23" t="s">
        <v>28</v>
      </c>
      <c r="E23">
        <v>2</v>
      </c>
      <c r="F23" s="4">
        <v>1400</v>
      </c>
      <c r="G23" s="2">
        <v>1.4525172123289701E-6</v>
      </c>
      <c r="H23" s="2">
        <v>2.6145309821921398E-5</v>
      </c>
      <c r="I23" s="2">
        <v>9.1992756780834508E-6</v>
      </c>
      <c r="J23" s="2">
        <v>2.46927926095924E-5</v>
      </c>
      <c r="K23" s="2">
        <v>4.8417240410965499E-6</v>
      </c>
      <c r="L23" s="3">
        <v>171511</v>
      </c>
      <c r="M23" s="2">
        <f t="shared" si="0"/>
        <v>3.3550373296923661</v>
      </c>
      <c r="N23" s="2">
        <f t="shared" si="1"/>
        <v>60.390671934462446</v>
      </c>
      <c r="O23" s="2">
        <f t="shared" si="2"/>
        <v>21.248569754718257</v>
      </c>
      <c r="P23" s="2">
        <f t="shared" si="3"/>
        <v>57.03563460477001</v>
      </c>
      <c r="Q23" s="2">
        <f t="shared" si="4"/>
        <v>11.183457765641181</v>
      </c>
      <c r="R23" s="6">
        <f t="shared" si="5"/>
        <v>30.642674277856855</v>
      </c>
      <c r="S23">
        <v>5</v>
      </c>
      <c r="W23">
        <v>45</v>
      </c>
      <c r="X23" t="s">
        <v>12</v>
      </c>
      <c r="Y23">
        <v>1</v>
      </c>
      <c r="Z23" t="s">
        <v>28</v>
      </c>
      <c r="AJ23" t="s">
        <v>12</v>
      </c>
      <c r="AK23" s="4">
        <v>1861</v>
      </c>
      <c r="AL23" s="4">
        <f t="shared" si="6"/>
        <v>1861</v>
      </c>
      <c r="AM23" s="4">
        <f t="shared" si="7"/>
        <v>26.054000000000002</v>
      </c>
    </row>
    <row r="24" spans="1:39">
      <c r="A24" t="s">
        <v>10</v>
      </c>
      <c r="B24">
        <v>1</v>
      </c>
      <c r="C24" t="s">
        <v>28</v>
      </c>
      <c r="E24">
        <v>2</v>
      </c>
      <c r="F24" s="4">
        <v>1177</v>
      </c>
      <c r="G24" s="2">
        <v>2.2024491234252498E-6</v>
      </c>
      <c r="H24" s="2">
        <v>1.46829941561683E-6</v>
      </c>
      <c r="I24" s="2">
        <v>2.9365988312336702E-6</v>
      </c>
      <c r="J24" s="2">
        <v>7.3414970780841601E-6</v>
      </c>
      <c r="K24" s="2">
        <v>7.3414970780841596E-7</v>
      </c>
      <c r="L24" s="3">
        <v>112875</v>
      </c>
      <c r="M24" s="2">
        <f t="shared" si="0"/>
        <v>5.0872368073297531</v>
      </c>
      <c r="N24" s="2">
        <f t="shared" si="1"/>
        <v>3.3914912048864947</v>
      </c>
      <c r="O24" s="2">
        <f t="shared" si="2"/>
        <v>6.7829824097730125</v>
      </c>
      <c r="P24" s="2">
        <f t="shared" si="3"/>
        <v>16.957456024432496</v>
      </c>
      <c r="Q24" s="2">
        <f t="shared" si="4"/>
        <v>1.6957456024432496</v>
      </c>
      <c r="R24" s="6">
        <f>AVERAGE(M24:Q24)</f>
        <v>6.7829824097730009</v>
      </c>
      <c r="S24">
        <v>1</v>
      </c>
      <c r="W24">
        <v>80</v>
      </c>
      <c r="X24" t="s">
        <v>10</v>
      </c>
      <c r="Y24">
        <v>1</v>
      </c>
      <c r="Z24" t="s">
        <v>28</v>
      </c>
      <c r="AJ24" t="s">
        <v>10</v>
      </c>
      <c r="AK24" s="4">
        <v>1205</v>
      </c>
      <c r="AL24" s="4">
        <f t="shared" si="6"/>
        <v>1205</v>
      </c>
      <c r="AM24" s="4">
        <f t="shared" si="7"/>
        <v>14.18285</v>
      </c>
    </row>
    <row r="25" spans="1:39">
      <c r="A25" t="s">
        <v>11</v>
      </c>
      <c r="B25">
        <v>1</v>
      </c>
      <c r="C25" t="s">
        <v>28</v>
      </c>
      <c r="E25">
        <v>1</v>
      </c>
      <c r="F25" s="4">
        <v>527</v>
      </c>
      <c r="G25" s="2">
        <v>5.8585249907937496E-6</v>
      </c>
      <c r="H25" s="2">
        <v>1.33909142646714E-5</v>
      </c>
      <c r="I25" s="2">
        <v>2.2597167821633002E-5</v>
      </c>
      <c r="J25" s="2">
        <v>1.25539821231295E-5</v>
      </c>
      <c r="K25" s="2">
        <v>3.3477285661678601E-6</v>
      </c>
      <c r="L25" s="3">
        <v>99051</v>
      </c>
      <c r="M25" s="2">
        <f t="shared" si="0"/>
        <v>13.53207375046032</v>
      </c>
      <c r="N25" s="2">
        <f t="shared" si="1"/>
        <v>30.930454286766381</v>
      </c>
      <c r="O25" s="2">
        <f t="shared" si="2"/>
        <v>52.195141608918298</v>
      </c>
      <c r="P25" s="2">
        <f t="shared" si="3"/>
        <v>28.997300893843626</v>
      </c>
      <c r="Q25" s="2">
        <f t="shared" si="4"/>
        <v>7.7326135716916191</v>
      </c>
      <c r="R25" s="6">
        <f t="shared" si="5"/>
        <v>26.677516822336049</v>
      </c>
      <c r="S25">
        <v>5</v>
      </c>
      <c r="W25">
        <v>96</v>
      </c>
      <c r="X25" t="s">
        <v>11</v>
      </c>
      <c r="Y25">
        <v>1</v>
      </c>
      <c r="Z25" t="s">
        <v>28</v>
      </c>
      <c r="AJ25" t="s">
        <v>11</v>
      </c>
      <c r="AK25" s="4">
        <v>1880</v>
      </c>
      <c r="AL25" s="4">
        <f t="shared" si="6"/>
        <v>1880</v>
      </c>
      <c r="AM25" s="4">
        <f t="shared" si="7"/>
        <v>9.9076000000000004</v>
      </c>
    </row>
    <row r="26" spans="1:39">
      <c r="A26" t="s">
        <v>13</v>
      </c>
      <c r="B26">
        <v>1</v>
      </c>
      <c r="C26" t="s">
        <v>28</v>
      </c>
      <c r="E26">
        <v>2</v>
      </c>
      <c r="F26" s="4">
        <v>1322</v>
      </c>
      <c r="G26" s="2">
        <v>7.2276791199577897E-6</v>
      </c>
      <c r="H26" s="2">
        <v>9.0345988999472405E-6</v>
      </c>
      <c r="I26" s="2">
        <v>2.7103796699841699E-6</v>
      </c>
      <c r="J26" s="2">
        <v>3.4331475819799503E-5</v>
      </c>
      <c r="K26" s="2">
        <v>9.93805878994196E-6</v>
      </c>
      <c r="L26" s="3">
        <v>91947</v>
      </c>
      <c r="M26" s="2">
        <f t="shared" si="0"/>
        <v>16.694558280390581</v>
      </c>
      <c r="N26" s="2">
        <f t="shared" si="1"/>
        <v>20.868197850488237</v>
      </c>
      <c r="O26" s="2">
        <f t="shared" si="2"/>
        <v>6.2604593551464651</v>
      </c>
      <c r="P26" s="2">
        <f t="shared" si="3"/>
        <v>79.299151831855269</v>
      </c>
      <c r="Q26" s="2">
        <f t="shared" si="4"/>
        <v>22.95501763553705</v>
      </c>
      <c r="R26" s="6">
        <f t="shared" si="5"/>
        <v>29.21547699068352</v>
      </c>
      <c r="S26">
        <v>10</v>
      </c>
      <c r="W26">
        <v>66</v>
      </c>
      <c r="X26" t="s">
        <v>13</v>
      </c>
      <c r="Y26">
        <v>1</v>
      </c>
      <c r="Z26" t="s">
        <v>28</v>
      </c>
      <c r="AJ26" t="s">
        <v>13</v>
      </c>
      <c r="AK26" s="4">
        <v>2415</v>
      </c>
      <c r="AL26" s="4">
        <f t="shared" si="6"/>
        <v>2415</v>
      </c>
      <c r="AM26" s="4">
        <f t="shared" si="7"/>
        <v>31.926300000000001</v>
      </c>
    </row>
    <row r="28" spans="1:39">
      <c r="AM28" s="4">
        <f>MAX(AM2:AM26)</f>
        <v>145.03752</v>
      </c>
    </row>
    <row r="29" spans="1:39">
      <c r="AM29" s="4">
        <f>MIN(AM1:AP26)</f>
        <v>6.24</v>
      </c>
    </row>
  </sheetData>
  <autoFilter ref="A1:W26">
    <sortState ref="A2:W26">
      <sortCondition descending="1" ref="L1:L26"/>
    </sortState>
  </autoFilter>
  <sortState ref="A2:G26">
    <sortCondition ref="A1"/>
  </sortState>
  <mergeCells count="1">
    <mergeCell ref="AN1:A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</vt:vector>
  </HeadingPairs>
  <TitlesOfParts>
    <vt:vector size="11" baseType="lpstr">
      <vt:lpstr>Sheet1</vt:lpstr>
      <vt:lpstr>2010</vt:lpstr>
      <vt:lpstr>2011</vt:lpstr>
      <vt:lpstr>2012</vt:lpstr>
      <vt:lpstr>2013</vt:lpstr>
      <vt:lpstr>2014</vt:lpstr>
      <vt:lpstr>casesRain2014</vt:lpstr>
      <vt:lpstr>scalingexpPeak</vt:lpstr>
      <vt:lpstr>scalingexpAvg</vt:lpstr>
      <vt:lpstr>POPincid</vt:lpstr>
      <vt:lpstr>IncidenceRunoff</vt:lpstr>
    </vt:vector>
  </TitlesOfParts>
  <Company>University of Florida and USACE ERDC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Convertino</dc:creator>
  <cp:lastModifiedBy>Matteo Convertino</cp:lastModifiedBy>
  <dcterms:created xsi:type="dcterms:W3CDTF">2015-03-02T03:14:35Z</dcterms:created>
  <dcterms:modified xsi:type="dcterms:W3CDTF">2016-12-07T19:15:25Z</dcterms:modified>
</cp:coreProperties>
</file>