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B8BE67E4-E291-1045-B329-7252EF588905}" xr6:coauthVersionLast="47" xr6:coauthVersionMax="47" xr10:uidLastSave="{00000000-0000-0000-0000-000000000000}"/>
  <bookViews>
    <workbookView xWindow="0" yWindow="880" windowWidth="41120" windowHeight="244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0" i="1" l="1"/>
  <c r="P90" i="1"/>
  <c r="Y90" i="1"/>
  <c r="AB90" i="1"/>
  <c r="AK90" i="1"/>
  <c r="H89" i="1"/>
  <c r="P89" i="1"/>
  <c r="Y89" i="1"/>
  <c r="AB89" i="1"/>
  <c r="AK89" i="1"/>
  <c r="H88" i="1"/>
  <c r="P88" i="1"/>
  <c r="Y88" i="1"/>
  <c r="AB88" i="1"/>
  <c r="AK88" i="1"/>
  <c r="H87" i="1"/>
  <c r="P87" i="1"/>
  <c r="Y87" i="1"/>
  <c r="AB87" i="1"/>
  <c r="AK87" i="1"/>
  <c r="AK78" i="1"/>
  <c r="H86" i="1"/>
  <c r="P86" i="1"/>
  <c r="Y86" i="1"/>
  <c r="AB86" i="1"/>
  <c r="AK86" i="1"/>
  <c r="H85" i="1"/>
  <c r="P85" i="1"/>
  <c r="Y85" i="1"/>
  <c r="AB85" i="1"/>
  <c r="AK85" i="1"/>
  <c r="H84" i="1"/>
  <c r="P84" i="1"/>
  <c r="Y84" i="1"/>
  <c r="AB84" i="1"/>
  <c r="AK84" i="1"/>
  <c r="H83" i="1"/>
  <c r="P83" i="1"/>
  <c r="Y83" i="1"/>
  <c r="AB83" i="1"/>
  <c r="AK83" i="1"/>
  <c r="H82" i="1"/>
  <c r="P82" i="1"/>
  <c r="Y82" i="1"/>
  <c r="AB82" i="1"/>
  <c r="AK82" i="1"/>
  <c r="H81" i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90" i="1" l="1"/>
  <c r="Q88" i="1"/>
  <c r="Q89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<sst xmlns="http://schemas.openxmlformats.org/spreadsheetml/2006/main" count="37" uniqueCount="37">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</sst>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Data!$G$2:$G$90</c:f>
              <c:numCache>
                <c:formatCode>#,##0</c:formatCode>
                <c:ptCount val="89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  <c:pt idx="80">
                  <c:v>5743</c:v>
                </c:pt>
                <c:pt idx="81">
                  <c:v>5759</c:v>
                </c:pt>
                <c:pt idx="82">
                  <c:v>5841</c:v>
                </c:pt>
                <c:pt idx="83">
                  <c:v>5858</c:v>
                </c:pt>
                <c:pt idx="84">
                  <c:v>5979</c:v>
                </c:pt>
                <c:pt idx="85">
                  <c:v>5985</c:v>
                </c:pt>
                <c:pt idx="86">
                  <c:v>5992</c:v>
                </c:pt>
                <c:pt idx="87">
                  <c:v>5998</c:v>
                </c:pt>
                <c:pt idx="88">
                  <c:v>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Data!$R$2:$R$90</c:f>
              <c:numCache>
                <c:formatCode>#,##0</c:formatCode>
                <c:ptCount val="8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  <c:pt idx="80">
                  <c:v>2152</c:v>
                </c:pt>
                <c:pt idx="81">
                  <c:v>2160</c:v>
                </c:pt>
                <c:pt idx="82">
                  <c:v>2203</c:v>
                </c:pt>
                <c:pt idx="83">
                  <c:v>2229</c:v>
                </c:pt>
                <c:pt idx="84">
                  <c:v>2266</c:v>
                </c:pt>
                <c:pt idx="85">
                  <c:v>2276</c:v>
                </c:pt>
                <c:pt idx="86">
                  <c:v>2281</c:v>
                </c:pt>
                <c:pt idx="87">
                  <c:v>2306</c:v>
                </c:pt>
                <c:pt idx="88">
                  <c:v>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Data!$S$2:$S$90</c:f>
              <c:numCache>
                <c:formatCode>#,##0</c:formatCode>
                <c:ptCount val="89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  <c:pt idx="80">
                  <c:v>4569</c:v>
                </c:pt>
                <c:pt idx="81">
                  <c:v>4590</c:v>
                </c:pt>
                <c:pt idx="82">
                  <c:v>4685</c:v>
                </c:pt>
                <c:pt idx="83">
                  <c:v>4742</c:v>
                </c:pt>
                <c:pt idx="84">
                  <c:v>4858</c:v>
                </c:pt>
                <c:pt idx="85">
                  <c:v>4887</c:v>
                </c:pt>
                <c:pt idx="86">
                  <c:v>4903</c:v>
                </c:pt>
                <c:pt idx="87">
                  <c:v>4973</c:v>
                </c:pt>
                <c:pt idx="88">
                  <c:v>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Data!$W$2:$W$90</c:f>
              <c:numCache>
                <c:formatCode>#,##0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Data!$Z$2:$Z$90</c:f>
              <c:numCache>
                <c:formatCode>#,##0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Data!$V$2:$V$90</c:f>
              <c:numCache>
                <c:formatCode>#,##0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Data!$Y$2:$Y$90</c:f>
              <c:numCache>
                <c:formatCode>#,##0</c:formatCode>
                <c:ptCount val="89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  <c:pt idx="80">
                  <c:v>284</c:v>
                </c:pt>
                <c:pt idx="81">
                  <c:v>288</c:v>
                </c:pt>
                <c:pt idx="82">
                  <c:v>298</c:v>
                </c:pt>
                <c:pt idx="83">
                  <c:v>302</c:v>
                </c:pt>
                <c:pt idx="84">
                  <c:v>311</c:v>
                </c:pt>
                <c:pt idx="85">
                  <c:v>315</c:v>
                </c:pt>
                <c:pt idx="86">
                  <c:v>316</c:v>
                </c:pt>
                <c:pt idx="87">
                  <c:v>320</c:v>
                </c:pt>
                <c:pt idx="8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Data!$AB$2:$AB$90</c:f>
              <c:numCache>
                <c:formatCode>#,##0</c:formatCode>
                <c:ptCount val="89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178</c:v>
                </c:pt>
                <c:pt idx="81">
                  <c:v>178</c:v>
                </c:pt>
                <c:pt idx="82">
                  <c:v>181</c:v>
                </c:pt>
                <c:pt idx="83">
                  <c:v>183</c:v>
                </c:pt>
                <c:pt idx="84">
                  <c:v>184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Data!$AD$2:$AD$90</c:f>
              <c:numCache>
                <c:formatCode>#,##0</c:formatCode>
                <c:ptCount val="8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  <c:pt idx="82">
                  <c:v>168</c:v>
                </c:pt>
                <c:pt idx="83">
                  <c:v>166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137</c:v>
                </c:pt>
                <c:pt idx="88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Data!$AF$2:$AF$90</c:f>
              <c:numCache>
                <c:formatCode>#,##0</c:formatCode>
                <c:ptCount val="89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Data!$AG$2:$AG$90</c:f>
              <c:numCache>
                <c:formatCode>#,##0</c:formatCode>
                <c:ptCount val="89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  <c:pt idx="80">
                  <c:v>118</c:v>
                </c:pt>
                <c:pt idx="81">
                  <c:v>127</c:v>
                </c:pt>
                <c:pt idx="82">
                  <c:v>204</c:v>
                </c:pt>
                <c:pt idx="83">
                  <c:v>305</c:v>
                </c:pt>
                <c:pt idx="84">
                  <c:v>339</c:v>
                </c:pt>
                <c:pt idx="85">
                  <c:v>295</c:v>
                </c:pt>
                <c:pt idx="86">
                  <c:v>285</c:v>
                </c:pt>
                <c:pt idx="87">
                  <c:v>287</c:v>
                </c:pt>
                <c:pt idx="88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Data!$AH$2:$AH$90</c:f>
              <c:numCache>
                <c:formatCode>#,##0</c:formatCode>
                <c:ptCount val="89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  <c:pt idx="80">
                  <c:v>914</c:v>
                </c:pt>
                <c:pt idx="81">
                  <c:v>966</c:v>
                </c:pt>
                <c:pt idx="82">
                  <c:v>1057</c:v>
                </c:pt>
                <c:pt idx="83">
                  <c:v>1111</c:v>
                </c:pt>
                <c:pt idx="84">
                  <c:v>1202</c:v>
                </c:pt>
                <c:pt idx="85">
                  <c:v>1022</c:v>
                </c:pt>
                <c:pt idx="86">
                  <c:v>1027</c:v>
                </c:pt>
                <c:pt idx="87">
                  <c:v>1107</c:v>
                </c:pt>
                <c:pt idx="88">
                  <c:v>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Data!$AI$2:$AI$90</c:f>
              <c:numCache>
                <c:formatCode>#,##0</c:formatCode>
                <c:ptCount val="89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20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Data!$AJ$2:$AJ$90</c:f>
              <c:numCache>
                <c:formatCode>#,##0</c:formatCode>
                <c:ptCount val="89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Data!$B$2:$B$90</c:f>
              <c:numCache>
                <c:formatCode>General</c:formatCode>
                <c:ptCount val="89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  <c:pt idx="80">
                  <c:v>346</c:v>
                </c:pt>
                <c:pt idx="81">
                  <c:v>346</c:v>
                </c:pt>
                <c:pt idx="82">
                  <c:v>354</c:v>
                </c:pt>
                <c:pt idx="83">
                  <c:v>363</c:v>
                </c:pt>
                <c:pt idx="84">
                  <c:v>374</c:v>
                </c:pt>
                <c:pt idx="85">
                  <c:v>383</c:v>
                </c:pt>
                <c:pt idx="86">
                  <c:v>383</c:v>
                </c:pt>
                <c:pt idx="87">
                  <c:v>385</c:v>
                </c:pt>
                <c:pt idx="88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Data!$A$2:$A$90</c:f>
              <c:numCache>
                <c:formatCode>m/d/yy</c:formatCode>
                <c:ptCount val="8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  <c:pt idx="88">
                  <c:v>45888</c:v>
                </c:pt>
              </c:numCache>
            </c:numRef>
          </c:cat>
          <c:val>
            <c:numRef>
              <c:f>Data!$C$2:$C$90</c:f>
              <c:numCache>
                <c:formatCode>General</c:formatCode>
                <c:ptCount val="89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130</c:v>
                </c:pt>
                <c:pt idx="83">
                  <c:v>133</c:v>
                </c:pt>
                <c:pt idx="84">
                  <c:v>132</c:v>
                </c:pt>
                <c:pt idx="85">
                  <c:v>132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3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3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90" totalsRowShown="0">
  <autoFilter ref="A1:AK90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90"/>
  <sheetViews>
    <sheetView tabSelected="1" topLeftCell="U1" zoomScale="140" zoomScaleNormal="140" workbookViewId="0">
      <pane ySplit="1" topLeftCell="A59" activePane="bottomLeft" state="frozen"/>
      <selection pane="bottomLeft" activeCell="AH90" sqref="AH90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7.83203125" bestFit="1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>
        <v>345</v>
      </c>
      <c r="C81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  <row r="82" spans="1:37" x14ac:dyDescent="0.2">
      <c r="A82" s="1">
        <v>45253</v>
      </c>
      <c r="B82">
        <v>346</v>
      </c>
      <c r="C82">
        <v>129</v>
      </c>
      <c r="D82" s="2">
        <v>114</v>
      </c>
      <c r="E82" s="2">
        <v>282</v>
      </c>
      <c r="F82" s="2">
        <v>233</v>
      </c>
      <c r="G82" s="2">
        <v>5743</v>
      </c>
      <c r="H82" s="3">
        <f>Data[[#This Row],[LoC]]-G81</f>
        <v>15</v>
      </c>
      <c r="I82" s="2">
        <v>6906</v>
      </c>
      <c r="J82" s="2">
        <v>1970</v>
      </c>
      <c r="K82" s="2">
        <v>563</v>
      </c>
      <c r="L82" s="2">
        <v>288</v>
      </c>
      <c r="M82" s="2">
        <v>134</v>
      </c>
      <c r="N82" s="2">
        <v>60</v>
      </c>
      <c r="O82" s="2">
        <v>16</v>
      </c>
      <c r="P82" s="2">
        <f>SUM(Data[[#This Row],[Shell]:[Bash]])</f>
        <v>9921</v>
      </c>
      <c r="Q82" s="3">
        <f>Data[[#This Row],[Total]]-P81</f>
        <v>36</v>
      </c>
      <c r="R82" s="2">
        <v>2152</v>
      </c>
      <c r="S82" s="2">
        <v>4569</v>
      </c>
      <c r="T82" s="2">
        <v>71357</v>
      </c>
      <c r="U82" s="2">
        <v>48933</v>
      </c>
      <c r="V82" s="2">
        <v>4</v>
      </c>
      <c r="W82" s="2">
        <v>3</v>
      </c>
      <c r="X82" s="2">
        <v>280</v>
      </c>
      <c r="Y82" s="2">
        <f>Data[[#This Row],[Open issues]]+Data[[#This Row],[Closed issues]]</f>
        <v>284</v>
      </c>
      <c r="Z82" s="2">
        <v>0</v>
      </c>
      <c r="AA82" s="2">
        <v>178</v>
      </c>
      <c r="AB82" s="2">
        <f>Data[[#This Row],[Open pull requests]]+Data[[#This Row],[Closed pull requests]]</f>
        <v>178</v>
      </c>
      <c r="AC82" s="2">
        <v>159</v>
      </c>
      <c r="AD82" s="2">
        <v>165</v>
      </c>
      <c r="AE82" s="2">
        <v>7</v>
      </c>
      <c r="AF82" s="2">
        <v>0</v>
      </c>
      <c r="AG82" s="2">
        <v>118</v>
      </c>
      <c r="AH82" s="2">
        <v>914</v>
      </c>
      <c r="AI82" s="2">
        <v>20</v>
      </c>
      <c r="AJ82" s="2"/>
      <c r="AK82" s="2">
        <f>SUM(Data[[#This Row],[Running]:[GH runs]])</f>
        <v>1052</v>
      </c>
    </row>
    <row r="83" spans="1:37" x14ac:dyDescent="0.2">
      <c r="A83" s="1">
        <v>45258</v>
      </c>
      <c r="B83">
        <v>346</v>
      </c>
      <c r="C83">
        <v>129</v>
      </c>
      <c r="D83" s="2">
        <v>114</v>
      </c>
      <c r="E83" s="2">
        <v>282</v>
      </c>
      <c r="F83" s="2">
        <v>233</v>
      </c>
      <c r="G83" s="2">
        <v>5759</v>
      </c>
      <c r="H83" s="3">
        <f>Data[[#This Row],[LoC]]-G82</f>
        <v>16</v>
      </c>
      <c r="I83" s="2">
        <v>6933</v>
      </c>
      <c r="J83" s="2">
        <v>1971</v>
      </c>
      <c r="K83" s="2">
        <v>563</v>
      </c>
      <c r="L83" s="2">
        <v>288</v>
      </c>
      <c r="M83" s="2">
        <v>134</v>
      </c>
      <c r="N83" s="2">
        <v>60</v>
      </c>
      <c r="O83" s="2">
        <v>16</v>
      </c>
      <c r="P83" s="2">
        <f>SUM(Data[[#This Row],[Shell]:[Bash]])</f>
        <v>9949</v>
      </c>
      <c r="Q83" s="3">
        <f>Data[[#This Row],[Total]]-P82</f>
        <v>28</v>
      </c>
      <c r="R83" s="2">
        <v>2160</v>
      </c>
      <c r="S83" s="2">
        <v>4590</v>
      </c>
      <c r="T83" s="2">
        <v>71508</v>
      </c>
      <c r="U83" s="2">
        <v>49008</v>
      </c>
      <c r="V83" s="2">
        <v>2</v>
      </c>
      <c r="W83" s="2">
        <v>1</v>
      </c>
      <c r="X83" s="2">
        <v>286</v>
      </c>
      <c r="Y83" s="2">
        <f>Data[[#This Row],[Open issues]]+Data[[#This Row],[Closed issues]]</f>
        <v>288</v>
      </c>
      <c r="Z83" s="2">
        <v>0</v>
      </c>
      <c r="AA83" s="2">
        <v>178</v>
      </c>
      <c r="AB83" s="2">
        <f>Data[[#This Row],[Open pull requests]]+Data[[#This Row],[Closed pull requests]]</f>
        <v>178</v>
      </c>
      <c r="AC83" s="2">
        <v>159</v>
      </c>
      <c r="AD83" s="2">
        <v>166</v>
      </c>
      <c r="AE83" s="2">
        <v>7</v>
      </c>
      <c r="AF83" s="2">
        <v>0</v>
      </c>
      <c r="AG83" s="2">
        <v>127</v>
      </c>
      <c r="AH83" s="2">
        <v>966</v>
      </c>
      <c r="AI83" s="2">
        <v>29</v>
      </c>
      <c r="AJ83" s="2"/>
      <c r="AK83" s="2">
        <f>SUM(Data[[#This Row],[Running]:[GH runs]])</f>
        <v>1122</v>
      </c>
    </row>
    <row r="84" spans="1:37" x14ac:dyDescent="0.2">
      <c r="A84" s="1">
        <v>45369</v>
      </c>
      <c r="B84">
        <v>354</v>
      </c>
      <c r="C84">
        <v>130</v>
      </c>
      <c r="D84" s="2">
        <v>117</v>
      </c>
      <c r="E84" s="2">
        <v>286</v>
      </c>
      <c r="F84" s="2">
        <v>237</v>
      </c>
      <c r="G84" s="2">
        <v>5841</v>
      </c>
      <c r="H84" s="3">
        <f>Data[[#This Row],[LoC]]-G83</f>
        <v>82</v>
      </c>
      <c r="I84" s="2">
        <v>6933</v>
      </c>
      <c r="J84" s="2">
        <v>1995</v>
      </c>
      <c r="K84" s="2">
        <v>563</v>
      </c>
      <c r="L84" s="2">
        <v>423</v>
      </c>
      <c r="M84" s="2">
        <v>136</v>
      </c>
      <c r="N84" s="2">
        <v>60</v>
      </c>
      <c r="O84" s="2">
        <v>16</v>
      </c>
      <c r="P84" s="2">
        <f>SUM(Data[[#This Row],[Shell]:[Bash]])</f>
        <v>10110</v>
      </c>
      <c r="Q84" s="3">
        <f>Data[[#This Row],[Total]]-P83</f>
        <v>161</v>
      </c>
      <c r="R84" s="2">
        <v>2203</v>
      </c>
      <c r="S84" s="2">
        <v>4685</v>
      </c>
      <c r="T84" s="2">
        <v>71923</v>
      </c>
      <c r="U84" s="2">
        <v>49171</v>
      </c>
      <c r="V84" s="2">
        <v>5</v>
      </c>
      <c r="W84" s="2">
        <v>3</v>
      </c>
      <c r="X84" s="2">
        <v>293</v>
      </c>
      <c r="Y84" s="2">
        <f>Data[[#This Row],[Open issues]]+Data[[#This Row],[Closed issues]]</f>
        <v>298</v>
      </c>
      <c r="Z84" s="2">
        <v>0</v>
      </c>
      <c r="AA84" s="2">
        <v>181</v>
      </c>
      <c r="AB84" s="2">
        <f>Data[[#This Row],[Open pull requests]]+Data[[#This Row],[Closed pull requests]]</f>
        <v>181</v>
      </c>
      <c r="AC84" s="2">
        <v>163</v>
      </c>
      <c r="AD84" s="2">
        <v>168</v>
      </c>
      <c r="AE84" s="2">
        <v>6</v>
      </c>
      <c r="AF84" s="2">
        <v>0</v>
      </c>
      <c r="AG84" s="2">
        <v>204</v>
      </c>
      <c r="AH84" s="2">
        <v>1057</v>
      </c>
      <c r="AI84" s="2">
        <v>29</v>
      </c>
      <c r="AJ84" s="2"/>
      <c r="AK84" s="2">
        <f>SUM(Data[[#This Row],[Running]:[GH runs]])</f>
        <v>1290</v>
      </c>
    </row>
    <row r="85" spans="1:37" x14ac:dyDescent="0.2">
      <c r="A85" s="1">
        <v>45525</v>
      </c>
      <c r="B85">
        <v>363</v>
      </c>
      <c r="C85">
        <v>133</v>
      </c>
      <c r="D85" s="2">
        <v>118</v>
      </c>
      <c r="E85" s="2">
        <v>289</v>
      </c>
      <c r="F85" s="2">
        <v>240</v>
      </c>
      <c r="G85" s="2">
        <v>5858</v>
      </c>
      <c r="H85" s="3">
        <f>Data[[#This Row],[LoC]]-G84</f>
        <v>17</v>
      </c>
      <c r="I85" s="2">
        <v>7032</v>
      </c>
      <c r="J85" s="2">
        <v>2002</v>
      </c>
      <c r="K85" s="2">
        <v>535</v>
      </c>
      <c r="L85" s="2">
        <v>317</v>
      </c>
      <c r="M85" s="2">
        <v>136</v>
      </c>
      <c r="N85" s="2">
        <v>60</v>
      </c>
      <c r="O85" s="2">
        <v>15</v>
      </c>
      <c r="P85" s="2">
        <f>SUM(Data[[#This Row],[Shell]:[Bash]])</f>
        <v>10082</v>
      </c>
      <c r="Q85" s="3">
        <f>Data[[#This Row],[Total]]-P84</f>
        <v>-28</v>
      </c>
      <c r="R85" s="2">
        <v>2229</v>
      </c>
      <c r="S85" s="2">
        <v>4742</v>
      </c>
      <c r="T85" s="2">
        <v>72086</v>
      </c>
      <c r="U85" s="2">
        <v>49322</v>
      </c>
      <c r="V85" s="2">
        <v>7</v>
      </c>
      <c r="W85" s="2">
        <v>5</v>
      </c>
      <c r="X85" s="2">
        <v>295</v>
      </c>
      <c r="Y85" s="2">
        <f>Data[[#This Row],[Open issues]]+Data[[#This Row],[Closed issues]]</f>
        <v>302</v>
      </c>
      <c r="Z85" s="2">
        <v>0</v>
      </c>
      <c r="AA85" s="2">
        <v>183</v>
      </c>
      <c r="AB85" s="2">
        <f>Data[[#This Row],[Open pull requests]]+Data[[#This Row],[Closed pull requests]]</f>
        <v>183</v>
      </c>
      <c r="AC85" s="2">
        <v>163</v>
      </c>
      <c r="AD85" s="2">
        <v>166</v>
      </c>
      <c r="AE85" s="2">
        <v>6</v>
      </c>
      <c r="AF85" s="2">
        <v>0</v>
      </c>
      <c r="AG85" s="2">
        <v>305</v>
      </c>
      <c r="AH85" s="2">
        <v>1111</v>
      </c>
      <c r="AI85" s="2">
        <v>30</v>
      </c>
      <c r="AJ85" s="2"/>
      <c r="AK85" s="2">
        <f>SUM(Data[[#This Row],[Running]:[GH runs]])</f>
        <v>1446</v>
      </c>
    </row>
    <row r="86" spans="1:37" x14ac:dyDescent="0.2">
      <c r="A86" s="1">
        <v>45664</v>
      </c>
      <c r="B86">
        <v>374</v>
      </c>
      <c r="C86">
        <v>132</v>
      </c>
      <c r="D86" s="2">
        <v>118</v>
      </c>
      <c r="E86" s="2">
        <v>298</v>
      </c>
      <c r="F86" s="2">
        <v>247</v>
      </c>
      <c r="G86" s="2">
        <v>5979</v>
      </c>
      <c r="H86" s="3">
        <f>Data[[#This Row],[LoC]]-G85</f>
        <v>121</v>
      </c>
      <c r="I86" s="2">
        <v>7430</v>
      </c>
      <c r="J86" s="2">
        <v>2029</v>
      </c>
      <c r="K86" s="2">
        <v>572</v>
      </c>
      <c r="L86" s="2">
        <v>322</v>
      </c>
      <c r="M86" s="2">
        <v>153</v>
      </c>
      <c r="N86" s="2">
        <v>60</v>
      </c>
      <c r="O86" s="2">
        <v>15</v>
      </c>
      <c r="P86" s="2">
        <f>SUM(Data[[#This Row],[Shell]:[Bash]])</f>
        <v>10566</v>
      </c>
      <c r="Q86" s="3">
        <f>Data[[#This Row],[Total]]-P85</f>
        <v>484</v>
      </c>
      <c r="R86" s="2">
        <v>2266</v>
      </c>
      <c r="S86" s="2">
        <v>4858</v>
      </c>
      <c r="T86" s="2">
        <v>74027</v>
      </c>
      <c r="U86" s="2">
        <v>50651</v>
      </c>
      <c r="V86" s="2">
        <v>9</v>
      </c>
      <c r="W86" s="2">
        <v>6</v>
      </c>
      <c r="X86" s="2">
        <v>302</v>
      </c>
      <c r="Y86" s="2">
        <f>Data[[#This Row],[Open issues]]+Data[[#This Row],[Closed issues]]</f>
        <v>311</v>
      </c>
      <c r="Z86" s="2">
        <v>0</v>
      </c>
      <c r="AA86" s="2">
        <v>184</v>
      </c>
      <c r="AB86" s="2">
        <f>Data[[#This Row],[Open pull requests]]+Data[[#This Row],[Closed pull requests]]</f>
        <v>184</v>
      </c>
      <c r="AC86" s="2">
        <v>163</v>
      </c>
      <c r="AD86" s="2">
        <v>136</v>
      </c>
      <c r="AE86" s="2">
        <v>7</v>
      </c>
      <c r="AF86" s="2">
        <v>0</v>
      </c>
      <c r="AG86" s="2">
        <v>339</v>
      </c>
      <c r="AH86" s="2">
        <v>1202</v>
      </c>
      <c r="AI86" s="2">
        <v>31</v>
      </c>
      <c r="AJ86" s="2"/>
      <c r="AK86" s="2">
        <f>SUM(Data[[#This Row],[Running]:[GH runs]])</f>
        <v>1572</v>
      </c>
    </row>
    <row r="87" spans="1:37" x14ac:dyDescent="0.2">
      <c r="A87" s="1">
        <v>45712</v>
      </c>
      <c r="B87">
        <v>383</v>
      </c>
      <c r="C87">
        <v>132</v>
      </c>
      <c r="D87" s="2">
        <v>118</v>
      </c>
      <c r="E87" s="2">
        <v>300</v>
      </c>
      <c r="F87" s="2">
        <v>249</v>
      </c>
      <c r="G87" s="2">
        <v>5985</v>
      </c>
      <c r="H87" s="3">
        <f>Data[[#This Row],[LoC]]-G86</f>
        <v>6</v>
      </c>
      <c r="I87" s="2">
        <v>7428</v>
      </c>
      <c r="J87" s="2">
        <v>2034</v>
      </c>
      <c r="K87" s="2">
        <v>567</v>
      </c>
      <c r="L87" s="2">
        <v>326</v>
      </c>
      <c r="M87" s="2">
        <v>153</v>
      </c>
      <c r="N87" s="2">
        <v>60</v>
      </c>
      <c r="O87" s="2">
        <v>15</v>
      </c>
      <c r="P87" s="2">
        <f>SUM(Data[[#This Row],[Shell]:[Bash]])</f>
        <v>10568</v>
      </c>
      <c r="Q87" s="3">
        <f>Data[[#This Row],[Total]]-P86</f>
        <v>2</v>
      </c>
      <c r="R87" s="2">
        <v>2276</v>
      </c>
      <c r="S87" s="2">
        <v>4887</v>
      </c>
      <c r="T87" s="2">
        <v>74099</v>
      </c>
      <c r="U87" s="2">
        <v>50700</v>
      </c>
      <c r="V87" s="2">
        <v>10</v>
      </c>
      <c r="W87" s="2">
        <v>6</v>
      </c>
      <c r="X87" s="2">
        <v>305</v>
      </c>
      <c r="Y87" s="2">
        <f>Data[[#This Row],[Open issues]]+Data[[#This Row],[Closed issues]]</f>
        <v>315</v>
      </c>
      <c r="Z87" s="2">
        <v>0</v>
      </c>
      <c r="AA87" s="2">
        <v>184</v>
      </c>
      <c r="AB87" s="2">
        <f>Data[[#This Row],[Open pull requests]]+Data[[#This Row],[Closed pull requests]]</f>
        <v>184</v>
      </c>
      <c r="AC87" s="2">
        <v>164</v>
      </c>
      <c r="AD87" s="2">
        <v>136</v>
      </c>
      <c r="AE87" s="2">
        <v>7</v>
      </c>
      <c r="AF87" s="2">
        <v>0</v>
      </c>
      <c r="AG87" s="2">
        <v>295</v>
      </c>
      <c r="AH87" s="2">
        <v>1022</v>
      </c>
      <c r="AI87" s="2">
        <v>7</v>
      </c>
      <c r="AJ87" s="2"/>
      <c r="AK87" s="2">
        <f>SUM(Data[[#This Row],[Running]:[GH runs]])</f>
        <v>1324</v>
      </c>
    </row>
    <row r="88" spans="1:37" x14ac:dyDescent="0.2">
      <c r="A88" s="1">
        <v>45722</v>
      </c>
      <c r="B88">
        <v>383</v>
      </c>
      <c r="C88">
        <v>133</v>
      </c>
      <c r="D88" s="2">
        <v>119</v>
      </c>
      <c r="E88" s="2">
        <v>301</v>
      </c>
      <c r="F88" s="2">
        <v>250</v>
      </c>
      <c r="G88" s="2">
        <v>5992</v>
      </c>
      <c r="H88" s="3">
        <f>Data[[#This Row],[LoC]]-G87</f>
        <v>7</v>
      </c>
      <c r="I88" s="2">
        <v>7435</v>
      </c>
      <c r="J88" s="2">
        <v>2038</v>
      </c>
      <c r="K88" s="2">
        <v>550</v>
      </c>
      <c r="L88" s="2">
        <v>325</v>
      </c>
      <c r="M88" s="2">
        <v>153</v>
      </c>
      <c r="N88" s="2">
        <v>60</v>
      </c>
      <c r="O88" s="2">
        <v>15</v>
      </c>
      <c r="P88" s="2">
        <f>SUM(Data[[#This Row],[Shell]:[Bash]])</f>
        <v>10561</v>
      </c>
      <c r="Q88" s="3">
        <f>Data[[#This Row],[Total]]-P87</f>
        <v>-7</v>
      </c>
      <c r="R88" s="2">
        <v>2281</v>
      </c>
      <c r="S88" s="2">
        <v>4903</v>
      </c>
      <c r="T88" s="2">
        <v>74135</v>
      </c>
      <c r="U88" s="2">
        <v>50728</v>
      </c>
      <c r="V88" s="2">
        <v>10</v>
      </c>
      <c r="W88" s="2">
        <v>6</v>
      </c>
      <c r="X88" s="2">
        <v>306</v>
      </c>
      <c r="Y88" s="2">
        <f>Data[[#This Row],[Open issues]]+Data[[#This Row],[Closed issues]]</f>
        <v>316</v>
      </c>
      <c r="Z88" s="2">
        <v>0</v>
      </c>
      <c r="AA88" s="2">
        <v>185</v>
      </c>
      <c r="AB88" s="2">
        <f>Data[[#This Row],[Open pull requests]]+Data[[#This Row],[Closed pull requests]]</f>
        <v>185</v>
      </c>
      <c r="AC88" s="2">
        <v>165</v>
      </c>
      <c r="AD88" s="2">
        <v>136</v>
      </c>
      <c r="AE88" s="2">
        <v>7</v>
      </c>
      <c r="AF88" s="2">
        <v>0</v>
      </c>
      <c r="AG88" s="2">
        <v>285</v>
      </c>
      <c r="AH88" s="2">
        <v>1027</v>
      </c>
      <c r="AI88" s="2">
        <v>7</v>
      </c>
      <c r="AJ88" s="2"/>
      <c r="AK88" s="2">
        <f>SUM(Data[[#This Row],[Running]:[GH runs]])</f>
        <v>1319</v>
      </c>
    </row>
    <row r="89" spans="1:37" x14ac:dyDescent="0.2">
      <c r="A89" s="1">
        <v>45753</v>
      </c>
      <c r="B89">
        <v>385</v>
      </c>
      <c r="C89">
        <v>132</v>
      </c>
      <c r="D89" s="2">
        <v>119</v>
      </c>
      <c r="E89" s="2">
        <v>306</v>
      </c>
      <c r="F89" s="2">
        <v>255</v>
      </c>
      <c r="G89" s="2">
        <v>5998</v>
      </c>
      <c r="H89" s="3">
        <f>Data[[#This Row],[LoC]]-G88</f>
        <v>6</v>
      </c>
      <c r="I89" s="2">
        <v>7433</v>
      </c>
      <c r="J89" s="2">
        <v>2050</v>
      </c>
      <c r="K89" s="2">
        <v>520</v>
      </c>
      <c r="L89" s="2">
        <v>328</v>
      </c>
      <c r="M89" s="2">
        <v>153</v>
      </c>
      <c r="N89" s="2">
        <v>60</v>
      </c>
      <c r="O89" s="2">
        <v>15</v>
      </c>
      <c r="P89" s="2">
        <f>SUM(Data[[#This Row],[Shell]:[Bash]])</f>
        <v>10544</v>
      </c>
      <c r="Q89" s="3">
        <f>Data[[#This Row],[Total]]-P88</f>
        <v>-17</v>
      </c>
      <c r="R89" s="2">
        <v>2306</v>
      </c>
      <c r="S89" s="2">
        <v>4973</v>
      </c>
      <c r="T89" s="2">
        <v>74563</v>
      </c>
      <c r="U89" s="2">
        <v>51070</v>
      </c>
      <c r="V89" s="2">
        <v>9</v>
      </c>
      <c r="W89" s="2">
        <v>6</v>
      </c>
      <c r="X89" s="2">
        <v>311</v>
      </c>
      <c r="Y89" s="2">
        <f>Data[[#This Row],[Open issues]]+Data[[#This Row],[Closed issues]]</f>
        <v>320</v>
      </c>
      <c r="Z89" s="2">
        <v>0</v>
      </c>
      <c r="AA89" s="2">
        <v>186</v>
      </c>
      <c r="AB89" s="2">
        <f>Data[[#This Row],[Open pull requests]]+Data[[#This Row],[Closed pull requests]]</f>
        <v>186</v>
      </c>
      <c r="AC89" s="2">
        <v>166</v>
      </c>
      <c r="AD89" s="2">
        <v>137</v>
      </c>
      <c r="AE89" s="2">
        <v>7</v>
      </c>
      <c r="AF89" s="2">
        <v>0</v>
      </c>
      <c r="AG89" s="2">
        <v>287</v>
      </c>
      <c r="AH89" s="2">
        <v>1107</v>
      </c>
      <c r="AI89" s="2">
        <v>7</v>
      </c>
      <c r="AJ89" s="2"/>
      <c r="AK89" s="2">
        <f>SUM(Data[[#This Row],[Running]:[GH runs]])</f>
        <v>1401</v>
      </c>
    </row>
    <row r="90" spans="1:37" x14ac:dyDescent="0.2">
      <c r="A90" s="1">
        <v>45888</v>
      </c>
      <c r="B90" s="4">
        <v>403</v>
      </c>
      <c r="C90" s="4">
        <v>132</v>
      </c>
      <c r="D90" s="2">
        <v>119</v>
      </c>
      <c r="E90" s="2">
        <v>309</v>
      </c>
      <c r="F90" s="2">
        <v>258</v>
      </c>
      <c r="G90" s="2">
        <v>6010</v>
      </c>
      <c r="H90" s="3">
        <f>Data[[#This Row],[LoC]]-G89</f>
        <v>12</v>
      </c>
      <c r="I90" s="2">
        <v>7432</v>
      </c>
      <c r="J90" s="2">
        <v>2058</v>
      </c>
      <c r="K90" s="2">
        <v>452</v>
      </c>
      <c r="L90" s="2">
        <v>329</v>
      </c>
      <c r="M90" s="2">
        <v>153</v>
      </c>
      <c r="N90" s="2">
        <v>60</v>
      </c>
      <c r="O90" s="2">
        <v>15</v>
      </c>
      <c r="P90" s="2">
        <f>SUM(Data[[#This Row],[Shell]:[Bash]])</f>
        <v>10484</v>
      </c>
      <c r="Q90" s="3">
        <f>Data[[#This Row],[Total]]-P89</f>
        <v>-60</v>
      </c>
      <c r="R90" s="2">
        <v>2326</v>
      </c>
      <c r="S90" s="2">
        <v>5025</v>
      </c>
      <c r="T90" s="2">
        <v>74732</v>
      </c>
      <c r="U90" s="2">
        <v>51280</v>
      </c>
      <c r="V90" s="2">
        <v>9</v>
      </c>
      <c r="W90" s="2">
        <v>6</v>
      </c>
      <c r="X90" s="2">
        <v>314</v>
      </c>
      <c r="Y90" s="2">
        <f>Data[[#This Row],[Open issues]]+Data[[#This Row],[Closed issues]]</f>
        <v>323</v>
      </c>
      <c r="Z90" s="2">
        <v>0</v>
      </c>
      <c r="AA90" s="2">
        <v>186</v>
      </c>
      <c r="AB90" s="2">
        <f>Data[[#This Row],[Open pull requests]]+Data[[#This Row],[Closed pull requests]]</f>
        <v>186</v>
      </c>
      <c r="AC90" s="2">
        <v>167</v>
      </c>
      <c r="AD90" s="2">
        <v>134</v>
      </c>
      <c r="AE90" s="2">
        <v>7</v>
      </c>
      <c r="AF90" s="2">
        <v>0</v>
      </c>
      <c r="AG90" s="2">
        <v>148</v>
      </c>
      <c r="AH90" s="2">
        <v>1194</v>
      </c>
      <c r="AI90" s="2">
        <v>5</v>
      </c>
      <c r="AJ90" s="2"/>
      <c r="AK90" s="2">
        <f>SUM(Data[[#This Row],[Running]:[GH runs]])</f>
        <v>1347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 Matteo (ID)</cp:lastModifiedBy>
  <dcterms:created xsi:type="dcterms:W3CDTF">2022-01-13T09:44:09Z</dcterms:created>
  <dcterms:modified xsi:type="dcterms:W3CDTF">2025-08-19T15:33:10Z</dcterms:modified>
</cp:coreProperties>
</file>