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E8F3AFC8-4112-F64C-9C16-F93BD26815BF}" xr6:coauthVersionLast="47" xr6:coauthVersionMax="47" xr10:uidLastSave="{00000000-0000-0000-0000-000000000000}"/>
  <bookViews>
    <workbookView xWindow="0" yWindow="500" windowWidth="51200" windowHeight="27100" activeTab="1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78" i="1" l="1"/>
  <c r="H86" i="1"/>
  <c r="P86" i="1"/>
  <c r="Y86" i="1"/>
  <c r="AB86" i="1"/>
  <c r="AK86" i="1"/>
  <c r="H85" i="1"/>
  <c r="P85" i="1"/>
  <c r="Y85" i="1"/>
  <c r="AB85" i="1"/>
  <c r="AK85" i="1"/>
  <c r="H84" i="1"/>
  <c r="P84" i="1"/>
  <c r="Y84" i="1"/>
  <c r="AB84" i="1"/>
  <c r="AK84" i="1"/>
  <c r="H83" i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6" i="1" l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<sst xmlns="http://schemas.openxmlformats.org/spreadsheetml/2006/main" count="37" uniqueCount="37">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</sst>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Data!$G$2:$G$86</c:f>
              <c:numCache>
                <c:formatCode>#,##0</c:formatCode>
                <c:ptCount val="8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  <c:pt idx="82">
                  <c:v>5841</c:v>
                </c:pt>
                <c:pt idx="83">
                  <c:v>5858</c:v>
                </c:pt>
                <c:pt idx="84">
                  <c:v>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Data!$R$2:$R$86</c:f>
              <c:numCache>
                <c:formatCode>#,##0</c:formatCode>
                <c:ptCount val="8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  <c:pt idx="82">
                  <c:v>2203</c:v>
                </c:pt>
                <c:pt idx="83">
                  <c:v>2229</c:v>
                </c:pt>
                <c:pt idx="84">
                  <c:v>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Data!$S$2:$S$86</c:f>
              <c:numCache>
                <c:formatCode>#,##0</c:formatCode>
                <c:ptCount val="8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  <c:pt idx="82">
                  <c:v>4685</c:v>
                </c:pt>
                <c:pt idx="83">
                  <c:v>4742</c:v>
                </c:pt>
                <c:pt idx="84">
                  <c:v>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Data!$W$2:$W$86</c:f>
              <c:numCache>
                <c:formatCode>#,##0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Data!$Z$2:$Z$86</c:f>
              <c:numCache>
                <c:formatCode>#,##0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Data!$V$2:$V$86</c:f>
              <c:numCache>
                <c:formatCode>#,##0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Data!$Y$2:$Y$86</c:f>
              <c:numCache>
                <c:formatCode>#,##0</c:formatCode>
                <c:ptCount val="8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  <c:pt idx="82">
                  <c:v>298</c:v>
                </c:pt>
                <c:pt idx="83">
                  <c:v>302</c:v>
                </c:pt>
                <c:pt idx="84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Data!$AB$2:$AB$86</c:f>
              <c:numCache>
                <c:formatCode>#,##0</c:formatCode>
                <c:ptCount val="8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  <c:pt idx="82">
                  <c:v>181</c:v>
                </c:pt>
                <c:pt idx="83">
                  <c:v>183</c:v>
                </c:pt>
                <c:pt idx="8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Data!$AD$2:$AD$86</c:f>
              <c:numCache>
                <c:formatCode>#,##0</c:formatCode>
                <c:ptCount val="8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168</c:v>
                </c:pt>
                <c:pt idx="83">
                  <c:v>166</c:v>
                </c:pt>
                <c:pt idx="8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Data!$AF$2:$AF$86</c:f>
              <c:numCache>
                <c:formatCode>#,##0</c:formatCode>
                <c:ptCount val="8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Data!$AG$2:$AG$86</c:f>
              <c:numCache>
                <c:formatCode>#,##0</c:formatCode>
                <c:ptCount val="8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  <c:pt idx="82">
                  <c:v>204</c:v>
                </c:pt>
                <c:pt idx="83">
                  <c:v>305</c:v>
                </c:pt>
                <c:pt idx="84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Data!$AH$2:$AH$86</c:f>
              <c:numCache>
                <c:formatCode>#,##0</c:formatCode>
                <c:ptCount val="8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  <c:pt idx="82">
                  <c:v>1057</c:v>
                </c:pt>
                <c:pt idx="83">
                  <c:v>1111</c:v>
                </c:pt>
                <c:pt idx="84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Data!$AI$2:$AI$86</c:f>
              <c:numCache>
                <c:formatCode>#,##0</c:formatCode>
                <c:ptCount val="8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Data!$AJ$2:$AJ$86</c:f>
              <c:numCache>
                <c:formatCode>#,##0</c:formatCode>
                <c:ptCount val="8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  <c:pt idx="82">
                  <c:v>354</c:v>
                </c:pt>
                <c:pt idx="83">
                  <c:v>363</c:v>
                </c:pt>
                <c:pt idx="84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m/d/yy</c:formatCode>
                <c:ptCount val="8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</c:numCache>
            </c:numRef>
          </c:cat>
          <c:val>
            <c:numRef>
              <c:f>Data!$C$2:$C$86</c:f>
              <c:numCache>
                <c:formatCode>General</c:formatCode>
                <c:ptCount val="85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133</c:v>
                </c:pt>
                <c:pt idx="8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tabSelected="1" zoomScale="2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6" totalsRowShown="0">
  <autoFilter ref="A1:AK86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6"/>
  <sheetViews>
    <sheetView topLeftCell="O1" zoomScale="140" zoomScaleNormal="140" workbookViewId="0">
      <pane ySplit="1" topLeftCell="A61" activePane="bottomLeft" state="frozen"/>
      <selection pane="bottomLeft" activeCell="AK78" sqref="AK78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  <row r="84" spans="1:37" x14ac:dyDescent="0.2">
      <c r="A84" s="1">
        <v>45369</v>
      </c>
      <c r="B84">
        <v>354</v>
      </c>
      <c r="C84">
        <v>130</v>
      </c>
      <c r="D84" s="2">
        <v>117</v>
      </c>
      <c r="E84" s="2">
        <v>286</v>
      </c>
      <c r="F84" s="2">
        <v>237</v>
      </c>
      <c r="G84" s="2">
        <v>5841</v>
      </c>
      <c r="H84" s="3">
        <f>Data[[#This Row],[LoC]]-G83</f>
        <v>82</v>
      </c>
      <c r="I84" s="2">
        <v>6933</v>
      </c>
      <c r="J84" s="2">
        <v>1995</v>
      </c>
      <c r="K84" s="2">
        <v>563</v>
      </c>
      <c r="L84" s="2">
        <v>423</v>
      </c>
      <c r="M84" s="2">
        <v>136</v>
      </c>
      <c r="N84" s="2">
        <v>60</v>
      </c>
      <c r="O84" s="2">
        <v>16</v>
      </c>
      <c r="P84" s="2">
        <f>SUM(Data[[#This Row],[Shell]:[Bash]])</f>
        <v>10110</v>
      </c>
      <c r="Q84" s="3">
        <f>Data[[#This Row],[Total]]-P83</f>
        <v>161</v>
      </c>
      <c r="R84" s="2">
        <v>2203</v>
      </c>
      <c r="S84" s="2">
        <v>4685</v>
      </c>
      <c r="T84" s="2">
        <v>71923</v>
      </c>
      <c r="U84" s="2">
        <v>49171</v>
      </c>
      <c r="V84" s="2">
        <v>5</v>
      </c>
      <c r="W84" s="2">
        <v>3</v>
      </c>
      <c r="X84" s="2">
        <v>293</v>
      </c>
      <c r="Y84" s="2">
        <f>Data[[#This Row],[Open issues]]+Data[[#This Row],[Closed issues]]</f>
        <v>298</v>
      </c>
      <c r="Z84" s="2">
        <v>0</v>
      </c>
      <c r="AA84" s="2">
        <v>181</v>
      </c>
      <c r="AB84" s="2">
        <f>Data[[#This Row],[Open pull requests]]+Data[[#This Row],[Closed pull requests]]</f>
        <v>181</v>
      </c>
      <c r="AC84" s="2">
        <v>163</v>
      </c>
      <c r="AD84" s="2">
        <v>168</v>
      </c>
      <c r="AE84" s="2">
        <v>6</v>
      </c>
      <c r="AF84" s="2">
        <v>0</v>
      </c>
      <c r="AG84" s="2">
        <v>204</v>
      </c>
      <c r="AH84" s="2">
        <v>1057</v>
      </c>
      <c r="AI84" s="2">
        <v>29</v>
      </c>
      <c r="AJ84" s="2"/>
      <c r="AK84" s="2">
        <f>SUM(Data[[#This Row],[Running]:[GH runs]])</f>
        <v>1290</v>
      </c>
    </row>
    <row r="85" spans="1:37" x14ac:dyDescent="0.2">
      <c r="A85" s="1">
        <v>45525</v>
      </c>
      <c r="B85">
        <v>363</v>
      </c>
      <c r="C85">
        <v>133</v>
      </c>
      <c r="D85" s="2">
        <v>118</v>
      </c>
      <c r="E85" s="2">
        <v>289</v>
      </c>
      <c r="F85" s="2">
        <v>240</v>
      </c>
      <c r="G85" s="2">
        <v>5858</v>
      </c>
      <c r="H85" s="3">
        <f>Data[[#This Row],[LoC]]-G84</f>
        <v>17</v>
      </c>
      <c r="I85" s="2">
        <v>7032</v>
      </c>
      <c r="J85" s="2">
        <v>2002</v>
      </c>
      <c r="K85" s="2">
        <v>535</v>
      </c>
      <c r="L85" s="2">
        <v>317</v>
      </c>
      <c r="M85" s="2">
        <v>136</v>
      </c>
      <c r="N85" s="2">
        <v>60</v>
      </c>
      <c r="O85" s="2">
        <v>15</v>
      </c>
      <c r="P85" s="2">
        <f>SUM(Data[[#This Row],[Shell]:[Bash]])</f>
        <v>10082</v>
      </c>
      <c r="Q85" s="3">
        <f>Data[[#This Row],[Total]]-P84</f>
        <v>-28</v>
      </c>
      <c r="R85" s="2">
        <v>2229</v>
      </c>
      <c r="S85" s="2">
        <v>4742</v>
      </c>
      <c r="T85" s="2">
        <v>72086</v>
      </c>
      <c r="U85" s="2">
        <v>49322</v>
      </c>
      <c r="V85" s="2">
        <v>7</v>
      </c>
      <c r="W85" s="2">
        <v>5</v>
      </c>
      <c r="X85" s="2">
        <v>295</v>
      </c>
      <c r="Y85" s="2">
        <f>Data[[#This Row],[Open issues]]+Data[[#This Row],[Closed issues]]</f>
        <v>302</v>
      </c>
      <c r="Z85" s="2">
        <v>0</v>
      </c>
      <c r="AA85" s="2">
        <v>183</v>
      </c>
      <c r="AB85" s="2">
        <f>Data[[#This Row],[Open pull requests]]+Data[[#This Row],[Closed pull requests]]</f>
        <v>183</v>
      </c>
      <c r="AC85" s="2">
        <v>163</v>
      </c>
      <c r="AD85" s="2">
        <v>166</v>
      </c>
      <c r="AE85" s="2">
        <v>6</v>
      </c>
      <c r="AF85" s="2">
        <v>0</v>
      </c>
      <c r="AG85" s="2">
        <v>305</v>
      </c>
      <c r="AH85" s="2">
        <v>1111</v>
      </c>
      <c r="AI85" s="2">
        <v>30</v>
      </c>
      <c r="AJ85" s="2"/>
      <c r="AK85" s="2">
        <f>SUM(Data[[#This Row],[Running]:[GH runs]])</f>
        <v>1446</v>
      </c>
    </row>
    <row r="86" spans="1:37" x14ac:dyDescent="0.2">
      <c r="A86" s="1">
        <v>45664</v>
      </c>
      <c r="B86" s="4">
        <v>374</v>
      </c>
      <c r="C86" s="4">
        <v>132</v>
      </c>
      <c r="D86" s="2">
        <v>118</v>
      </c>
      <c r="E86" s="2">
        <v>298</v>
      </c>
      <c r="F86" s="2">
        <v>247</v>
      </c>
      <c r="G86" s="2">
        <v>5979</v>
      </c>
      <c r="H86" s="3">
        <f>Data[[#This Row],[LoC]]-G85</f>
        <v>121</v>
      </c>
      <c r="I86" s="2">
        <v>7430</v>
      </c>
      <c r="J86" s="2">
        <v>2029</v>
      </c>
      <c r="K86" s="2">
        <v>572</v>
      </c>
      <c r="L86" s="2">
        <v>322</v>
      </c>
      <c r="M86" s="2">
        <v>153</v>
      </c>
      <c r="N86" s="2">
        <v>60</v>
      </c>
      <c r="O86" s="2">
        <v>15</v>
      </c>
      <c r="P86" s="2">
        <f>SUM(Data[[#This Row],[Shell]:[Bash]])</f>
        <v>10566</v>
      </c>
      <c r="Q86" s="3">
        <f>Data[[#This Row],[Total]]-P85</f>
        <v>484</v>
      </c>
      <c r="R86" s="2">
        <v>2266</v>
      </c>
      <c r="S86" s="2">
        <v>4858</v>
      </c>
      <c r="T86" s="2">
        <v>74027</v>
      </c>
      <c r="U86" s="2">
        <v>50651</v>
      </c>
      <c r="V86" s="2">
        <v>9</v>
      </c>
      <c r="W86" s="2">
        <v>6</v>
      </c>
      <c r="X86" s="2">
        <v>302</v>
      </c>
      <c r="Y86" s="2">
        <f>Data[[#This Row],[Open issues]]+Data[[#This Row],[Closed issues]]</f>
        <v>311</v>
      </c>
      <c r="Z86" s="2">
        <v>0</v>
      </c>
      <c r="AA86" s="2">
        <v>184</v>
      </c>
      <c r="AB86" s="2">
        <f>Data[[#This Row],[Open pull requests]]+Data[[#This Row],[Closed pull requests]]</f>
        <v>184</v>
      </c>
      <c r="AC86" s="2">
        <v>163</v>
      </c>
      <c r="AD86" s="2">
        <v>136</v>
      </c>
      <c r="AE86" s="2">
        <v>7</v>
      </c>
      <c r="AF86" s="2">
        <v>0</v>
      </c>
      <c r="AG86" s="2">
        <v>339</v>
      </c>
      <c r="AH86" s="2">
        <v>1202</v>
      </c>
      <c r="AI86" s="2">
        <v>31</v>
      </c>
      <c r="AJ86" s="2"/>
      <c r="AK86" s="2">
        <f>SUM(Data[[#This Row],[Running]:[GH runs]])</f>
        <v>1572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2025-01-07T20:47:59Z</dcterms:modified>
</cp:coreProperties>
</file>