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matteo/Coding/protein_modelling/dogC/DogCatcher/"/>
    </mc:Choice>
  </mc:AlternateContent>
  <xr:revisionPtr revIDLastSave="0" documentId="13_ncr:1_{CAD40373-E7F4-F948-9020-1CDBB610FA85}" xr6:coauthVersionLast="46" xr6:coauthVersionMax="46" xr10:uidLastSave="{00000000-0000-0000-0000-000000000000}"/>
  <bookViews>
    <workbookView xWindow="34520" yWindow="1880" windowWidth="28800" windowHeight="16480" xr2:uid="{00000000-000D-0000-FFFF-FFFF00000000}"/>
  </bookViews>
  <sheets>
    <sheet name="∆∆G" sheetId="2" r:id="rId1"/>
    <sheet name="∆G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2" l="1"/>
  <c r="B14" i="2"/>
  <c r="B13" i="2"/>
  <c r="B12" i="2"/>
  <c r="B11" i="2"/>
  <c r="B10" i="2"/>
  <c r="B9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B8" i="2"/>
  <c r="B6" i="2"/>
  <c r="B7" i="2"/>
  <c r="B4" i="2"/>
  <c r="B5" i="2"/>
  <c r="B16" i="2"/>
  <c r="B17" i="2"/>
  <c r="B18" i="2"/>
  <c r="B19" i="2"/>
  <c r="B20" i="2"/>
  <c r="B21" i="2"/>
  <c r="B3" i="2"/>
</calcChain>
</file>

<file path=xl/sharedStrings.xml><?xml version="1.0" encoding="utf-8"?>
<sst xmlns="http://schemas.openxmlformats.org/spreadsheetml/2006/main" count="150" uniqueCount="59">
  <si>
    <t>isopeptide</t>
  </si>
  <si>
    <t>Lazaridis-Karplus solvatation term</t>
  </si>
  <si>
    <t>catcher</t>
  </si>
  <si>
    <t>tag</t>
  </si>
  <si>
    <t>unreacted</t>
  </si>
  <si>
    <t>trans</t>
  </si>
  <si>
    <t>sequence</t>
  </si>
  <si>
    <t>scorefxn</t>
  </si>
  <si>
    <t>pI</t>
  </si>
  <si>
    <t>description</t>
  </si>
  <si>
    <t>KLGDIEFIKVNKNDKKPLRGAVFSLQKQHPDYPDIYGAIDQNGTYQNVRTGEDGKLTFKNLSDGKYRLFENSEPAGYKPVQNKPIVAFQIVNGEVRDVTSIVPQDIPAGYEFTNNKHYITDEPIPPKw</t>
  </si>
  <si>
    <t>ref2015</t>
  </si>
  <si>
    <t>KLGDIEFIKVNKNDKKPLRGAVFSLQKQHPDYPDIYGAIDQNGTYQNVRTGEDGKLTFKNLSDGKYRLFENSEPAGYKPVQNKPIVAFQIVNGEVRDVTSIVPQDIPATYEFTNNKHYITDEPIPPKw</t>
  </si>
  <si>
    <t>KLGDIEFIKVNKNDKKPLRGAVFSLQKQHPDYPDIYGAIDQNGTYQNVRTGEDGKLTFKNLSDGKYRLFENSEPAGYKPVQNKPIVAFQIVNGEVRDVTSIVPQDIPAGYEFTNGKHYITDEPIPPKw</t>
  </si>
  <si>
    <t>KLGDIEFIKVNKNDKKPLRGAVFSLQKQHPDYPDIYGAIDQNGTYQNVRTGEDGKLTFKNLSDGKYRLFENSEPAGYKPVQNKPIVAFQIVNGEVRDVTSIVPQDIPATYEFTNGKHYITDEPIPPKw</t>
  </si>
  <si>
    <t>KLGDIEFIKVNKNDKKPLRGAVFSLQKQHPDYPDIYGAIDQNGTYQNVRTGEDGKLTFKNLSDGKYRLFENSEPPGYKPVQNKPIVAFQIVNGEVRDVTSIVPQDIPATYEFTNGKHYITDEPIPPKw</t>
  </si>
  <si>
    <t>KLGDIEFIKVDKTDKKPLRGAVFSLQKQHPDYPDIYGAIDQNGTYQNVRTGEDGKLTFKNLSDGKYRLFENSEPPGYKPVQNKPIVAFQIVNGEVRDVTSIVPQDIPATYEFTNGKHYITDEPIPPKw</t>
  </si>
  <si>
    <t>KLGEIEFIKVNKNDKKPLRGAVFSLQKQHPDYPDIYGAIDQNGTYQNVRTGEDGKLTFTNLSDGKYRLFENSEPPGYKPVQNKPIVAFQIVNGEVRDVTSIVPQDIPATYEFTNGKHYITDEPIPPKw</t>
  </si>
  <si>
    <t>KLGDIEFIKVNKNDKKPLRGAVFSLQKQHPDYPDIYGAIDQNGTYQNVRTGEDGKLTFKNLSDGKYRLFENSEPPGYKPVQNKPIVEFQIVNGEVRDVTSAVPQDIPATYEFTNGKHYITDEPIPPKw</t>
  </si>
  <si>
    <t>KLGEIEFIKVDKTDKKPLRGAVFSLQKQHPDYPDIYGAIDQNGTYQNVRTGEDGKLTFTNLSDGKYRLFENSEPPGYKPVQNKPIVAFQIVNGEVRDVTSIVPQDIPATYEFTNGKHYITDEPIPPKw</t>
  </si>
  <si>
    <t>KLGDIEFIKVNKNDKKPLRGAVFSLQKQHPDYPDIYGPIDQNGTYQNVRTGEDGKLTFKNLSDGKYRLFENSEPPGYKPVQNKPIVAFQIVNGEVRDVTSIVPQDIPATYEFTNGKHYITDEPIPPKw</t>
  </si>
  <si>
    <t>KLGDIEFIKVNKNDKKPLRGAVFSLQKQHPDYPDIYGAIDQNGTGQNVRTGEDGKLTFKNLSDGKYRLFENSEPPGYKPVQNKPIVAFQIVNGEVRDVTSIVPQDIPATYEFTNGKHYITDEPIPPKw</t>
  </si>
  <si>
    <t>KLGDIEFIKVNKNDKKPLRGAVFSLQKQHPDYPDIYGAIDQNGTYQDVRTGEDGKLTFKNLSDGKYRLFENSEPPGYKPVQNKPIVAFQIVNGEVRDVTSIVPQDIPATYEFTNGKHYITDEPIPPKw</t>
  </si>
  <si>
    <t>KLGDIEFIKVNKNDKKPLRGAVFSLQKQHPDYPDIYGAIDQNGTYQNVRTGEDGKLTFKNLSDGKYRLFENSEPPGYKPVQNKPIVAFQIVDGEVRDVTSIVPQDIPATYEFTNGKHYITDEPIPPKw</t>
  </si>
  <si>
    <t>KLGDIEFIKVNKNDKKPLRGAVFSLQKQHPDYPDIYGAIDQNGTYQNVRTGEDGKLTFKNLSDGKYRLFENSEPPGYKPVQNKPIVEFQIVNGEVRDVTSIVPQDIPATYEFTNGKHYITDEPIPPKw</t>
  </si>
  <si>
    <t>KLGEIEFIKVDKTDKKPLRGAVFSLQKQHPDYPDIYGAIDQNGTYQDVRTGEDGKLTFTNLSDGKYRLFENSEPPGYKPVQNKPIVAFQIVDGEVRDVTSIVPQDIPATYEFTNGKHYITDEPIPPKw</t>
  </si>
  <si>
    <t>KLGEIEFIKVDKTDKKPLRGAVFSLQKQHPDYPDIYGAIDQNGTYQDVRTGEDGKLTFTNLSDGKYRLIENSEPPGYKPVQNKPIVAFQIVDGEVRDVTSIVPQDIPATYEFTNGKHYITDEPIPPKw</t>
  </si>
  <si>
    <t>KLGEIEFIKVDKTDKKPLRGAVFSLQKQHPDYPDIYGAIDQNGTYQDVRTGEDGKLTFTNLSDGKYRLFENSEPPGYKPVQNKPIVAFRIVDGEVRDVTSIVPQDIPATYEFTNGKHYITDEPIPPKw</t>
  </si>
  <si>
    <t>KLGEIEFIKVDKTDKKPLRGAVFSLQKQHPDYPDIYGAIDQNGTYQDVRTGEDGKLTFTNLSDGKYRLFENSEPPGYKPVQNKPIVSFQIVDGEVRDVTSIVPQDIPATYEFTNGKHYITDEPIPPKw</t>
  </si>
  <si>
    <t>KLGEIEFIKVDKTDKKPLRGAVFSLQKQHPDYPDIYGAIDQNGTYQDVRTGEDGKLTFTNLSDGKYRLIENSEPPGYKPVQNKPIVSFRIVDGEVRDVTSIVPQDIPATYEFTNGKHYITDEPIPPKw</t>
  </si>
  <si>
    <t>Step</t>
  </si>
  <si>
    <t>(THIS TABLE IS BASED ON VALUES FROM ∆G)</t>
  </si>
  <si>
    <t>trans - unreacted</t>
  </si>
  <si>
    <t>k_mut/k_wt</t>
  </si>
  <si>
    <t>trans - unreacted, which is the difference in ∆∆G between the transition state and the unreacted (still in kcal/mol)</t>
  </si>
  <si>
    <t>Except for the last two columns, whose numbers are way off and may have a maths error</t>
  </si>
  <si>
    <t>The fold change in k_cat (not k_on) as calculated via the Arrhenius equation is based on the latter value, k1/k2 = exp(-(∆G1-∆G2)/RT)</t>
  </si>
  <si>
    <t>(This prediction is extremely imprecise)</t>
  </si>
  <si>
    <t>dogCatcher (R2CatcherB F802I A820S Q822R)</t>
  </si>
  <si>
    <t>R2CatcherB (D737E N744D N746T N780D A808P K792T N825D)</t>
  </si>
  <si>
    <t>R2Catcher A808P</t>
  </si>
  <si>
    <t>R2Catcher + initial tag G842T</t>
  </si>
  <si>
    <t>R2Catcher + initial tag (PDB:2WW8 734-860 energy minimised against CCP4 map)</t>
  </si>
  <si>
    <t>R2Catcher + initial tag N848G</t>
  </si>
  <si>
    <t>VALUES RELATIVE TO R2Catcher + DogTag</t>
  </si>
  <si>
    <t>R2Catcher N744D N746T A808P</t>
  </si>
  <si>
    <t>R2Catcher D737E K792T A808P</t>
  </si>
  <si>
    <t>R2Catcher A808P A820E I834A</t>
  </si>
  <si>
    <t>R2Catcher D737E N744D N746T K792T</t>
  </si>
  <si>
    <t>R2Catcher A808P A771P</t>
  </si>
  <si>
    <t>R2Catcher A808P Y778G</t>
  </si>
  <si>
    <t>R2Catcher A808P N780D</t>
  </si>
  <si>
    <t>R2Catcher A808P N825D</t>
  </si>
  <si>
    <t>R2Catcher A75P A87E</t>
  </si>
  <si>
    <t>R2Catcher N780D A808P N825D</t>
  </si>
  <si>
    <t>R2CatcherB F802I</t>
  </si>
  <si>
    <t>R2CatcherB Q822R</t>
  </si>
  <si>
    <t>R2CatcherB A820S</t>
  </si>
  <si>
    <t>R2Catcher + DogTag (G482T + N848G)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</si>
</sst>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 (Body)"/>
    </font>
    <font>
      <sz val="11"/>
      <name val="Calibri (Body)"/>
    </font>
    <font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/>
    <xf numFmtId="165" fontId="0" fillId="0" borderId="0" xfId="0" applyNumberFormat="1"/>
    <xf numFmtId="0" fontId="2" fillId="0" borderId="0" xfId="0" applyFont="1"/>
    <xf numFmtId="0" fontId="4" fillId="0" borderId="0" xfId="0" applyFont="1"/>
    <xf numFmtId="165" fontId="5" fillId="0" borderId="0" xfId="0" applyNumberFormat="1" applyFont="1"/>
    <xf numFmtId="0" fontId="5" fillId="0" borderId="0" xfId="0" applyFont="1"/>
    <xf numFmtId="0" fontId="6" fillId="0" borderId="1" xfId="0" applyFont="1" applyBorder="1" applyAlignment="1">
      <alignment horizontal="center" vertical="top"/>
    </xf>
    <xf numFmtId="165" fontId="7" fillId="0" borderId="0" xfId="0" applyNumberFormat="1" applyFont="1"/>
    <xf numFmtId="0" fontId="3" fillId="0" borderId="0" xfId="0" applyFont="1" applyFill="1" applyBorder="1" applyAlignment="1">
      <alignment horizontal="center" vertical="top"/>
    </xf>
    <xf numFmtId="0" fontId="8" fillId="0" borderId="0" xfId="0" applyFont="1"/>
    <xf numFmtId="0" fontId="1" fillId="0" borderId="2" xfId="0" applyFont="1" applyBorder="1" applyAlignment="1">
      <alignment horizontal="center" vertical="top"/>
    </xf>
    <xf numFmtId="165" fontId="2" fillId="0" borderId="0" xfId="0" applyNumberFormat="1" applyFont="1"/>
    <xf numFmtId="165" fontId="6" fillId="0" borderId="0" xfId="0" applyNumberFormat="1" applyFont="1"/>
    <xf numFmtId="165" fontId="4" fillId="0" borderId="0" xfId="0" applyNumberFormat="1" applyFont="1"/>
    <xf numFmtId="165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53591-C81F-E247-A11B-4C684D030E0F}">
  <dimension ref="A1:N31"/>
  <sheetViews>
    <sheetView tabSelected="1" workbookViewId="0">
      <selection activeCell="D14" sqref="D14"/>
    </sheetView>
  </sheetViews>
  <sheetFormatPr baseColWidth="10" defaultRowHeight="15" x14ac:dyDescent="0.2"/>
  <cols>
    <col min="1" max="1" width="35.5" customWidth="1"/>
    <col min="2" max="2" width="24" customWidth="1"/>
    <col min="13" max="13" width="10.83203125" style="8"/>
  </cols>
  <sheetData>
    <row r="1" spans="1:14" x14ac:dyDescent="0.2">
      <c r="A1" s="1" t="s">
        <v>9</v>
      </c>
      <c r="B1" s="13"/>
      <c r="C1" s="2" t="s">
        <v>30</v>
      </c>
      <c r="D1" s="1" t="s">
        <v>0</v>
      </c>
      <c r="E1" s="9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6" t="s">
        <v>32</v>
      </c>
      <c r="N1" s="11" t="s">
        <v>33</v>
      </c>
    </row>
    <row r="2" spans="1:14" x14ac:dyDescent="0.2">
      <c r="A2" t="s">
        <v>42</v>
      </c>
      <c r="C2">
        <v>0</v>
      </c>
      <c r="D2" s="4">
        <v>0.79323756912020826</v>
      </c>
      <c r="E2" s="10">
        <v>0.53441247736475361</v>
      </c>
      <c r="F2" s="4">
        <v>-0.97042293577658256</v>
      </c>
      <c r="G2" s="4">
        <v>1.8904680690075892</v>
      </c>
      <c r="H2" s="4">
        <v>0.8594185156487697</v>
      </c>
      <c r="I2" s="4">
        <v>19.211283225594514</v>
      </c>
      <c r="J2" t="s">
        <v>10</v>
      </c>
      <c r="K2" t="s">
        <v>11</v>
      </c>
      <c r="L2">
        <v>6.94012451171875</v>
      </c>
      <c r="M2" s="17">
        <v>59.072137697619496</v>
      </c>
      <c r="N2" s="3"/>
    </row>
    <row r="3" spans="1:14" x14ac:dyDescent="0.2">
      <c r="A3" t="s">
        <v>41</v>
      </c>
      <c r="B3">
        <f>109+733</f>
        <v>842</v>
      </c>
      <c r="C3">
        <v>1</v>
      </c>
      <c r="D3" s="4">
        <v>0.53987043163601811</v>
      </c>
      <c r="E3" s="10">
        <v>0.80906158797029093</v>
      </c>
      <c r="F3" s="4">
        <v>-2.0005837284002723</v>
      </c>
      <c r="G3" s="4">
        <v>0.80361712822752907</v>
      </c>
      <c r="H3" s="4">
        <v>0.16175566944178854</v>
      </c>
      <c r="I3" s="4">
        <v>2.9413185523687275</v>
      </c>
      <c r="J3" t="s">
        <v>12</v>
      </c>
      <c r="K3" t="s">
        <v>11</v>
      </c>
      <c r="L3">
        <v>6.94012451171875</v>
      </c>
      <c r="M3" s="7">
        <v>43.499835870600691</v>
      </c>
      <c r="N3" s="3"/>
    </row>
    <row r="4" spans="1:14" x14ac:dyDescent="0.2">
      <c r="A4" t="s">
        <v>43</v>
      </c>
      <c r="B4">
        <f>115+733</f>
        <v>848</v>
      </c>
      <c r="C4">
        <v>1</v>
      </c>
      <c r="D4" s="4">
        <v>-0.32503906898580226</v>
      </c>
      <c r="E4" s="10">
        <v>-0.68519956001102855</v>
      </c>
      <c r="F4" s="4">
        <v>0.19175436879118024</v>
      </c>
      <c r="G4" s="4">
        <v>1.6150180456353596</v>
      </c>
      <c r="H4" s="4">
        <v>0.43466280606946839</v>
      </c>
      <c r="I4" s="4">
        <v>5.4729541190113196E-2</v>
      </c>
      <c r="J4" t="s">
        <v>13</v>
      </c>
      <c r="K4" t="s">
        <v>11</v>
      </c>
      <c r="L4">
        <v>6.94012451171875</v>
      </c>
      <c r="M4" s="7">
        <v>40.340339722794397</v>
      </c>
      <c r="N4" s="4"/>
    </row>
    <row r="5" spans="1:14" s="5" customFormat="1" x14ac:dyDescent="0.2">
      <c r="A5" s="5" t="s">
        <v>58</v>
      </c>
      <c r="B5" s="5">
        <f t="shared" ref="B5:B21" si="0">109+733</f>
        <v>842</v>
      </c>
      <c r="C5" s="5">
        <v>2</v>
      </c>
      <c r="D5" s="14">
        <v>0</v>
      </c>
      <c r="E5" s="15">
        <v>0</v>
      </c>
      <c r="F5" s="14">
        <v>0</v>
      </c>
      <c r="G5" s="14">
        <v>0</v>
      </c>
      <c r="H5" s="14">
        <v>0</v>
      </c>
      <c r="I5" s="14">
        <v>0</v>
      </c>
      <c r="J5" s="5" t="s">
        <v>14</v>
      </c>
      <c r="K5" s="5" t="s">
        <v>11</v>
      </c>
      <c r="L5" s="5">
        <v>6.94012451171875</v>
      </c>
      <c r="M5" s="16">
        <v>40.720272987673752</v>
      </c>
      <c r="N5" s="4">
        <f t="shared" ref="N3:N21" si="1">EXP(-(M5-M$5)/0.593)</f>
        <v>1</v>
      </c>
    </row>
    <row r="6" spans="1:14" x14ac:dyDescent="0.2">
      <c r="A6" t="s">
        <v>40</v>
      </c>
      <c r="B6">
        <f>75+733</f>
        <v>808</v>
      </c>
      <c r="C6">
        <v>3</v>
      </c>
      <c r="D6" s="4">
        <v>-4.2425069353317895</v>
      </c>
      <c r="E6" s="10">
        <v>0.59899250764937051</v>
      </c>
      <c r="F6" s="4">
        <v>-7.0925289300116106</v>
      </c>
      <c r="G6" s="4">
        <v>0.90719862693515552</v>
      </c>
      <c r="H6" s="4">
        <v>-3.8656760331183477</v>
      </c>
      <c r="I6" s="4">
        <v>-4.742110549371489</v>
      </c>
      <c r="J6" t="s">
        <v>15</v>
      </c>
      <c r="K6" t="s">
        <v>11</v>
      </c>
      <c r="L6">
        <v>6.94012451171875</v>
      </c>
      <c r="M6" s="7">
        <v>39.843838471420611</v>
      </c>
      <c r="N6" s="4">
        <f t="shared" si="1"/>
        <v>4.3840245246912142</v>
      </c>
    </row>
    <row r="7" spans="1:14" x14ac:dyDescent="0.2">
      <c r="A7" t="s">
        <v>45</v>
      </c>
      <c r="B7">
        <f>11+733</f>
        <v>744</v>
      </c>
      <c r="C7">
        <v>4</v>
      </c>
      <c r="D7" s="4">
        <v>-4.0212250943936851</v>
      </c>
      <c r="E7" s="10">
        <v>3.3072799935096668</v>
      </c>
      <c r="F7" s="4">
        <v>-8.3086908661147163</v>
      </c>
      <c r="G7" s="4">
        <v>0.94353074286077998</v>
      </c>
      <c r="H7" s="4">
        <v>-3.4877504754952042</v>
      </c>
      <c r="I7" s="4">
        <v>-5.1909088111690949</v>
      </c>
      <c r="J7" t="s">
        <v>16</v>
      </c>
      <c r="K7" t="s">
        <v>11</v>
      </c>
      <c r="L7">
        <v>6.14263916015625</v>
      </c>
      <c r="M7" s="7">
        <v>39.017114651999862</v>
      </c>
      <c r="N7" s="4">
        <f t="shared" si="1"/>
        <v>17.674185332028117</v>
      </c>
    </row>
    <row r="8" spans="1:14" x14ac:dyDescent="0.2">
      <c r="A8" t="s">
        <v>46</v>
      </c>
      <c r="B8">
        <f>4+733</f>
        <v>737</v>
      </c>
      <c r="C8">
        <v>4</v>
      </c>
      <c r="D8" s="4">
        <v>-6.1132585499357788</v>
      </c>
      <c r="E8" s="10">
        <v>-2.8998292241866466</v>
      </c>
      <c r="F8" s="4">
        <v>-6.7535577473017838</v>
      </c>
      <c r="G8" s="4">
        <v>1.9618767205299648</v>
      </c>
      <c r="H8" s="4">
        <v>-5.6266737165286145</v>
      </c>
      <c r="I8" s="4">
        <v>-7.3169420194648751</v>
      </c>
      <c r="J8" t="s">
        <v>17</v>
      </c>
      <c r="K8" t="s">
        <v>11</v>
      </c>
      <c r="L8">
        <v>6.14495849609375</v>
      </c>
      <c r="M8" s="7">
        <v>39.030004684737492</v>
      </c>
      <c r="N8" s="4">
        <f t="shared" si="1"/>
        <v>17.294147217101862</v>
      </c>
    </row>
    <row r="9" spans="1:14" x14ac:dyDescent="0.2">
      <c r="A9" t="s">
        <v>47</v>
      </c>
      <c r="B9">
        <f>101+733</f>
        <v>834</v>
      </c>
      <c r="C9">
        <v>4</v>
      </c>
      <c r="D9" s="4">
        <v>-6.7094363761045201</v>
      </c>
      <c r="E9" s="10">
        <v>5.3762682145145959</v>
      </c>
      <c r="F9" s="4">
        <v>-9.0688588189419193</v>
      </c>
      <c r="G9" s="4">
        <v>0.89738510076061573</v>
      </c>
      <c r="H9" s="4">
        <v>-6.2903027306775243</v>
      </c>
      <c r="I9" s="4">
        <v>-7.8776064000354609</v>
      </c>
      <c r="J9" t="s">
        <v>18</v>
      </c>
      <c r="K9" t="s">
        <v>11</v>
      </c>
      <c r="L9">
        <v>6.14935302734375</v>
      </c>
      <c r="M9" s="7">
        <v>39.132969318315816</v>
      </c>
      <c r="N9" s="4">
        <f t="shared" si="1"/>
        <v>14.537546070856417</v>
      </c>
    </row>
    <row r="10" spans="1:14" x14ac:dyDescent="0.2">
      <c r="A10" t="s">
        <v>48</v>
      </c>
      <c r="B10">
        <f>59+733</f>
        <v>792</v>
      </c>
      <c r="C10">
        <v>5</v>
      </c>
      <c r="D10" s="4">
        <v>-5.7780502427190186</v>
      </c>
      <c r="E10" s="10">
        <v>-0.22512871623354158</v>
      </c>
      <c r="F10" s="4">
        <v>-9.6002715243196803</v>
      </c>
      <c r="G10" s="4">
        <v>0.905016834853825</v>
      </c>
      <c r="H10" s="4">
        <v>-5.2233443726315159</v>
      </c>
      <c r="I10" s="4">
        <v>-6.2082458485342613</v>
      </c>
      <c r="J10" t="s">
        <v>19</v>
      </c>
      <c r="K10" t="s">
        <v>11</v>
      </c>
      <c r="L10">
        <v>5.67913818359375</v>
      </c>
      <c r="M10" s="7">
        <v>39.735371511771007</v>
      </c>
      <c r="N10" s="4">
        <f t="shared" si="1"/>
        <v>5.2639378429759445</v>
      </c>
    </row>
    <row r="11" spans="1:14" x14ac:dyDescent="0.2">
      <c r="A11" t="s">
        <v>49</v>
      </c>
      <c r="B11">
        <f>38+733</f>
        <v>771</v>
      </c>
      <c r="C11">
        <v>4</v>
      </c>
      <c r="D11" s="4">
        <v>-7.914675245706178</v>
      </c>
      <c r="E11" s="10">
        <v>1.4206153981221519</v>
      </c>
      <c r="F11" s="4">
        <v>-9.4213468175316848</v>
      </c>
      <c r="G11" s="4">
        <v>0.93139136027735958</v>
      </c>
      <c r="H11" s="4">
        <v>-7.5001941818188129</v>
      </c>
      <c r="I11" s="4">
        <v>-9.0351412946168921</v>
      </c>
      <c r="J11" t="s">
        <v>20</v>
      </c>
      <c r="K11" t="s">
        <v>11</v>
      </c>
      <c r="L11">
        <v>6.94012451171875</v>
      </c>
      <c r="M11" s="7">
        <v>39.185325874875673</v>
      </c>
      <c r="N11" s="4">
        <f t="shared" si="1"/>
        <v>13.309042584876746</v>
      </c>
    </row>
    <row r="12" spans="1:14" x14ac:dyDescent="0.2">
      <c r="A12" t="s">
        <v>50</v>
      </c>
      <c r="B12">
        <f>45+733</f>
        <v>778</v>
      </c>
      <c r="C12">
        <v>4</v>
      </c>
      <c r="D12" s="4">
        <v>1.3520925236982748</v>
      </c>
      <c r="E12" s="10">
        <v>0.65680379387526955</v>
      </c>
      <c r="F12" s="4">
        <v>-7.1760479686116696</v>
      </c>
      <c r="G12" s="4">
        <v>0.91705488146105552</v>
      </c>
      <c r="H12" s="4">
        <v>1.6774586635694959</v>
      </c>
      <c r="I12" s="4">
        <v>0.15237935427353477</v>
      </c>
      <c r="J12" t="s">
        <v>21</v>
      </c>
      <c r="K12" t="s">
        <v>11</v>
      </c>
      <c r="L12">
        <v>6.94110107421875</v>
      </c>
      <c r="M12" s="7">
        <v>39.195193678377791</v>
      </c>
      <c r="N12" s="4">
        <f t="shared" si="1"/>
        <v>13.089406248468945</v>
      </c>
    </row>
    <row r="13" spans="1:14" x14ac:dyDescent="0.2">
      <c r="A13" t="s">
        <v>51</v>
      </c>
      <c r="B13">
        <f>47+733</f>
        <v>780</v>
      </c>
      <c r="C13">
        <v>4</v>
      </c>
      <c r="D13" s="4">
        <v>-4.1820993772278143</v>
      </c>
      <c r="E13" s="10">
        <v>1.344467552213473</v>
      </c>
      <c r="F13" s="4">
        <v>-11.163229660089371</v>
      </c>
      <c r="G13" s="4">
        <v>0.93251505286728076</v>
      </c>
      <c r="H13" s="4">
        <v>-3.6226727394366094</v>
      </c>
      <c r="I13" s="4">
        <v>-5.4731831419671835</v>
      </c>
      <c r="J13" t="s">
        <v>22</v>
      </c>
      <c r="K13" t="s">
        <v>11</v>
      </c>
      <c r="L13">
        <v>6.14263916015625</v>
      </c>
      <c r="M13" s="7">
        <v>38.869762585143178</v>
      </c>
      <c r="N13" s="4">
        <f t="shared" si="1"/>
        <v>22.659765298635978</v>
      </c>
    </row>
    <row r="14" spans="1:14" x14ac:dyDescent="0.2">
      <c r="A14" t="s">
        <v>52</v>
      </c>
      <c r="B14">
        <f>92+733</f>
        <v>825</v>
      </c>
      <c r="C14">
        <v>4</v>
      </c>
      <c r="D14" s="4">
        <v>-3.3628602596476753</v>
      </c>
      <c r="E14" s="10">
        <v>1.1095093567290633</v>
      </c>
      <c r="F14" s="4">
        <v>-8.5730238960587712</v>
      </c>
      <c r="G14" s="4">
        <v>0.91229487506856088</v>
      </c>
      <c r="H14" s="4">
        <v>-2.821903586618248</v>
      </c>
      <c r="I14" s="4">
        <v>-4.5571450068173931</v>
      </c>
      <c r="J14" t="s">
        <v>23</v>
      </c>
      <c r="K14" t="s">
        <v>11</v>
      </c>
      <c r="L14">
        <v>6.14263916015625</v>
      </c>
      <c r="M14" s="7">
        <v>38.985031567474607</v>
      </c>
      <c r="N14" s="4">
        <f t="shared" si="1"/>
        <v>18.656752193921136</v>
      </c>
    </row>
    <row r="15" spans="1:14" x14ac:dyDescent="0.2">
      <c r="A15" t="s">
        <v>53</v>
      </c>
      <c r="B15">
        <f t="shared" si="0"/>
        <v>842</v>
      </c>
      <c r="C15">
        <v>4</v>
      </c>
      <c r="D15" s="4">
        <v>-5.0963480091099882</v>
      </c>
      <c r="E15" s="10">
        <v>3.9646227124082998</v>
      </c>
      <c r="F15" s="4">
        <v>-7.0966802867690149</v>
      </c>
      <c r="G15" s="4">
        <v>1.3271730832696207</v>
      </c>
      <c r="H15" s="4">
        <v>-4.7034712959732019</v>
      </c>
      <c r="I15" s="4">
        <v>-6.4535240286071485</v>
      </c>
      <c r="J15" t="s">
        <v>24</v>
      </c>
      <c r="K15" t="s">
        <v>11</v>
      </c>
      <c r="L15">
        <v>6.14935302734375</v>
      </c>
      <c r="M15" s="7">
        <v>38.970220255039806</v>
      </c>
      <c r="N15" s="4">
        <f t="shared" si="1"/>
        <v>19.128608594626719</v>
      </c>
    </row>
    <row r="16" spans="1:14" x14ac:dyDescent="0.2">
      <c r="A16" t="s">
        <v>54</v>
      </c>
      <c r="B16">
        <f t="shared" si="0"/>
        <v>842</v>
      </c>
      <c r="C16">
        <v>5</v>
      </c>
      <c r="D16" s="4">
        <v>-6.7094363761045201</v>
      </c>
      <c r="E16" s="10">
        <v>5.3762682145145959</v>
      </c>
      <c r="F16" s="4">
        <v>-9.0371183161830686</v>
      </c>
      <c r="G16" s="4">
        <v>0.89738510076061573</v>
      </c>
      <c r="H16" s="4">
        <v>-6.3599740729661107</v>
      </c>
      <c r="I16" s="4">
        <v>-7.8776064000354609</v>
      </c>
      <c r="J16" t="s">
        <v>18</v>
      </c>
      <c r="K16" t="s">
        <v>11</v>
      </c>
      <c r="L16">
        <v>6.14935302734375</v>
      </c>
      <c r="M16" s="7">
        <v>39.202640660604402</v>
      </c>
      <c r="N16" s="4">
        <f t="shared" si="1"/>
        <v>12.926055376428197</v>
      </c>
    </row>
    <row r="17" spans="1:14" x14ac:dyDescent="0.2">
      <c r="A17" t="s">
        <v>39</v>
      </c>
      <c r="B17">
        <f t="shared" si="0"/>
        <v>842</v>
      </c>
      <c r="C17">
        <v>6</v>
      </c>
      <c r="D17" s="4">
        <v>-4.6209576135822203</v>
      </c>
      <c r="E17" s="10">
        <v>1.0060719224669015</v>
      </c>
      <c r="F17" s="4">
        <v>-7.0615339678884652</v>
      </c>
      <c r="G17" s="4">
        <v>0.11677137485555988</v>
      </c>
      <c r="H17" s="4">
        <v>-4.0420634936294277</v>
      </c>
      <c r="I17" s="4">
        <v>-5.3696562808630688</v>
      </c>
      <c r="J17" t="s">
        <v>25</v>
      </c>
      <c r="K17" t="s">
        <v>11</v>
      </c>
      <c r="L17">
        <v>5.14520263671875</v>
      </c>
      <c r="M17" s="7">
        <v>39.392680200440111</v>
      </c>
      <c r="N17" s="4">
        <f t="shared" si="1"/>
        <v>9.3818190384577971</v>
      </c>
    </row>
    <row r="18" spans="1:14" x14ac:dyDescent="0.2">
      <c r="A18" t="s">
        <v>55</v>
      </c>
      <c r="B18">
        <f t="shared" si="0"/>
        <v>842</v>
      </c>
      <c r="C18">
        <v>7</v>
      </c>
      <c r="D18" s="4">
        <v>-6.1484991301638843</v>
      </c>
      <c r="E18" s="10">
        <v>-1.8139123134874922</v>
      </c>
      <c r="F18" s="4">
        <v>-12.414383851641219</v>
      </c>
      <c r="G18" s="4">
        <v>1.2162369333463019</v>
      </c>
      <c r="H18" s="4">
        <v>-4.1857244450309281</v>
      </c>
      <c r="I18" s="4">
        <v>-7.9049732691189547</v>
      </c>
      <c r="J18" t="s">
        <v>26</v>
      </c>
      <c r="K18" t="s">
        <v>11</v>
      </c>
      <c r="L18">
        <v>5.14520263671875</v>
      </c>
      <c r="M18" s="7">
        <v>37.001024163585726</v>
      </c>
      <c r="N18" s="4">
        <f t="shared" si="1"/>
        <v>529.49326496216645</v>
      </c>
    </row>
    <row r="19" spans="1:14" x14ac:dyDescent="0.2">
      <c r="A19" t="s">
        <v>56</v>
      </c>
      <c r="B19">
        <f t="shared" si="0"/>
        <v>842</v>
      </c>
      <c r="C19">
        <v>7</v>
      </c>
      <c r="D19" s="4">
        <v>-5.4383565155167162</v>
      </c>
      <c r="E19" s="10">
        <v>3.6829625539213566</v>
      </c>
      <c r="F19" s="4">
        <v>-9.2602476918104912</v>
      </c>
      <c r="G19" s="4">
        <v>2.3519006684793453E-3</v>
      </c>
      <c r="H19" s="4">
        <v>-4.7929433462878137</v>
      </c>
      <c r="I19" s="4">
        <v>-6.865700251194653</v>
      </c>
      <c r="J19" t="s">
        <v>27</v>
      </c>
      <c r="K19" t="s">
        <v>11</v>
      </c>
      <c r="L19">
        <v>5.37530517578125</v>
      </c>
      <c r="M19" s="7">
        <v>38.647516082766913</v>
      </c>
      <c r="N19" s="4">
        <f t="shared" si="1"/>
        <v>32.962620497387846</v>
      </c>
    </row>
    <row r="20" spans="1:14" x14ac:dyDescent="0.2">
      <c r="A20" t="s">
        <v>57</v>
      </c>
      <c r="B20">
        <f t="shared" si="0"/>
        <v>842</v>
      </c>
      <c r="C20">
        <v>7</v>
      </c>
      <c r="D20" s="4">
        <v>-4.6764628762931011</v>
      </c>
      <c r="E20" s="10">
        <v>3.7850563010214842</v>
      </c>
      <c r="F20" s="4">
        <v>-11.047649163350172</v>
      </c>
      <c r="G20" s="4">
        <v>7.5521586764004667E-2</v>
      </c>
      <c r="H20" s="4">
        <v>-4.0969334374631217</v>
      </c>
      <c r="I20" s="4">
        <v>-6.0938860574737532</v>
      </c>
      <c r="J20" t="s">
        <v>28</v>
      </c>
      <c r="K20" t="s">
        <v>11</v>
      </c>
      <c r="L20">
        <v>5.14520263671875</v>
      </c>
      <c r="M20" s="7">
        <v>38.723320367663121</v>
      </c>
      <c r="N20" s="4">
        <f t="shared" si="1"/>
        <v>29.007150277688215</v>
      </c>
    </row>
    <row r="21" spans="1:14" x14ac:dyDescent="0.2">
      <c r="A21" t="s">
        <v>38</v>
      </c>
      <c r="B21">
        <f t="shared" si="0"/>
        <v>842</v>
      </c>
      <c r="C21">
        <v>8</v>
      </c>
      <c r="D21" s="4">
        <v>-10.562655651324292</v>
      </c>
      <c r="E21" s="10">
        <v>4.3705674986966869</v>
      </c>
      <c r="F21" s="4">
        <v>-16.432594219262967</v>
      </c>
      <c r="G21" s="4">
        <v>2.8977603497693849E-2</v>
      </c>
      <c r="H21" s="4">
        <v>-10.032064169202329</v>
      </c>
      <c r="I21" s="4">
        <v>-11.509410839850261</v>
      </c>
      <c r="J21" t="s">
        <v>29</v>
      </c>
      <c r="K21" t="s">
        <v>11</v>
      </c>
      <c r="L21">
        <v>5.37530517578125</v>
      </c>
      <c r="M21" s="7">
        <v>39.24292631702582</v>
      </c>
      <c r="N21" s="4">
        <f t="shared" si="1"/>
        <v>12.077083500484228</v>
      </c>
    </row>
    <row r="26" spans="1:14" x14ac:dyDescent="0.2">
      <c r="C26" t="s">
        <v>31</v>
      </c>
    </row>
    <row r="27" spans="1:14" x14ac:dyDescent="0.2">
      <c r="C27" t="s">
        <v>44</v>
      </c>
    </row>
    <row r="28" spans="1:14" x14ac:dyDescent="0.2">
      <c r="C28" t="s">
        <v>35</v>
      </c>
    </row>
    <row r="29" spans="1:14" x14ac:dyDescent="0.2">
      <c r="C29" t="s">
        <v>34</v>
      </c>
    </row>
    <row r="30" spans="1:14" x14ac:dyDescent="0.2">
      <c r="C30" t="s">
        <v>36</v>
      </c>
    </row>
    <row r="31" spans="1:14" x14ac:dyDescent="0.2">
      <c r="C31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C13" sqref="C13"/>
    </sheetView>
  </sheetViews>
  <sheetFormatPr baseColWidth="10" defaultColWidth="8.83203125" defaultRowHeight="15" x14ac:dyDescent="0.2"/>
  <cols>
    <col min="1" max="1" width="22.83203125" customWidth="1"/>
    <col min="3" max="3" width="15.6640625" customWidth="1"/>
  </cols>
  <sheetData>
    <row r="1" spans="1:11" x14ac:dyDescent="0.2">
      <c r="A1" s="1" t="s">
        <v>9</v>
      </c>
      <c r="B1" s="2" t="s">
        <v>30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2">
      <c r="A2" t="s">
        <v>42</v>
      </c>
      <c r="B2">
        <v>0</v>
      </c>
      <c r="C2">
        <v>-436.35031203646309</v>
      </c>
      <c r="D2">
        <v>415.33251829124617</v>
      </c>
      <c r="E2">
        <v>-327.62105554598179</v>
      </c>
      <c r="F2">
        <v>-34.081048054731923</v>
      </c>
      <c r="G2">
        <v>-429.43655331358531</v>
      </c>
      <c r="H2" s="12">
        <v>-370.36441561596581</v>
      </c>
      <c r="I2" t="s">
        <v>10</v>
      </c>
      <c r="J2" t="s">
        <v>11</v>
      </c>
      <c r="K2">
        <v>6.94012451171875</v>
      </c>
    </row>
    <row r="3" spans="1:11" x14ac:dyDescent="0.2">
      <c r="A3" t="s">
        <v>41</v>
      </c>
      <c r="B3">
        <v>1</v>
      </c>
      <c r="C3">
        <v>-436.60367917394728</v>
      </c>
      <c r="D3">
        <v>415.60716740185171</v>
      </c>
      <c r="E3">
        <v>-328.65121633860548</v>
      </c>
      <c r="F3">
        <v>-35.167898995511983</v>
      </c>
      <c r="G3">
        <v>-430.13421615979229</v>
      </c>
      <c r="H3">
        <v>-386.6343802891916</v>
      </c>
      <c r="I3" t="s">
        <v>12</v>
      </c>
      <c r="J3" t="s">
        <v>11</v>
      </c>
      <c r="K3">
        <v>6.94012451171875</v>
      </c>
    </row>
    <row r="4" spans="1:11" x14ac:dyDescent="0.2">
      <c r="A4" t="s">
        <v>43</v>
      </c>
      <c r="B4">
        <v>1</v>
      </c>
      <c r="C4">
        <v>-437.46858867456911</v>
      </c>
      <c r="D4">
        <v>414.11290625387039</v>
      </c>
      <c r="E4">
        <v>-326.45887824141403</v>
      </c>
      <c r="F4">
        <v>-34.356498078104153</v>
      </c>
      <c r="G4">
        <v>-429.86130902316461</v>
      </c>
      <c r="H4">
        <v>-389.52096930037021</v>
      </c>
      <c r="I4" t="s">
        <v>13</v>
      </c>
      <c r="J4" t="s">
        <v>11</v>
      </c>
      <c r="K4">
        <v>6.94012451171875</v>
      </c>
    </row>
    <row r="5" spans="1:11" x14ac:dyDescent="0.2">
      <c r="A5" s="5" t="s">
        <v>58</v>
      </c>
      <c r="B5" s="5">
        <v>2</v>
      </c>
      <c r="C5" s="5">
        <v>-437.1435496055833</v>
      </c>
      <c r="D5" s="5">
        <v>414.79810581388142</v>
      </c>
      <c r="E5" s="5">
        <v>-326.65063261020521</v>
      </c>
      <c r="F5" s="5">
        <v>-35.971516123739512</v>
      </c>
      <c r="G5" s="5">
        <v>-430.29597182923408</v>
      </c>
      <c r="H5" s="5">
        <v>-389.57569884156032</v>
      </c>
      <c r="I5" s="5" t="s">
        <v>14</v>
      </c>
      <c r="J5" s="5" t="s">
        <v>11</v>
      </c>
      <c r="K5" s="5">
        <v>6.94012451171875</v>
      </c>
    </row>
    <row r="6" spans="1:11" x14ac:dyDescent="0.2">
      <c r="A6" t="s">
        <v>40</v>
      </c>
      <c r="B6">
        <v>3</v>
      </c>
      <c r="C6">
        <v>-441.38605654091509</v>
      </c>
      <c r="D6">
        <v>415.39709832153079</v>
      </c>
      <c r="E6">
        <v>-333.74316154021682</v>
      </c>
      <c r="F6">
        <v>-35.064317496804357</v>
      </c>
      <c r="G6">
        <v>-434.16164786235242</v>
      </c>
      <c r="H6">
        <v>-394.31780939093181</v>
      </c>
      <c r="I6" t="s">
        <v>15</v>
      </c>
      <c r="J6" t="s">
        <v>11</v>
      </c>
      <c r="K6">
        <v>6.94012451171875</v>
      </c>
    </row>
    <row r="7" spans="1:11" x14ac:dyDescent="0.2">
      <c r="A7" t="s">
        <v>45</v>
      </c>
      <c r="B7">
        <v>4</v>
      </c>
      <c r="C7">
        <v>-441.16477469997699</v>
      </c>
      <c r="D7">
        <v>418.10538580739109</v>
      </c>
      <c r="E7">
        <v>-334.95932347631992</v>
      </c>
      <c r="F7">
        <v>-35.027985380878732</v>
      </c>
      <c r="G7">
        <v>-433.78372230472928</v>
      </c>
      <c r="H7">
        <v>-394.76660765272942</v>
      </c>
      <c r="I7" t="s">
        <v>16</v>
      </c>
      <c r="J7" t="s">
        <v>11</v>
      </c>
      <c r="K7">
        <v>6.14263916015625</v>
      </c>
    </row>
    <row r="8" spans="1:11" x14ac:dyDescent="0.2">
      <c r="A8" t="s">
        <v>46</v>
      </c>
      <c r="B8">
        <v>4</v>
      </c>
      <c r="C8">
        <v>-443.25680815551908</v>
      </c>
      <c r="D8">
        <v>411.89827658969477</v>
      </c>
      <c r="E8">
        <v>-333.40419035750699</v>
      </c>
      <c r="F8">
        <v>-34.009639403209547</v>
      </c>
      <c r="G8">
        <v>-435.92264554576269</v>
      </c>
      <c r="H8">
        <v>-396.8926408610252</v>
      </c>
      <c r="I8" t="s">
        <v>17</v>
      </c>
      <c r="J8" t="s">
        <v>11</v>
      </c>
      <c r="K8">
        <v>6.14495849609375</v>
      </c>
    </row>
    <row r="9" spans="1:11" x14ac:dyDescent="0.2">
      <c r="A9" t="s">
        <v>47</v>
      </c>
      <c r="B9">
        <v>4</v>
      </c>
      <c r="C9">
        <v>-443.85298598168782</v>
      </c>
      <c r="D9">
        <v>420.17437402839602</v>
      </c>
      <c r="E9">
        <v>-335.71949142914713</v>
      </c>
      <c r="F9">
        <v>-35.074131022978897</v>
      </c>
      <c r="G9">
        <v>-436.5862745599116</v>
      </c>
      <c r="H9">
        <v>-397.45330524159579</v>
      </c>
      <c r="I9" t="s">
        <v>18</v>
      </c>
      <c r="J9" t="s">
        <v>11</v>
      </c>
      <c r="K9">
        <v>6.14935302734375</v>
      </c>
    </row>
    <row r="10" spans="1:11" x14ac:dyDescent="0.2">
      <c r="A10" t="s">
        <v>48</v>
      </c>
      <c r="B10">
        <v>5</v>
      </c>
      <c r="C10">
        <v>-442.92159984830232</v>
      </c>
      <c r="D10">
        <v>414.57297709764788</v>
      </c>
      <c r="E10">
        <v>-336.25090413452489</v>
      </c>
      <c r="F10">
        <v>-35.066499288885687</v>
      </c>
      <c r="G10">
        <v>-435.51931620186559</v>
      </c>
      <c r="H10">
        <v>-395.78394469009459</v>
      </c>
      <c r="I10" t="s">
        <v>19</v>
      </c>
      <c r="J10" t="s">
        <v>11</v>
      </c>
      <c r="K10">
        <v>5.67913818359375</v>
      </c>
    </row>
    <row r="11" spans="1:11" x14ac:dyDescent="0.2">
      <c r="A11" t="s">
        <v>49</v>
      </c>
      <c r="B11">
        <v>4</v>
      </c>
      <c r="C11">
        <v>-445.05822485128948</v>
      </c>
      <c r="D11">
        <v>416.21872121200357</v>
      </c>
      <c r="E11">
        <v>-336.07197942773689</v>
      </c>
      <c r="F11">
        <v>-35.040124763462153</v>
      </c>
      <c r="G11">
        <v>-437.79616601105289</v>
      </c>
      <c r="H11">
        <v>-398.61084013617722</v>
      </c>
      <c r="I11" t="s">
        <v>20</v>
      </c>
      <c r="J11" t="s">
        <v>11</v>
      </c>
      <c r="K11">
        <v>6.94012451171875</v>
      </c>
    </row>
    <row r="12" spans="1:11" x14ac:dyDescent="0.2">
      <c r="A12" t="s">
        <v>50</v>
      </c>
      <c r="B12">
        <v>4</v>
      </c>
      <c r="C12">
        <v>-435.79145708188503</v>
      </c>
      <c r="D12">
        <v>415.45490960775669</v>
      </c>
      <c r="E12">
        <v>-333.82668057881688</v>
      </c>
      <c r="F12">
        <v>-35.054461242278457</v>
      </c>
      <c r="G12">
        <v>-428.61851316566458</v>
      </c>
      <c r="H12">
        <v>-389.42331948728679</v>
      </c>
      <c r="I12" t="s">
        <v>21</v>
      </c>
      <c r="J12" t="s">
        <v>11</v>
      </c>
      <c r="K12">
        <v>6.94110107421875</v>
      </c>
    </row>
    <row r="13" spans="1:11" x14ac:dyDescent="0.2">
      <c r="A13" t="s">
        <v>51</v>
      </c>
      <c r="B13">
        <v>4</v>
      </c>
      <c r="C13">
        <v>-441.32564898281112</v>
      </c>
      <c r="D13">
        <v>416.14257336609489</v>
      </c>
      <c r="E13">
        <v>-337.81386227029458</v>
      </c>
      <c r="F13">
        <v>-35.039001070872231</v>
      </c>
      <c r="G13">
        <v>-433.91864456867069</v>
      </c>
      <c r="H13">
        <v>-395.04888198352751</v>
      </c>
      <c r="I13" t="s">
        <v>22</v>
      </c>
      <c r="J13" t="s">
        <v>11</v>
      </c>
      <c r="K13">
        <v>6.14263916015625</v>
      </c>
    </row>
    <row r="14" spans="1:11" x14ac:dyDescent="0.2">
      <c r="A14" t="s">
        <v>52</v>
      </c>
      <c r="B14">
        <v>4</v>
      </c>
      <c r="C14">
        <v>-440.50640986523098</v>
      </c>
      <c r="D14">
        <v>415.90761517061048</v>
      </c>
      <c r="E14">
        <v>-335.22365650626398</v>
      </c>
      <c r="F14">
        <v>-35.059221248670951</v>
      </c>
      <c r="G14">
        <v>-433.11787541585232</v>
      </c>
      <c r="H14">
        <v>-394.13284384837772</v>
      </c>
      <c r="I14" t="s">
        <v>23</v>
      </c>
      <c r="J14" t="s">
        <v>11</v>
      </c>
      <c r="K14">
        <v>6.14263916015625</v>
      </c>
    </row>
    <row r="15" spans="1:11" x14ac:dyDescent="0.2">
      <c r="A15" t="s">
        <v>53</v>
      </c>
      <c r="B15">
        <v>4</v>
      </c>
      <c r="C15">
        <v>-442.23989761469329</v>
      </c>
      <c r="D15">
        <v>418.76272852628972</v>
      </c>
      <c r="E15">
        <v>-333.74731289697422</v>
      </c>
      <c r="F15">
        <v>-34.644343040469892</v>
      </c>
      <c r="G15">
        <v>-434.99944312520728</v>
      </c>
      <c r="H15">
        <v>-396.02922287016747</v>
      </c>
      <c r="I15" t="s">
        <v>24</v>
      </c>
      <c r="J15" t="s">
        <v>11</v>
      </c>
      <c r="K15">
        <v>6.14935302734375</v>
      </c>
    </row>
    <row r="16" spans="1:11" x14ac:dyDescent="0.2">
      <c r="A16" t="s">
        <v>54</v>
      </c>
      <c r="B16">
        <v>5</v>
      </c>
      <c r="C16">
        <v>-443.85298598168782</v>
      </c>
      <c r="D16">
        <v>420.17437402839602</v>
      </c>
      <c r="E16">
        <v>-335.68775092638828</v>
      </c>
      <c r="F16">
        <v>-35.074131022978897</v>
      </c>
      <c r="G16">
        <v>-436.65594590220019</v>
      </c>
      <c r="H16">
        <v>-397.45330524159579</v>
      </c>
      <c r="I16" t="s">
        <v>18</v>
      </c>
      <c r="J16" t="s">
        <v>11</v>
      </c>
      <c r="K16">
        <v>6.14935302734375</v>
      </c>
    </row>
    <row r="17" spans="1:11" x14ac:dyDescent="0.2">
      <c r="A17" t="s">
        <v>39</v>
      </c>
      <c r="B17">
        <v>6</v>
      </c>
      <c r="C17">
        <v>-441.76450721916552</v>
      </c>
      <c r="D17">
        <v>415.80417773634832</v>
      </c>
      <c r="E17">
        <v>-333.71216657809367</v>
      </c>
      <c r="F17">
        <v>-35.854744748883952</v>
      </c>
      <c r="G17">
        <v>-434.3380353228635</v>
      </c>
      <c r="H17">
        <v>-394.94535512242339</v>
      </c>
      <c r="I17" t="s">
        <v>25</v>
      </c>
      <c r="J17" t="s">
        <v>11</v>
      </c>
      <c r="K17">
        <v>5.14520263671875</v>
      </c>
    </row>
    <row r="18" spans="1:11" x14ac:dyDescent="0.2">
      <c r="A18" t="s">
        <v>55</v>
      </c>
      <c r="B18">
        <v>7</v>
      </c>
      <c r="C18">
        <v>-443.29204873574719</v>
      </c>
      <c r="D18">
        <v>412.98419350039393</v>
      </c>
      <c r="E18">
        <v>-339.06501646184643</v>
      </c>
      <c r="F18">
        <v>-34.75527919039321</v>
      </c>
      <c r="G18">
        <v>-434.481696274265</v>
      </c>
      <c r="H18">
        <v>-397.48067211067928</v>
      </c>
      <c r="I18" t="s">
        <v>26</v>
      </c>
      <c r="J18" t="s">
        <v>11</v>
      </c>
      <c r="K18">
        <v>5.14520263671875</v>
      </c>
    </row>
    <row r="19" spans="1:11" x14ac:dyDescent="0.2">
      <c r="A19" t="s">
        <v>56</v>
      </c>
      <c r="B19">
        <v>7</v>
      </c>
      <c r="C19">
        <v>-442.58190612110002</v>
      </c>
      <c r="D19">
        <v>418.48106836780278</v>
      </c>
      <c r="E19">
        <v>-335.9108803020157</v>
      </c>
      <c r="F19">
        <v>-35.969164223071033</v>
      </c>
      <c r="G19">
        <v>-435.08891517552189</v>
      </c>
      <c r="H19">
        <v>-396.44139909275498</v>
      </c>
      <c r="I19" t="s">
        <v>27</v>
      </c>
      <c r="J19" t="s">
        <v>11</v>
      </c>
      <c r="K19">
        <v>5.37530517578125</v>
      </c>
    </row>
    <row r="20" spans="1:11" x14ac:dyDescent="0.2">
      <c r="A20" t="s">
        <v>57</v>
      </c>
      <c r="B20">
        <v>7</v>
      </c>
      <c r="C20">
        <v>-441.8200124818764</v>
      </c>
      <c r="D20">
        <v>418.5831621149029</v>
      </c>
      <c r="E20">
        <v>-337.69828177355538</v>
      </c>
      <c r="F20">
        <v>-35.895994536975508</v>
      </c>
      <c r="G20">
        <v>-434.3929052666972</v>
      </c>
      <c r="H20">
        <v>-395.66958489903408</v>
      </c>
      <c r="I20" t="s">
        <v>28</v>
      </c>
      <c r="J20" t="s">
        <v>11</v>
      </c>
      <c r="K20">
        <v>5.14520263671875</v>
      </c>
    </row>
    <row r="21" spans="1:11" x14ac:dyDescent="0.2">
      <c r="A21" t="s">
        <v>38</v>
      </c>
      <c r="B21">
        <v>8</v>
      </c>
      <c r="C21">
        <v>-447.70620525690759</v>
      </c>
      <c r="D21">
        <v>419.16867331257811</v>
      </c>
      <c r="E21">
        <v>-343.08322682946817</v>
      </c>
      <c r="F21">
        <v>-35.942538520241818</v>
      </c>
      <c r="G21">
        <v>-440.32803599843641</v>
      </c>
      <c r="H21">
        <v>-401.08510968141059</v>
      </c>
      <c r="I21" t="s">
        <v>29</v>
      </c>
      <c r="J21" t="s">
        <v>11</v>
      </c>
      <c r="K21">
        <v>5.37530517578125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∆∆G</vt:lpstr>
      <vt:lpstr>∆G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Matteo Ferla</cp:lastModifiedBy>
  <dcterms:created xsi:type="dcterms:W3CDTF">2020-04-20T11:43:38Z</dcterms:created>
  <dcterms:modified xsi:type="dcterms:W3CDTF">2021-03-15T17:50:12Z</dcterms:modified>
</cp:coreProperties>
</file>