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vigen-my.sharepoint.com/personal/silvia_caroselli_igenomix_com/Documents/bocconi/"/>
    </mc:Choice>
  </mc:AlternateContent>
  <xr:revisionPtr revIDLastSave="158" documentId="8_{5ED8BEA8-502D-4D4A-913E-7A94EB286CC8}" xr6:coauthVersionLast="47" xr6:coauthVersionMax="47" xr10:uidLastSave="{6CF7ED7B-2B0C-4FD4-8C11-22449A48E767}"/>
  <bookViews>
    <workbookView xWindow="1170" yWindow="1170" windowWidth="2400" windowHeight="585" xr2:uid="{A61E4017-03BA-4350-8079-5D35145FEFD2}"/>
  </bookViews>
  <sheets>
    <sheet name="Foglio1" sheetId="1" r:id="rId1"/>
  </sheets>
  <definedNames>
    <definedName name="CIp">Foglio1!$D$8</definedName>
    <definedName name="np">Foglio1!$D$6</definedName>
    <definedName name="pp">xp/np</definedName>
    <definedName name="qp">1-pp</definedName>
    <definedName name="xp">Foglio1!$D$5</definedName>
    <definedName name="zp">-NORMSINV((1 - CIp/100)/2)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9" i="1"/>
  <c r="K24" i="1" l="1"/>
  <c r="L24" i="1"/>
  <c r="J14" i="1"/>
  <c r="N14" i="1" s="1"/>
  <c r="D4" i="1"/>
  <c r="J4" i="1" s="1"/>
  <c r="D5" i="1"/>
  <c r="J5" i="1" s="1"/>
  <c r="D6" i="1"/>
  <c r="F6" i="1" s="1"/>
  <c r="D7" i="1"/>
  <c r="J7" i="1" s="1"/>
  <c r="D8" i="1"/>
  <c r="J8" i="1" s="1"/>
  <c r="D9" i="1"/>
  <c r="F9" i="1" s="1"/>
  <c r="D10" i="1"/>
  <c r="F10" i="1" s="1"/>
  <c r="D11" i="1"/>
  <c r="J11" i="1" s="1"/>
  <c r="D12" i="1"/>
  <c r="J12" i="1" s="1"/>
  <c r="D13" i="1"/>
  <c r="J13" i="1" s="1"/>
  <c r="D14" i="1"/>
  <c r="F14" i="1" s="1"/>
  <c r="D15" i="1"/>
  <c r="J15" i="1" s="1"/>
  <c r="D16" i="1"/>
  <c r="J16" i="1" s="1"/>
  <c r="D17" i="1"/>
  <c r="J17" i="1" s="1"/>
  <c r="D18" i="1"/>
  <c r="F18" i="1" s="1"/>
  <c r="D19" i="1"/>
  <c r="J19" i="1" s="1"/>
  <c r="D20" i="1"/>
  <c r="F20" i="1" s="1"/>
  <c r="D21" i="1"/>
  <c r="F21" i="1" s="1"/>
  <c r="D22" i="1"/>
  <c r="F22" i="1" s="1"/>
  <c r="D23" i="1"/>
  <c r="J23" i="1" s="1"/>
  <c r="D3" i="1"/>
  <c r="I3" i="1" s="1"/>
  <c r="M3" i="1" s="1"/>
  <c r="F16" i="1" l="1"/>
  <c r="F4" i="1"/>
  <c r="N8" i="1"/>
  <c r="L8" i="1"/>
  <c r="L17" i="1"/>
  <c r="N17" i="1"/>
  <c r="L5" i="1"/>
  <c r="N5" i="1"/>
  <c r="L16" i="1"/>
  <c r="N16" i="1"/>
  <c r="L4" i="1"/>
  <c r="N4" i="1"/>
  <c r="N15" i="1"/>
  <c r="L15" i="1"/>
  <c r="N19" i="1"/>
  <c r="L19" i="1"/>
  <c r="N7" i="1"/>
  <c r="L7" i="1"/>
  <c r="N13" i="1"/>
  <c r="L13" i="1"/>
  <c r="L12" i="1"/>
  <c r="N12" i="1"/>
  <c r="L23" i="1"/>
  <c r="N23" i="1"/>
  <c r="L11" i="1"/>
  <c r="N11" i="1"/>
  <c r="F17" i="1"/>
  <c r="F5" i="1"/>
  <c r="I8" i="1"/>
  <c r="I14" i="1"/>
  <c r="I20" i="1"/>
  <c r="F15" i="1"/>
  <c r="I9" i="1"/>
  <c r="I15" i="1"/>
  <c r="I21" i="1"/>
  <c r="L14" i="1"/>
  <c r="J9" i="1"/>
  <c r="J21" i="1"/>
  <c r="F13" i="1"/>
  <c r="I4" i="1"/>
  <c r="I10" i="1"/>
  <c r="I16" i="1"/>
  <c r="I22" i="1"/>
  <c r="F12" i="1"/>
  <c r="J10" i="1"/>
  <c r="J22" i="1"/>
  <c r="J20" i="1"/>
  <c r="F23" i="1"/>
  <c r="F11" i="1"/>
  <c r="I5" i="1"/>
  <c r="I11" i="1"/>
  <c r="I17" i="1"/>
  <c r="I23" i="1"/>
  <c r="I6" i="1"/>
  <c r="I12" i="1"/>
  <c r="I18" i="1"/>
  <c r="K3" i="1"/>
  <c r="F8" i="1"/>
  <c r="J6" i="1"/>
  <c r="J18" i="1"/>
  <c r="F19" i="1"/>
  <c r="F7" i="1"/>
  <c r="I7" i="1"/>
  <c r="I13" i="1"/>
  <c r="I19" i="1"/>
  <c r="F3" i="1"/>
  <c r="J3" i="1"/>
  <c r="M14" i="1" l="1"/>
  <c r="K14" i="1"/>
  <c r="M19" i="1"/>
  <c r="K19" i="1"/>
  <c r="L18" i="1"/>
  <c r="N18" i="1"/>
  <c r="L6" i="1"/>
  <c r="N6" i="1"/>
  <c r="N20" i="1"/>
  <c r="L20" i="1"/>
  <c r="K21" i="1"/>
  <c r="M21" i="1"/>
  <c r="M13" i="1"/>
  <c r="K13" i="1"/>
  <c r="L22" i="1"/>
  <c r="N22" i="1"/>
  <c r="K15" i="1"/>
  <c r="M15" i="1"/>
  <c r="K6" i="1"/>
  <c r="M6" i="1"/>
  <c r="K23" i="1"/>
  <c r="M23" i="1"/>
  <c r="K4" i="1"/>
  <c r="M4" i="1"/>
  <c r="N9" i="1"/>
  <c r="L9" i="1"/>
  <c r="L10" i="1"/>
  <c r="N10" i="1"/>
  <c r="K9" i="1"/>
  <c r="M9" i="1"/>
  <c r="K17" i="1"/>
  <c r="M17" i="1"/>
  <c r="M8" i="1"/>
  <c r="K8" i="1"/>
  <c r="K18" i="1"/>
  <c r="M18" i="1"/>
  <c r="L3" i="1"/>
  <c r="N3" i="1"/>
  <c r="K12" i="1"/>
  <c r="M12" i="1"/>
  <c r="K22" i="1"/>
  <c r="M22" i="1"/>
  <c r="M20" i="1"/>
  <c r="K20" i="1"/>
  <c r="K10" i="1"/>
  <c r="M10" i="1"/>
  <c r="K16" i="1"/>
  <c r="M16" i="1"/>
  <c r="M7" i="1"/>
  <c r="K7" i="1"/>
  <c r="K11" i="1"/>
  <c r="M11" i="1"/>
  <c r="K5" i="1"/>
  <c r="M5" i="1"/>
  <c r="N21" i="1"/>
  <c r="L21" i="1"/>
  <c r="M24" i="1" l="1"/>
  <c r="M25" i="1" s="1"/>
  <c r="N24" i="1"/>
  <c r="N25" i="1" s="1"/>
</calcChain>
</file>

<file path=xl/sharedStrings.xml><?xml version="1.0" encoding="utf-8"?>
<sst xmlns="http://schemas.openxmlformats.org/spreadsheetml/2006/main" count="55" uniqueCount="55">
  <si>
    <t>At risk Cystic Fibrosis</t>
  </si>
  <si>
    <t>At risk Spinal Muscular Atrophy</t>
  </si>
  <si>
    <t>At risk Beta Thalassemia</t>
  </si>
  <si>
    <t>At risk Phenylketonuria</t>
  </si>
  <si>
    <t>At risk Methylmalonic Acidaemia with Homocystinuria</t>
  </si>
  <si>
    <t>At risk Medium-chain Acyl-CoA Dehydrogenase Deficiency</t>
  </si>
  <si>
    <t>At risk Smith-Lemli-Opitz Syndrome</t>
  </si>
  <si>
    <t>At risk Congenital Disorder of Glycosylation Type 1A</t>
  </si>
  <si>
    <t>At risk Glycogen Storage Disease Type 2</t>
  </si>
  <si>
    <t>At risk Oxalosis or Primary Hyperoxaluria</t>
  </si>
  <si>
    <t>At risk Long-chain 3-hydroxyacyl-CoA Dehydrogenase Deficiency</t>
  </si>
  <si>
    <t>At risk Homocystinuria</t>
  </si>
  <si>
    <t>At risk Metachromatic Leukodystrophy</t>
  </si>
  <si>
    <t>At risk Biotinidase Deficiency</t>
  </si>
  <si>
    <t>At risk Achondrogenesis Type 1B</t>
  </si>
  <si>
    <t>At risk Galactosemia</t>
  </si>
  <si>
    <t>At risk Deafness, Autosomal Recessive 1A</t>
  </si>
  <si>
    <t>At risk Hemolytic Anemia due to G6PD Deficiency</t>
  </si>
  <si>
    <t>At risk Emery-Dreifuss Muscular Dystrophy</t>
  </si>
  <si>
    <t>At risk Fabry Disease</t>
  </si>
  <si>
    <t>At risk Fragile X Syndrome</t>
  </si>
  <si>
    <t>Couple found not at risk</t>
  </si>
  <si>
    <t>Disease</t>
  </si>
  <si>
    <t>% at risk couples</t>
  </si>
  <si>
    <t>tot carriers</t>
  </si>
  <si>
    <t>inf</t>
  </si>
  <si>
    <t>sup</t>
  </si>
  <si>
    <t>carriers</t>
  </si>
  <si>
    <t>min couples</t>
  </si>
  <si>
    <t>min carriers</t>
  </si>
  <si>
    <t>max carriers</t>
  </si>
  <si>
    <t>max couples</t>
  </si>
  <si>
    <t>95% CI</t>
  </si>
  <si>
    <t>tot individuals</t>
  </si>
  <si>
    <t>1/784</t>
  </si>
  <si>
    <t>1/1764</t>
  </si>
  <si>
    <t>1/15625</t>
  </si>
  <si>
    <t>1/1681</t>
  </si>
  <si>
    <t>1/12100</t>
  </si>
  <si>
    <t>1/15376</t>
  </si>
  <si>
    <t>1/5476</t>
  </si>
  <si>
    <t>1/7225</t>
  </si>
  <si>
    <t>1/57121</t>
  </si>
  <si>
    <t>1/45796</t>
  </si>
  <si>
    <t>1/103041</t>
  </si>
  <si>
    <t>1/22500</t>
  </si>
  <si>
    <t>1/53824</t>
  </si>
  <si>
    <t>1/51984</t>
  </si>
  <si>
    <t>1/21609</t>
  </si>
  <si>
    <t>1/55225</t>
  </si>
  <si>
    <t>1/5929</t>
  </si>
  <si>
    <t>1/25</t>
  </si>
  <si>
    <t>1/7464</t>
  </si>
  <si>
    <t>1/2000</t>
  </si>
  <si>
    <t>1/146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</si>
</sst>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0"/>
    <numFmt numFmtId="166" formatCode="0.00000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1" applyNumberFormat="1" applyFont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1" applyNumberFormat="1" applyFont="1" applyBorder="1"/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Border="1"/>
    <xf numFmtId="165" fontId="0" fillId="0" borderId="4" xfId="0" applyNumberFormat="1" applyBorder="1"/>
    <xf numFmtId="0" fontId="0" fillId="0" borderId="4" xfId="0" applyBorder="1"/>
    <xf numFmtId="1" fontId="0" fillId="0" borderId="4" xfId="0" applyNumberFormat="1" applyBorder="1"/>
    <xf numFmtId="0" fontId="0" fillId="0" borderId="4" xfId="1" applyNumberFormat="1" applyFont="1" applyBorder="1"/>
    <xf numFmtId="0" fontId="2" fillId="2" borderId="1" xfId="0" applyFont="1" applyFill="1" applyBorder="1" applyAlignment="1">
      <alignment horizontal="center"/>
    </xf>
    <xf numFmtId="164" fontId="0" fillId="2" borderId="4" xfId="1" applyNumberFormat="1" applyFont="1" applyFill="1" applyBorder="1"/>
    <xf numFmtId="164" fontId="0" fillId="2" borderId="6" xfId="1" applyNumberFormat="1" applyFont="1" applyFill="1" applyBorder="1"/>
    <xf numFmtId="164" fontId="0" fillId="2" borderId="1" xfId="1" applyNumberFormat="1" applyFont="1" applyFill="1" applyBorder="1"/>
    <xf numFmtId="1" fontId="0" fillId="0" borderId="6" xfId="0" applyNumberFormat="1" applyBorder="1"/>
    <xf numFmtId="166" fontId="0" fillId="0" borderId="0" xfId="0" applyNumberFormat="1"/>
    <xf numFmtId="165" fontId="0" fillId="0" borderId="6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0" fontId="2" fillId="2" borderId="4" xfId="0" applyFont="1" applyFill="1" applyBorder="1" applyAlignment="1">
      <alignment horizontal="center"/>
    </xf>
    <xf numFmtId="164" fontId="0" fillId="2" borderId="9" xfId="1" applyNumberFormat="1" applyFont="1" applyFill="1" applyBorder="1"/>
    <xf numFmtId="164" fontId="0" fillId="2" borderId="5" xfId="1" applyNumberFormat="1" applyFont="1" applyFill="1" applyBorder="1"/>
    <xf numFmtId="164" fontId="0" fillId="2" borderId="10" xfId="1" applyNumberFormat="1" applyFont="1" applyFill="1" applyBorder="1"/>
    <xf numFmtId="0" fontId="0" fillId="0" borderId="6" xfId="1" applyNumberFormat="1" applyFont="1" applyBorder="1"/>
    <xf numFmtId="0" fontId="0" fillId="0" borderId="3" xfId="1" applyNumberFormat="1" applyFont="1" applyBorder="1"/>
    <xf numFmtId="164" fontId="0" fillId="2" borderId="3" xfId="1" applyNumberFormat="1" applyFont="1" applyFill="1" applyBorder="1"/>
    <xf numFmtId="0" fontId="0" fillId="0" borderId="2" xfId="1" applyNumberFormat="1" applyFont="1" applyBorder="1"/>
    <xf numFmtId="0" fontId="2" fillId="2" borderId="1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5F12-29D6-4684-A5DA-913CA5889358}">
  <dimension ref="A1:N49"/>
  <sheetViews>
    <sheetView tabSelected="1" zoomScale="70" zoomScaleNormal="70" workbookViewId="0">
      <selection activeCell="B35" sqref="B35"/>
    </sheetView>
  </sheetViews>
  <sheetFormatPr defaultRowHeight="15" x14ac:dyDescent="0.25"/>
  <cols>
    <col min="2" max="2" width="57.140625" customWidth="1"/>
    <col min="3" max="3" width="21" bestFit="1" customWidth="1"/>
    <col min="4" max="4" width="14.85546875" bestFit="1" customWidth="1"/>
    <col min="5" max="5" width="17.7109375" bestFit="1" customWidth="1"/>
    <col min="6" max="6" width="14" bestFit="1" customWidth="1"/>
    <col min="7" max="7" width="14.85546875" bestFit="1" customWidth="1"/>
    <col min="8" max="8" width="15.42578125" bestFit="1" customWidth="1"/>
    <col min="9" max="9" width="15.28515625" bestFit="1" customWidth="1"/>
    <col min="10" max="10" width="15.85546875" bestFit="1" customWidth="1"/>
    <col min="11" max="12" width="11.140625" bestFit="1" customWidth="1"/>
    <col min="13" max="14" width="12" bestFit="1" customWidth="1"/>
  </cols>
  <sheetData>
    <row r="1" spans="1:14" x14ac:dyDescent="0.25">
      <c r="C1" s="6"/>
      <c r="D1" s="6"/>
      <c r="E1" s="6"/>
      <c r="F1" s="6"/>
      <c r="G1" s="6"/>
      <c r="H1" s="6"/>
      <c r="I1" s="6"/>
      <c r="J1" s="6"/>
      <c r="K1" s="30" t="s">
        <v>32</v>
      </c>
      <c r="L1" s="30"/>
    </row>
    <row r="2" spans="1:14" x14ac:dyDescent="0.25">
      <c r="B2" s="3" t="s">
        <v>22</v>
      </c>
      <c r="C2" s="13" t="s">
        <v>23</v>
      </c>
      <c r="D2" s="4" t="s">
        <v>27</v>
      </c>
      <c r="E2" s="4" t="s">
        <v>33</v>
      </c>
      <c r="F2" s="4" t="s">
        <v>24</v>
      </c>
      <c r="G2" s="4" t="s">
        <v>29</v>
      </c>
      <c r="H2" s="4" t="s">
        <v>30</v>
      </c>
      <c r="I2" s="7" t="s">
        <v>28</v>
      </c>
      <c r="J2" s="7" t="s">
        <v>31</v>
      </c>
      <c r="K2" s="22" t="s">
        <v>25</v>
      </c>
      <c r="L2" s="22" t="s">
        <v>26</v>
      </c>
    </row>
    <row r="3" spans="1:14" x14ac:dyDescent="0.25">
      <c r="A3" t="s">
        <v>34</v>
      </c>
      <c r="B3" s="8" t="s">
        <v>0</v>
      </c>
      <c r="C3" s="14">
        <v>1.2755102040816326E-3</v>
      </c>
      <c r="D3" s="9">
        <f>SQRT(C3)</f>
        <v>3.5714285714285712E-2</v>
      </c>
      <c r="E3" s="10">
        <v>14125</v>
      </c>
      <c r="F3" s="11">
        <f>D3*E3</f>
        <v>504.46428571428567</v>
      </c>
      <c r="G3" s="9">
        <v>3.2746430064198299E-2</v>
      </c>
      <c r="H3" s="20">
        <v>3.8868886858265804E-2</v>
      </c>
      <c r="I3" s="12">
        <f>(D3-G3)*2*D3</f>
        <v>2.1198968929195806E-4</v>
      </c>
      <c r="J3" s="12">
        <f>(H3-D3)*2*D3</f>
        <v>2.253286531414351E-4</v>
      </c>
      <c r="K3" s="14">
        <f>C3-I3</f>
        <v>1.0635205147896745E-3</v>
      </c>
      <c r="L3" s="23">
        <f>C3+J3</f>
        <v>1.5008388572230677E-3</v>
      </c>
      <c r="M3">
        <f>I3*I3</f>
        <v>4.4939628366100919E-8</v>
      </c>
      <c r="N3">
        <f>J3*J3</f>
        <v>5.0773001926533168E-8</v>
      </c>
    </row>
    <row r="4" spans="1:14" x14ac:dyDescent="0.25">
      <c r="A4" t="s">
        <v>35</v>
      </c>
      <c r="B4" s="8" t="s">
        <v>1</v>
      </c>
      <c r="C4" s="15">
        <v>5.6689342403628109E-4</v>
      </c>
      <c r="D4" s="8">
        <f t="shared" ref="D4:D23" si="0">SQRT(C4)</f>
        <v>2.3809523809523808E-2</v>
      </c>
      <c r="E4" s="8">
        <v>12991</v>
      </c>
      <c r="F4" s="17">
        <f t="shared" ref="F4:F23" si="1">D4*E4</f>
        <v>309.3095238095238</v>
      </c>
      <c r="G4" s="19">
        <v>2.1325284656532332E-2</v>
      </c>
      <c r="H4" s="21">
        <v>2.6575300234191773E-2</v>
      </c>
      <c r="I4" s="26">
        <f t="shared" ref="I4:I23" si="2">(D4-G4)*2*D4</f>
        <v>1.1829710252340362E-4</v>
      </c>
      <c r="J4" s="26">
        <f t="shared" ref="J4:J23" si="3">(H4-D4)*2*D4</f>
        <v>1.317036392699031E-4</v>
      </c>
      <c r="K4" s="15">
        <f t="shared" ref="K4:K23" si="4">C4-I4</f>
        <v>4.4859632151287746E-4</v>
      </c>
      <c r="L4" s="24">
        <f t="shared" ref="L4:L23" si="5">C4+J4</f>
        <v>6.9859706330618421E-4</v>
      </c>
      <c r="M4">
        <f t="shared" ref="M4:M23" si="6">I4*I4</f>
        <v>1.3994204465432668E-8</v>
      </c>
      <c r="N4">
        <f t="shared" ref="N4:N23" si="7">J4*J4</f>
        <v>1.7345848596936762E-8</v>
      </c>
    </row>
    <row r="5" spans="1:14" x14ac:dyDescent="0.25">
      <c r="A5" t="s">
        <v>36</v>
      </c>
      <c r="B5" s="8" t="s">
        <v>2</v>
      </c>
      <c r="C5" s="15">
        <v>6.3999999999999997E-5</v>
      </c>
      <c r="D5" s="8">
        <f t="shared" si="0"/>
        <v>8.0000000000000002E-3</v>
      </c>
      <c r="E5" s="8">
        <v>14125</v>
      </c>
      <c r="F5" s="17">
        <f t="shared" si="1"/>
        <v>113</v>
      </c>
      <c r="G5" s="19">
        <v>6.6587788663311541E-3</v>
      </c>
      <c r="H5" s="21">
        <v>9.6087586731465179E-3</v>
      </c>
      <c r="I5" s="26">
        <f t="shared" si="2"/>
        <v>2.1459538138701537E-5</v>
      </c>
      <c r="J5" s="26">
        <f t="shared" si="3"/>
        <v>2.5740138770344283E-5</v>
      </c>
      <c r="K5" s="15">
        <f t="shared" si="4"/>
        <v>4.2540461861298456E-5</v>
      </c>
      <c r="L5" s="24">
        <f t="shared" si="5"/>
        <v>8.9740138770344274E-5</v>
      </c>
      <c r="M5">
        <f t="shared" si="6"/>
        <v>4.6051177712638584E-10</v>
      </c>
      <c r="N5">
        <f t="shared" si="7"/>
        <v>6.6255474391658096E-10</v>
      </c>
    </row>
    <row r="6" spans="1:14" x14ac:dyDescent="0.25">
      <c r="A6" t="s">
        <v>37</v>
      </c>
      <c r="B6" s="8" t="s">
        <v>3</v>
      </c>
      <c r="C6" s="15">
        <v>5.9488399762046404E-4</v>
      </c>
      <c r="D6" s="8">
        <f t="shared" si="0"/>
        <v>2.4390243902439025E-2</v>
      </c>
      <c r="E6" s="8">
        <v>14125</v>
      </c>
      <c r="F6" s="17">
        <f t="shared" si="1"/>
        <v>344.51219512195121</v>
      </c>
      <c r="G6" s="19">
        <v>2.2005490607616276E-2</v>
      </c>
      <c r="H6" s="21">
        <v>2.7102673061919845E-2</v>
      </c>
      <c r="I6" s="26">
        <f t="shared" si="2"/>
        <v>1.1632942901574387E-4</v>
      </c>
      <c r="J6" s="26">
        <f t="shared" si="3"/>
        <v>1.3231361753564974E-4</v>
      </c>
      <c r="K6" s="15">
        <f t="shared" si="4"/>
        <v>4.7855456860472018E-4</v>
      </c>
      <c r="L6" s="24">
        <f t="shared" si="5"/>
        <v>7.2719761515611372E-4</v>
      </c>
      <c r="M6">
        <f t="shared" si="6"/>
        <v>1.3532536055128993E-8</v>
      </c>
      <c r="N6">
        <f t="shared" si="7"/>
        <v>1.7506893385370197E-8</v>
      </c>
    </row>
    <row r="7" spans="1:14" x14ac:dyDescent="0.25">
      <c r="A7" t="s">
        <v>38</v>
      </c>
      <c r="B7" s="8" t="s">
        <v>4</v>
      </c>
      <c r="C7" s="15">
        <v>8.2644628099173546E-5</v>
      </c>
      <c r="D7" s="8">
        <f t="shared" si="0"/>
        <v>9.0909090909090905E-3</v>
      </c>
      <c r="E7" s="8">
        <v>14125</v>
      </c>
      <c r="F7" s="17">
        <f t="shared" si="1"/>
        <v>128.40909090909091</v>
      </c>
      <c r="G7" s="19">
        <v>7.6272043502544455E-3</v>
      </c>
      <c r="H7" s="21">
        <v>1.0763649533839076E-2</v>
      </c>
      <c r="I7" s="26">
        <f t="shared" si="2"/>
        <v>2.6612813466448087E-5</v>
      </c>
      <c r="J7" s="26">
        <f t="shared" si="3"/>
        <v>3.0413462598726999E-5</v>
      </c>
      <c r="K7" s="15">
        <f t="shared" si="4"/>
        <v>5.6031814632725459E-5</v>
      </c>
      <c r="L7" s="24">
        <f t="shared" si="5"/>
        <v>1.1305809069790055E-4</v>
      </c>
      <c r="M7">
        <f t="shared" si="6"/>
        <v>7.0824184059996067E-10</v>
      </c>
      <c r="N7">
        <f t="shared" si="7"/>
        <v>9.2497870724416609E-10</v>
      </c>
    </row>
    <row r="8" spans="1:14" x14ac:dyDescent="0.25">
      <c r="A8" t="s">
        <v>39</v>
      </c>
      <c r="B8" s="8" t="s">
        <v>5</v>
      </c>
      <c r="C8" s="15">
        <v>6.5036420395421429E-5</v>
      </c>
      <c r="D8" s="8">
        <f t="shared" si="0"/>
        <v>8.0645161290322578E-3</v>
      </c>
      <c r="E8" s="8">
        <v>14125</v>
      </c>
      <c r="F8" s="17">
        <f t="shared" si="1"/>
        <v>113.91129032258064</v>
      </c>
      <c r="G8" s="19">
        <v>6.7231515658867577E-3</v>
      </c>
      <c r="H8" s="21">
        <v>9.6859403965653072E-3</v>
      </c>
      <c r="I8" s="26">
        <f t="shared" si="2"/>
        <v>2.1634912308798388E-5</v>
      </c>
      <c r="J8" s="26">
        <f t="shared" si="3"/>
        <v>2.6152004315049182E-5</v>
      </c>
      <c r="K8" s="15">
        <f t="shared" si="4"/>
        <v>4.340150808662304E-5</v>
      </c>
      <c r="L8" s="24">
        <f t="shared" si="5"/>
        <v>9.1188424710470618E-5</v>
      </c>
      <c r="M8">
        <f t="shared" si="6"/>
        <v>4.6806943060939602E-10</v>
      </c>
      <c r="N8">
        <f t="shared" si="7"/>
        <v>6.8392732969435101E-10</v>
      </c>
    </row>
    <row r="9" spans="1:14" x14ac:dyDescent="0.25">
      <c r="A9" t="s">
        <v>40</v>
      </c>
      <c r="B9" s="8" t="s">
        <v>6</v>
      </c>
      <c r="C9" s="15">
        <v>1.8261504747991238E-4</v>
      </c>
      <c r="D9" s="8">
        <f t="shared" si="0"/>
        <v>1.3513513513513514E-2</v>
      </c>
      <c r="E9" s="8">
        <v>14125</v>
      </c>
      <c r="F9" s="17">
        <f t="shared" si="1"/>
        <v>190.87837837837839</v>
      </c>
      <c r="G9" s="19">
        <v>1.1745391442893778E-2</v>
      </c>
      <c r="H9" s="21">
        <v>1.5563391088586304E-2</v>
      </c>
      <c r="I9" s="26">
        <f t="shared" si="2"/>
        <v>4.7787082989722606E-5</v>
      </c>
      <c r="J9" s="26">
        <f t="shared" si="3"/>
        <v>5.540209662358892E-5</v>
      </c>
      <c r="K9" s="15">
        <f t="shared" si="4"/>
        <v>1.3482796449018977E-4</v>
      </c>
      <c r="L9" s="24">
        <f t="shared" si="5"/>
        <v>2.380171441035013E-4</v>
      </c>
      <c r="M9">
        <f t="shared" si="6"/>
        <v>2.2836053006666355E-9</v>
      </c>
      <c r="N9">
        <f t="shared" si="7"/>
        <v>3.0693923102894826E-9</v>
      </c>
    </row>
    <row r="10" spans="1:14" x14ac:dyDescent="0.25">
      <c r="A10" t="s">
        <v>41</v>
      </c>
      <c r="B10" s="8" t="s">
        <v>7</v>
      </c>
      <c r="C10" s="15">
        <v>1.3840830449826988E-4</v>
      </c>
      <c r="D10" s="8">
        <f t="shared" si="0"/>
        <v>1.1764705882352941E-2</v>
      </c>
      <c r="E10" s="8">
        <v>14125</v>
      </c>
      <c r="F10" s="17">
        <f t="shared" si="1"/>
        <v>166.1764705882353</v>
      </c>
      <c r="G10" s="19">
        <v>1.0103008943446647E-2</v>
      </c>
      <c r="H10" s="21">
        <v>1.3666913013673688E-2</v>
      </c>
      <c r="I10" s="26">
        <f t="shared" si="2"/>
        <v>3.9098751503677495E-5</v>
      </c>
      <c r="J10" s="26">
        <f t="shared" si="3"/>
        <v>4.4757814854605813E-5</v>
      </c>
      <c r="K10" s="15">
        <f t="shared" si="4"/>
        <v>9.9309552994592386E-5</v>
      </c>
      <c r="L10" s="24">
        <f t="shared" si="5"/>
        <v>1.8316611935287569E-4</v>
      </c>
      <c r="M10">
        <f t="shared" si="6"/>
        <v>1.5287123691463231E-9</v>
      </c>
      <c r="N10">
        <f t="shared" si="7"/>
        <v>2.0032619905591728E-9</v>
      </c>
    </row>
    <row r="11" spans="1:14" x14ac:dyDescent="0.25">
      <c r="A11" t="s">
        <v>42</v>
      </c>
      <c r="B11" s="8" t="s">
        <v>8</v>
      </c>
      <c r="C11" s="15">
        <v>1.7506696311339085E-5</v>
      </c>
      <c r="D11" s="8">
        <f t="shared" si="0"/>
        <v>4.1841004184100415E-3</v>
      </c>
      <c r="E11" s="8">
        <v>14125</v>
      </c>
      <c r="F11" s="17">
        <f t="shared" si="1"/>
        <v>59.100418410041833</v>
      </c>
      <c r="G11" s="19">
        <v>3.2398374780551568E-3</v>
      </c>
      <c r="H11" s="21">
        <v>5.3837612208054624E-3</v>
      </c>
      <c r="I11" s="26">
        <f t="shared" si="2"/>
        <v>7.9017819276559377E-6</v>
      </c>
      <c r="J11" s="26">
        <f t="shared" si="3"/>
        <v>1.0039002530505614E-5</v>
      </c>
      <c r="K11" s="15">
        <f t="shared" si="4"/>
        <v>9.6049143836831468E-6</v>
      </c>
      <c r="L11" s="24">
        <f t="shared" si="5"/>
        <v>2.7545698841844698E-5</v>
      </c>
      <c r="M11">
        <f t="shared" si="6"/>
        <v>6.2438157632229983E-11</v>
      </c>
      <c r="N11">
        <f t="shared" si="7"/>
        <v>1.0078157180749812E-10</v>
      </c>
    </row>
    <row r="12" spans="1:14" x14ac:dyDescent="0.25">
      <c r="A12" t="s">
        <v>43</v>
      </c>
      <c r="B12" s="8" t="s">
        <v>9</v>
      </c>
      <c r="C12" s="15">
        <v>2.1835968206830289E-5</v>
      </c>
      <c r="D12" s="8">
        <f t="shared" si="0"/>
        <v>4.6728971962616819E-3</v>
      </c>
      <c r="E12" s="8">
        <v>14125</v>
      </c>
      <c r="F12" s="17">
        <f t="shared" si="1"/>
        <v>66.004672897196258</v>
      </c>
      <c r="G12" s="19">
        <v>3.674714167720449E-3</v>
      </c>
      <c r="H12" s="21">
        <v>5.9397654919609005E-3</v>
      </c>
      <c r="I12" s="26">
        <f t="shared" si="2"/>
        <v>9.3288133508526427E-6</v>
      </c>
      <c r="J12" s="26">
        <f t="shared" si="3"/>
        <v>1.1839890614011387E-5</v>
      </c>
      <c r="K12" s="15">
        <f t="shared" si="4"/>
        <v>1.2507154855977646E-5</v>
      </c>
      <c r="L12" s="24">
        <f t="shared" si="5"/>
        <v>3.3675858820841678E-5</v>
      </c>
      <c r="M12">
        <f t="shared" si="6"/>
        <v>8.7026758535046513E-11</v>
      </c>
      <c r="N12">
        <f t="shared" si="7"/>
        <v>1.4018300975175495E-10</v>
      </c>
    </row>
    <row r="13" spans="1:14" x14ac:dyDescent="0.25">
      <c r="A13" t="s">
        <v>44</v>
      </c>
      <c r="B13" s="8" t="s">
        <v>10</v>
      </c>
      <c r="C13" s="15">
        <v>9.7048747585912402E-6</v>
      </c>
      <c r="D13" s="8">
        <f t="shared" si="0"/>
        <v>3.1152647975077881E-3</v>
      </c>
      <c r="E13" s="8">
        <v>14125</v>
      </c>
      <c r="F13" s="17">
        <f t="shared" si="1"/>
        <v>44.003115264797508</v>
      </c>
      <c r="G13" s="19">
        <v>2.3214026410151539E-3</v>
      </c>
      <c r="H13" s="21">
        <v>4.1788797132296185E-3</v>
      </c>
      <c r="I13" s="26">
        <f t="shared" si="2"/>
        <v>4.9461816603902443E-6</v>
      </c>
      <c r="J13" s="26">
        <f t="shared" si="3"/>
        <v>6.6268842101048628E-6</v>
      </c>
      <c r="K13" s="15">
        <f t="shared" si="4"/>
        <v>4.7586930982009959E-6</v>
      </c>
      <c r="L13" s="24">
        <f t="shared" si="5"/>
        <v>1.6331758968696101E-5</v>
      </c>
      <c r="M13">
        <f t="shared" si="6"/>
        <v>2.4464713017580795E-11</v>
      </c>
      <c r="N13">
        <f t="shared" si="7"/>
        <v>4.3915594334137151E-11</v>
      </c>
    </row>
    <row r="14" spans="1:14" x14ac:dyDescent="0.25">
      <c r="A14" t="s">
        <v>45</v>
      </c>
      <c r="B14" s="8" t="s">
        <v>11</v>
      </c>
      <c r="C14" s="15">
        <v>4.4444444444444453E-5</v>
      </c>
      <c r="D14" s="8">
        <f t="shared" si="0"/>
        <v>6.6666666666666671E-3</v>
      </c>
      <c r="E14" s="8">
        <v>14125</v>
      </c>
      <c r="F14" s="17">
        <f t="shared" si="1"/>
        <v>94.166666666666671</v>
      </c>
      <c r="G14" s="19">
        <v>5.4416607624006713E-3</v>
      </c>
      <c r="H14" s="21">
        <v>8.1363427405635944E-3</v>
      </c>
      <c r="I14" s="26">
        <f t="shared" si="2"/>
        <v>1.6333412056879944E-5</v>
      </c>
      <c r="J14" s="26">
        <f t="shared" si="3"/>
        <v>1.9595680985292365E-5</v>
      </c>
      <c r="K14" s="15">
        <f t="shared" si="4"/>
        <v>2.8111032387564509E-5</v>
      </c>
      <c r="L14" s="24">
        <f t="shared" si="5"/>
        <v>6.4040125429736818E-5</v>
      </c>
      <c r="M14">
        <f t="shared" si="6"/>
        <v>2.6678034941983112E-10</v>
      </c>
      <c r="N14">
        <f t="shared" si="7"/>
        <v>3.8399071327734872E-10</v>
      </c>
    </row>
    <row r="15" spans="1:14" x14ac:dyDescent="0.25">
      <c r="A15" t="s">
        <v>46</v>
      </c>
      <c r="B15" s="8" t="s">
        <v>12</v>
      </c>
      <c r="C15" s="15">
        <v>1.8579072532699166E-5</v>
      </c>
      <c r="D15" s="8">
        <f t="shared" si="0"/>
        <v>4.3103448275862068E-3</v>
      </c>
      <c r="E15" s="8">
        <v>14125</v>
      </c>
      <c r="F15" s="17">
        <f t="shared" si="1"/>
        <v>60.883620689655174</v>
      </c>
      <c r="G15" s="19">
        <v>3.3637381530931725E-3</v>
      </c>
      <c r="H15" s="21">
        <v>5.5429693917162272E-3</v>
      </c>
      <c r="I15" s="26">
        <f t="shared" si="2"/>
        <v>8.1604023663192621E-6</v>
      </c>
      <c r="J15" s="26">
        <f t="shared" si="3"/>
        <v>1.0626073828707072E-5</v>
      </c>
      <c r="K15" s="15">
        <f t="shared" si="4"/>
        <v>1.0418670166379904E-5</v>
      </c>
      <c r="L15" s="24">
        <f t="shared" si="5"/>
        <v>2.920514636140624E-5</v>
      </c>
      <c r="M15">
        <f t="shared" si="6"/>
        <v>6.659216678022901E-11</v>
      </c>
      <c r="N15">
        <f t="shared" si="7"/>
        <v>1.1291344501313337E-10</v>
      </c>
    </row>
    <row r="16" spans="1:14" x14ac:dyDescent="0.25">
      <c r="A16" t="s">
        <v>47</v>
      </c>
      <c r="B16" s="8" t="s">
        <v>13</v>
      </c>
      <c r="C16" s="15">
        <v>1.9236688211757463E-5</v>
      </c>
      <c r="D16" s="8">
        <f t="shared" si="0"/>
        <v>4.3859649122807015E-3</v>
      </c>
      <c r="E16" s="8">
        <v>14125</v>
      </c>
      <c r="F16" s="17">
        <f t="shared" si="1"/>
        <v>61.951754385964911</v>
      </c>
      <c r="G16" s="19">
        <v>3.4257967529655159E-3</v>
      </c>
      <c r="H16" s="21">
        <v>5.6224652148182735E-3</v>
      </c>
      <c r="I16" s="26">
        <f t="shared" si="2"/>
        <v>8.4225277132911018E-6</v>
      </c>
      <c r="J16" s="26">
        <f t="shared" si="3"/>
        <v>1.0846493881908525E-5</v>
      </c>
      <c r="K16" s="15">
        <f t="shared" si="4"/>
        <v>1.0814160498466361E-5</v>
      </c>
      <c r="L16" s="24">
        <f t="shared" si="5"/>
        <v>3.0083182093665989E-5</v>
      </c>
      <c r="M16">
        <f t="shared" si="6"/>
        <v>7.0938973081156639E-11</v>
      </c>
      <c r="N16">
        <f t="shared" si="7"/>
        <v>1.1764642953027907E-10</v>
      </c>
    </row>
    <row r="17" spans="1:14" x14ac:dyDescent="0.25">
      <c r="A17" t="s">
        <v>48</v>
      </c>
      <c r="B17" s="8" t="s">
        <v>14</v>
      </c>
      <c r="C17" s="15">
        <v>4.6277014207043356E-5</v>
      </c>
      <c r="D17" s="8">
        <f t="shared" si="0"/>
        <v>6.8027210884353739E-3</v>
      </c>
      <c r="E17" s="8">
        <v>14125</v>
      </c>
      <c r="F17" s="17">
        <f t="shared" si="1"/>
        <v>96.088435374149654</v>
      </c>
      <c r="G17" s="19">
        <v>5.5691976789006541E-3</v>
      </c>
      <c r="H17" s="21">
        <v>8.291914670012392E-3</v>
      </c>
      <c r="I17" s="26">
        <f t="shared" si="2"/>
        <v>1.6782631422241085E-5</v>
      </c>
      <c r="J17" s="26">
        <f t="shared" si="3"/>
        <v>2.026113716431317E-5</v>
      </c>
      <c r="K17" s="15">
        <f t="shared" si="4"/>
        <v>2.9494382784802271E-5</v>
      </c>
      <c r="L17" s="24">
        <f t="shared" si="5"/>
        <v>6.6538151371356522E-5</v>
      </c>
      <c r="M17">
        <f t="shared" si="6"/>
        <v>2.816567174547938E-10</v>
      </c>
      <c r="N17">
        <f t="shared" si="7"/>
        <v>4.105136791911123E-10</v>
      </c>
    </row>
    <row r="18" spans="1:14" x14ac:dyDescent="0.25">
      <c r="A18" t="s">
        <v>49</v>
      </c>
      <c r="B18" s="8" t="s">
        <v>15</v>
      </c>
      <c r="C18" s="15">
        <v>1.8107741059302852E-5</v>
      </c>
      <c r="D18" s="8">
        <f t="shared" si="0"/>
        <v>4.2553191489361703E-3</v>
      </c>
      <c r="E18" s="8">
        <v>14125</v>
      </c>
      <c r="F18" s="17">
        <f t="shared" si="1"/>
        <v>60.106382978723403</v>
      </c>
      <c r="G18" s="19">
        <v>3.3017511410954746E-3</v>
      </c>
      <c r="H18" s="21">
        <v>5.463401980739537E-3</v>
      </c>
      <c r="I18" s="26">
        <f t="shared" si="2"/>
        <v>8.1154724071548571E-6</v>
      </c>
      <c r="J18" s="26">
        <f t="shared" si="3"/>
        <v>1.0281556015347801E-5</v>
      </c>
      <c r="K18" s="15">
        <f t="shared" si="4"/>
        <v>9.9922686521479947E-6</v>
      </c>
      <c r="L18" s="24">
        <f t="shared" si="5"/>
        <v>2.8389297074650655E-5</v>
      </c>
      <c r="M18">
        <f t="shared" si="6"/>
        <v>6.5860892391291847E-11</v>
      </c>
      <c r="N18">
        <f t="shared" si="7"/>
        <v>1.0571039409673456E-10</v>
      </c>
    </row>
    <row r="19" spans="1:14" x14ac:dyDescent="0.25">
      <c r="A19" t="s">
        <v>50</v>
      </c>
      <c r="B19" s="8" t="s">
        <v>16</v>
      </c>
      <c r="C19" s="15">
        <v>1.6866250632484401E-4</v>
      </c>
      <c r="D19" s="8">
        <f t="shared" si="0"/>
        <v>1.2987012987012988E-2</v>
      </c>
      <c r="E19" s="8">
        <v>14125</v>
      </c>
      <c r="F19" s="17">
        <f t="shared" si="1"/>
        <v>183.44155844155844</v>
      </c>
      <c r="G19" s="19">
        <v>1.1218839767392463E-2</v>
      </c>
      <c r="H19" s="21">
        <v>1.4957507380292501E-2</v>
      </c>
      <c r="I19" s="26">
        <f t="shared" si="2"/>
        <v>4.5926577133000638E-5</v>
      </c>
      <c r="J19" s="26">
        <f t="shared" si="3"/>
        <v>5.1181672552714621E-5</v>
      </c>
      <c r="K19" s="15">
        <f t="shared" si="4"/>
        <v>1.2273592919184338E-4</v>
      </c>
      <c r="L19" s="24">
        <f t="shared" si="5"/>
        <v>2.1984417887755862E-4</v>
      </c>
      <c r="M19">
        <f t="shared" si="6"/>
        <v>2.1092504871534571E-9</v>
      </c>
      <c r="N19">
        <f t="shared" si="7"/>
        <v>2.6195636052933011E-9</v>
      </c>
    </row>
    <row r="20" spans="1:14" x14ac:dyDescent="0.25">
      <c r="A20" t="s">
        <v>51</v>
      </c>
      <c r="B20" s="8" t="s">
        <v>17</v>
      </c>
      <c r="C20" s="15">
        <v>0.04</v>
      </c>
      <c r="D20" s="8">
        <f t="shared" si="0"/>
        <v>0.2</v>
      </c>
      <c r="E20" s="8">
        <v>7464</v>
      </c>
      <c r="F20" s="17">
        <f t="shared" si="1"/>
        <v>1492.8000000000002</v>
      </c>
      <c r="G20" s="19">
        <v>0.19110717707635402</v>
      </c>
      <c r="H20" s="21">
        <v>0.20925502601905605</v>
      </c>
      <c r="I20" s="26">
        <f t="shared" si="2"/>
        <v>3.5571291694583953E-3</v>
      </c>
      <c r="J20" s="26">
        <f t="shared" si="3"/>
        <v>3.7020104076224136E-3</v>
      </c>
      <c r="K20" s="15">
        <f t="shared" si="4"/>
        <v>3.6442870830541603E-2</v>
      </c>
      <c r="L20" s="24">
        <f t="shared" si="5"/>
        <v>4.3702010407622414E-2</v>
      </c>
      <c r="M20">
        <f t="shared" si="6"/>
        <v>1.2653167928211773E-5</v>
      </c>
      <c r="N20">
        <f t="shared" si="7"/>
        <v>1.3704881058144669E-5</v>
      </c>
    </row>
    <row r="21" spans="1:14" x14ac:dyDescent="0.25">
      <c r="A21" t="s">
        <v>52</v>
      </c>
      <c r="B21" s="8" t="s">
        <v>18</v>
      </c>
      <c r="C21" s="15">
        <v>1.3397642015005359E-4</v>
      </c>
      <c r="D21" s="8">
        <f t="shared" si="0"/>
        <v>1.1574818363587983E-2</v>
      </c>
      <c r="E21" s="8">
        <v>7464</v>
      </c>
      <c r="F21" s="17">
        <f t="shared" si="1"/>
        <v>86.394444265820709</v>
      </c>
      <c r="G21" s="19">
        <v>9.3397801114509515E-3</v>
      </c>
      <c r="H21" s="21">
        <v>1.4206710503048871E-2</v>
      </c>
      <c r="I21" s="26">
        <f t="shared" si="2"/>
        <v>5.1740323608314607E-5</v>
      </c>
      <c r="J21" s="26">
        <f t="shared" si="3"/>
        <v>6.092734693362949E-5</v>
      </c>
      <c r="K21" s="15">
        <f t="shared" si="4"/>
        <v>8.2236096541738976E-5</v>
      </c>
      <c r="L21" s="24">
        <f t="shared" si="5"/>
        <v>1.9490376708368307E-4</v>
      </c>
      <c r="M21">
        <f t="shared" si="6"/>
        <v>2.6770610870931177E-9</v>
      </c>
      <c r="N21">
        <f t="shared" si="7"/>
        <v>3.712141604370851E-9</v>
      </c>
    </row>
    <row r="22" spans="1:14" x14ac:dyDescent="0.25">
      <c r="A22" t="s">
        <v>53</v>
      </c>
      <c r="B22" s="8" t="s">
        <v>19</v>
      </c>
      <c r="C22" s="15">
        <v>5.0000000000000001E-4</v>
      </c>
      <c r="D22" s="8">
        <f t="shared" si="0"/>
        <v>2.2360679774997897E-2</v>
      </c>
      <c r="E22" s="8">
        <v>7464</v>
      </c>
      <c r="F22" s="17">
        <f t="shared" si="1"/>
        <v>166.90011384058431</v>
      </c>
      <c r="G22" s="19">
        <v>1.9256409884410901E-2</v>
      </c>
      <c r="H22" s="21">
        <v>2.598309616075966E-2</v>
      </c>
      <c r="I22" s="26">
        <f t="shared" si="2"/>
        <v>1.3882716991716717E-4</v>
      </c>
      <c r="J22" s="26">
        <f t="shared" si="3"/>
        <v>1.6199938562744804E-4</v>
      </c>
      <c r="K22" s="15">
        <f t="shared" si="4"/>
        <v>3.6117283008283286E-4</v>
      </c>
      <c r="L22" s="24">
        <f t="shared" si="5"/>
        <v>6.6199938562744808E-4</v>
      </c>
      <c r="M22">
        <f t="shared" si="6"/>
        <v>1.9272983107210007E-8</v>
      </c>
      <c r="N22">
        <f t="shared" si="7"/>
        <v>2.6243800943670621E-8</v>
      </c>
    </row>
    <row r="23" spans="1:14" x14ac:dyDescent="0.25">
      <c r="A23" t="s">
        <v>54</v>
      </c>
      <c r="B23" s="8" t="s">
        <v>20</v>
      </c>
      <c r="C23" s="15">
        <v>6.8493150684931503E-3</v>
      </c>
      <c r="D23" s="8">
        <f t="shared" si="0"/>
        <v>8.2760588860236795E-2</v>
      </c>
      <c r="E23" s="8">
        <v>7438</v>
      </c>
      <c r="F23" s="17">
        <f t="shared" si="1"/>
        <v>615.57325994244127</v>
      </c>
      <c r="G23" s="19">
        <v>7.6767826452675367E-2</v>
      </c>
      <c r="H23" s="21">
        <v>8.9298793705682236E-2</v>
      </c>
      <c r="I23" s="27">
        <f t="shared" si="2"/>
        <v>9.9192909149854822E-4</v>
      </c>
      <c r="J23" s="27">
        <f t="shared" si="3"/>
        <v>1.0822113661958365E-3</v>
      </c>
      <c r="K23" s="28">
        <f t="shared" si="4"/>
        <v>5.8573859769946021E-3</v>
      </c>
      <c r="L23" s="25">
        <f t="shared" si="5"/>
        <v>7.9315264346889874E-3</v>
      </c>
      <c r="M23">
        <f t="shared" si="6"/>
        <v>9.8392332256113531E-7</v>
      </c>
      <c r="N23">
        <f t="shared" si="7"/>
        <v>1.1711814411234589E-6</v>
      </c>
    </row>
    <row r="24" spans="1:14" x14ac:dyDescent="0.25">
      <c r="B24" s="2" t="s">
        <v>21</v>
      </c>
      <c r="C24" s="16">
        <v>0.94918236147908874</v>
      </c>
      <c r="D24" s="2"/>
      <c r="E24" s="2"/>
      <c r="F24" s="2"/>
      <c r="G24" s="2"/>
      <c r="H24" s="2"/>
      <c r="I24" s="5">
        <v>3.8733736611962716E-3</v>
      </c>
      <c r="J24" s="29">
        <v>3.7067494943396817E-3</v>
      </c>
      <c r="K24" s="28">
        <f t="shared" ref="K24" si="8">C24-I24</f>
        <v>0.94530898781789252</v>
      </c>
      <c r="L24" s="25">
        <f t="shared" ref="L24" si="9">C24+J24</f>
        <v>0.95288911097342843</v>
      </c>
      <c r="M24">
        <f>SUM(M3:M23)</f>
        <v>1.3739991813787486E-5</v>
      </c>
      <c r="N24">
        <f>SUM(N3:N23)</f>
        <v>1.500302351924901E-5</v>
      </c>
    </row>
    <row r="25" spans="1:14" x14ac:dyDescent="0.25">
      <c r="M25" s="1">
        <f>SQRT(M24)</f>
        <v>3.7067494943396817E-3</v>
      </c>
      <c r="N25" s="1">
        <f>SQRT(N24)</f>
        <v>3.8733736611962716E-3</v>
      </c>
    </row>
    <row r="26" spans="1:14" x14ac:dyDescent="0.25">
      <c r="C26" s="18"/>
    </row>
    <row r="27" spans="1:14" x14ac:dyDescent="0.25">
      <c r="C27" s="18"/>
    </row>
    <row r="29" spans="1:14" x14ac:dyDescent="0.25">
      <c r="C29">
        <v>1.2755102040816326E-3</v>
      </c>
      <c r="D29">
        <f>1/C29</f>
        <v>784.00000000000011</v>
      </c>
      <c r="E29" t="str">
        <f>_xlfn.CONCAT(1,"/",D29)</f>
        <v>1/784</v>
      </c>
    </row>
    <row r="30" spans="1:14" x14ac:dyDescent="0.25">
      <c r="C30">
        <v>5.6689342403628109E-4</v>
      </c>
      <c r="D30">
        <f t="shared" ref="D30:D49" si="10">1/C30</f>
        <v>1764.0000000000002</v>
      </c>
      <c r="E30" t="str">
        <f t="shared" ref="E30:E49" si="11">_xlfn.CONCAT(1,"/",D30)</f>
        <v>1/1764</v>
      </c>
    </row>
    <row r="31" spans="1:14" x14ac:dyDescent="0.25">
      <c r="C31">
        <v>6.3999999999999997E-5</v>
      </c>
      <c r="D31">
        <f t="shared" si="10"/>
        <v>15625</v>
      </c>
      <c r="E31" t="str">
        <f t="shared" si="11"/>
        <v>1/15625</v>
      </c>
    </row>
    <row r="32" spans="1:14" x14ac:dyDescent="0.25">
      <c r="C32">
        <v>5.9488399762046404E-4</v>
      </c>
      <c r="D32">
        <f t="shared" si="10"/>
        <v>1681</v>
      </c>
      <c r="E32" t="str">
        <f t="shared" si="11"/>
        <v>1/1681</v>
      </c>
    </row>
    <row r="33" spans="3:5" x14ac:dyDescent="0.25">
      <c r="C33">
        <v>8.2644628099173546E-5</v>
      </c>
      <c r="D33">
        <f t="shared" si="10"/>
        <v>12100.000000000002</v>
      </c>
      <c r="E33" t="str">
        <f t="shared" si="11"/>
        <v>1/12100</v>
      </c>
    </row>
    <row r="34" spans="3:5" x14ac:dyDescent="0.25">
      <c r="C34">
        <v>6.5036420395421429E-5</v>
      </c>
      <c r="D34">
        <f t="shared" si="10"/>
        <v>15376.000000000002</v>
      </c>
      <c r="E34" t="str">
        <f t="shared" si="11"/>
        <v>1/15376</v>
      </c>
    </row>
    <row r="35" spans="3:5" x14ac:dyDescent="0.25">
      <c r="C35">
        <v>1.8261504747991238E-4</v>
      </c>
      <c r="D35">
        <f t="shared" si="10"/>
        <v>5475.9999999999991</v>
      </c>
      <c r="E35" t="str">
        <f t="shared" si="11"/>
        <v>1/5476</v>
      </c>
    </row>
    <row r="36" spans="3:5" x14ac:dyDescent="0.25">
      <c r="C36">
        <v>1.3840830449826988E-4</v>
      </c>
      <c r="D36">
        <f t="shared" si="10"/>
        <v>7225.0000000000009</v>
      </c>
      <c r="E36" t="str">
        <f t="shared" si="11"/>
        <v>1/7225</v>
      </c>
    </row>
    <row r="37" spans="3:5" x14ac:dyDescent="0.25">
      <c r="C37">
        <v>1.7506696311339085E-5</v>
      </c>
      <c r="D37">
        <f t="shared" si="10"/>
        <v>57121.000000000007</v>
      </c>
      <c r="E37" t="str">
        <f t="shared" si="11"/>
        <v>1/57121</v>
      </c>
    </row>
    <row r="38" spans="3:5" x14ac:dyDescent="0.25">
      <c r="C38">
        <v>2.1835968206830289E-5</v>
      </c>
      <c r="D38">
        <f t="shared" si="10"/>
        <v>45796.000000000007</v>
      </c>
      <c r="E38" t="str">
        <f t="shared" si="11"/>
        <v>1/45796</v>
      </c>
    </row>
    <row r="39" spans="3:5" x14ac:dyDescent="0.25">
      <c r="C39">
        <v>9.7048747585912402E-6</v>
      </c>
      <c r="D39">
        <f t="shared" si="10"/>
        <v>103041</v>
      </c>
      <c r="E39" t="str">
        <f t="shared" si="11"/>
        <v>1/103041</v>
      </c>
    </row>
    <row r="40" spans="3:5" x14ac:dyDescent="0.25">
      <c r="C40">
        <v>4.4444444444444453E-5</v>
      </c>
      <c r="D40">
        <f t="shared" si="10"/>
        <v>22499.999999999996</v>
      </c>
      <c r="E40" t="str">
        <f t="shared" si="11"/>
        <v>1/22500</v>
      </c>
    </row>
    <row r="41" spans="3:5" x14ac:dyDescent="0.25">
      <c r="C41">
        <v>1.8579072532699166E-5</v>
      </c>
      <c r="D41">
        <f t="shared" si="10"/>
        <v>53824.000000000007</v>
      </c>
      <c r="E41" t="str">
        <f t="shared" si="11"/>
        <v>1/53824</v>
      </c>
    </row>
    <row r="42" spans="3:5" x14ac:dyDescent="0.25">
      <c r="C42">
        <v>1.9236688211757463E-5</v>
      </c>
      <c r="D42">
        <f t="shared" si="10"/>
        <v>51984</v>
      </c>
      <c r="E42" t="str">
        <f t="shared" si="11"/>
        <v>1/51984</v>
      </c>
    </row>
    <row r="43" spans="3:5" x14ac:dyDescent="0.25">
      <c r="C43">
        <v>4.6277014207043356E-5</v>
      </c>
      <c r="D43">
        <f t="shared" si="10"/>
        <v>21609.000000000004</v>
      </c>
      <c r="E43" t="str">
        <f t="shared" si="11"/>
        <v>1/21609</v>
      </c>
    </row>
    <row r="44" spans="3:5" x14ac:dyDescent="0.25">
      <c r="C44">
        <v>1.8107741059302852E-5</v>
      </c>
      <c r="D44">
        <f t="shared" si="10"/>
        <v>55225</v>
      </c>
      <c r="E44" t="str">
        <f t="shared" si="11"/>
        <v>1/55225</v>
      </c>
    </row>
    <row r="45" spans="3:5" x14ac:dyDescent="0.25">
      <c r="C45">
        <v>1.6866250632484401E-4</v>
      </c>
      <c r="D45">
        <f t="shared" si="10"/>
        <v>5928.9999999999991</v>
      </c>
      <c r="E45" t="str">
        <f t="shared" si="11"/>
        <v>1/5929</v>
      </c>
    </row>
    <row r="46" spans="3:5" x14ac:dyDescent="0.25">
      <c r="C46">
        <v>0.04</v>
      </c>
      <c r="D46">
        <f t="shared" si="10"/>
        <v>25</v>
      </c>
      <c r="E46" t="str">
        <f t="shared" si="11"/>
        <v>1/25</v>
      </c>
    </row>
    <row r="47" spans="3:5" x14ac:dyDescent="0.25">
      <c r="C47">
        <v>1.3397642015005359E-4</v>
      </c>
      <c r="D47">
        <f t="shared" si="10"/>
        <v>7464</v>
      </c>
      <c r="E47" t="str">
        <f t="shared" si="11"/>
        <v>1/7464</v>
      </c>
    </row>
    <row r="48" spans="3:5" x14ac:dyDescent="0.25">
      <c r="C48">
        <v>5.0000000000000001E-4</v>
      </c>
      <c r="D48">
        <f t="shared" si="10"/>
        <v>2000</v>
      </c>
      <c r="E48" t="str">
        <f t="shared" si="11"/>
        <v>1/2000</v>
      </c>
    </row>
    <row r="49" spans="3:5" x14ac:dyDescent="0.25">
      <c r="C49">
        <v>6.8493150684931503E-3</v>
      </c>
      <c r="D49">
        <f t="shared" si="10"/>
        <v>146</v>
      </c>
      <c r="E49" t="str">
        <f t="shared" si="11"/>
        <v>1/146</v>
      </c>
    </row>
  </sheetData>
  <mergeCells count="1">
    <mergeCell ref="K1:L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Foglio1</vt:lpstr>
      <vt:lpstr>CIp</vt:lpstr>
      <vt:lpstr>np</vt:lpstr>
      <vt:lpstr>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Caroselli</dc:creator>
  <cp:lastModifiedBy>Silvia Caroselli</cp:lastModifiedBy>
  <dcterms:created xsi:type="dcterms:W3CDTF">2022-05-13T09:10:53Z</dcterms:created>
  <dcterms:modified xsi:type="dcterms:W3CDTF">2022-09-29T15:54:58Z</dcterms:modified>
</cp:coreProperties>
</file>