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wnloads/"/>
    </mc:Choice>
  </mc:AlternateContent>
  <xr:revisionPtr revIDLastSave="0" documentId="13_ncr:1_{11E11CCD-B8F3-3B4E-83F6-D08AFF988B93}" xr6:coauthVersionLast="47" xr6:coauthVersionMax="47" xr10:uidLastSave="{00000000-0000-0000-0000-000000000000}"/>
  <bookViews>
    <workbookView xWindow="0" yWindow="500" windowWidth="38400" windowHeight="19580" activeTab="7" xr2:uid="{B6FFC9D5-A7B0-E749-9EB4-EB5826943C9A}"/>
  </bookViews>
  <sheets>
    <sheet name="Ex 2.5 a" sheetId="2" r:id="rId1"/>
    <sheet name="Ex 2.5 b" sheetId="3" r:id="rId2"/>
    <sheet name="Ex 2.5b with non linear " sheetId="11" state="hidden" r:id="rId3"/>
    <sheet name="2.3 a" sheetId="4" r:id="rId4"/>
    <sheet name="2.3 b" sheetId="5" r:id="rId5"/>
    <sheet name="2.3 c" sheetId="6" r:id="rId6"/>
    <sheet name="2.4 a" sheetId="7" r:id="rId7"/>
    <sheet name="2.4 b" sheetId="12" r:id="rId8"/>
    <sheet name="Test 2.5" sheetId="1" state="hidden" r:id="rId9"/>
  </sheets>
  <definedNames>
    <definedName name="solver_adj" localSheetId="3" hidden="1">'2.3 a'!$G$4:$G$8</definedName>
    <definedName name="solver_adj" localSheetId="4" hidden="1">'2.3 b'!$G$4:$G$8,'2.3 b'!$B$19,'2.3 b'!$E$22</definedName>
    <definedName name="solver_adj" localSheetId="5" hidden="1">'2.3 c'!$G$4:$G$8</definedName>
    <definedName name="solver_adj" localSheetId="6" hidden="1">'2.4 a'!$B$12:$E$14</definedName>
    <definedName name="solver_adj" localSheetId="7" hidden="1">'2.4 b'!$B$11:$E$13,'2.4 b'!$I$11:$L$13</definedName>
    <definedName name="solver_adj" localSheetId="0" hidden="1">'Ex 2.5 a'!$B$4:$B$28</definedName>
    <definedName name="solver_adj" localSheetId="1" hidden="1">'Ex 2.5 b'!$C$4:$C$11,'Ex 2.5 b'!$D$19:$AA$19</definedName>
    <definedName name="solver_adj" localSheetId="2" hidden="1">'Ex 2.5b with non linear '!$C$3:$C$10</definedName>
    <definedName name="solver_adj" localSheetId="8" hidden="1">'Test 2.5'!$F$2:$F$26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8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8" hidden="1">1</definedName>
    <definedName name="solver_eng" localSheetId="3" hidden="1">2</definedName>
    <definedName name="solver_eng" localSheetId="4" hidden="1">2</definedName>
    <definedName name="solver_eng" localSheetId="5" hidden="1">1</definedName>
    <definedName name="solver_eng" localSheetId="6" hidden="1">2</definedName>
    <definedName name="solver_eng" localSheetId="7" hidden="1">2</definedName>
    <definedName name="solver_eng" localSheetId="0" hidden="1">2</definedName>
    <definedName name="solver_eng" localSheetId="1" hidden="1">2</definedName>
    <definedName name="solver_eng" localSheetId="2" hidden="1">1</definedName>
    <definedName name="solver_eng" localSheetId="8" hidden="1">2</definedName>
    <definedName name="solver_est" localSheetId="4" hidden="1">1</definedName>
    <definedName name="solver_est" localSheetId="7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8" hidden="1">2147483647</definedName>
    <definedName name="solver_lhs1" localSheetId="3" hidden="1">'2.3 a'!$B$10:$E$10</definedName>
    <definedName name="solver_lhs1" localSheetId="4" hidden="1">'2.3 b'!$B$10:$E$10</definedName>
    <definedName name="solver_lhs1" localSheetId="5" hidden="1">'2.3 c'!$B$10:$E$10</definedName>
    <definedName name="solver_lhs1" localSheetId="6" hidden="1">'2.4 a'!$B$15:$E$15</definedName>
    <definedName name="solver_lhs1" localSheetId="7" hidden="1">'2.4 b'!$B$11:$E$13</definedName>
    <definedName name="solver_lhs1" localSheetId="0" hidden="1">'Ex 2.5 a'!$B$4:$B$28</definedName>
    <definedName name="solver_lhs1" localSheetId="1" hidden="1">'Ex 2.5 b'!$C$4:$C$11</definedName>
    <definedName name="solver_lhs1" localSheetId="2" hidden="1">'Ex 2.5b with non linear '!$C$3:$C$10</definedName>
    <definedName name="solver_lhs1" localSheetId="8" hidden="1">'Test 2.5'!$F$2:$F$26</definedName>
    <definedName name="solver_lhs2" localSheetId="3" hidden="1">'2.3 a'!$G$4:$G$8</definedName>
    <definedName name="solver_lhs2" localSheetId="4" hidden="1">'2.3 b'!$B$19</definedName>
    <definedName name="solver_lhs2" localSheetId="5" hidden="1">'2.3 c'!$G$4:$G$8</definedName>
    <definedName name="solver_lhs2" localSheetId="6" hidden="1">'2.4 a'!$F$12:$F$14</definedName>
    <definedName name="solver_lhs2" localSheetId="7" hidden="1">'2.4 b'!$B$11:$E$13</definedName>
    <definedName name="solver_lhs2" localSheetId="0" hidden="1">'Ex 2.5 a'!$C$30:$Z$30</definedName>
    <definedName name="solver_lhs2" localSheetId="1" hidden="1">'Ex 2.5 b'!$C$4:$C$11</definedName>
    <definedName name="solver_lhs2" localSheetId="2" hidden="1">'Ex 2.5b with non linear '!$C$3:$C$10</definedName>
    <definedName name="solver_lhs2" localSheetId="8" hidden="1">'Test 2.5'!$N$2:$N$25</definedName>
    <definedName name="solver_lhs3" localSheetId="3" hidden="1">'2.3 a'!$G$4:$G$8</definedName>
    <definedName name="solver_lhs3" localSheetId="4" hidden="1">'2.3 b'!$E$22</definedName>
    <definedName name="solver_lhs3" localSheetId="7" hidden="1">'2.4 b'!$B$14:$E$14</definedName>
    <definedName name="solver_lhs3" localSheetId="1" hidden="1">'Ex 2.5 b'!$D$19:$AA$19</definedName>
    <definedName name="solver_lhs4" localSheetId="4" hidden="1">'2.3 b'!$E$22</definedName>
    <definedName name="solver_lhs4" localSheetId="7" hidden="1">'2.4 b'!$F$11:$F$13</definedName>
    <definedName name="solver_lhs4" localSheetId="1" hidden="1">'Ex 2.5 b'!$D$19:$AA$19</definedName>
    <definedName name="solver_lhs5" localSheetId="4" hidden="1">'2.3 b'!$G$8</definedName>
    <definedName name="solver_lhs5" localSheetId="7" hidden="1">'2.4 b'!$I$11:$L$13</definedName>
    <definedName name="solver_lhs5" localSheetId="1" hidden="1">'Ex 2.5 b'!$D$19:$AA$19</definedName>
    <definedName name="solver_lin" localSheetId="3" hidden="1">1</definedName>
    <definedName name="solver_lin" localSheetId="4" hidden="1">1</definedName>
    <definedName name="solver_lin" localSheetId="5" hidden="1">2</definedName>
    <definedName name="solver_lin" localSheetId="6" hidden="1">1</definedName>
    <definedName name="solver_lin" localSheetId="7" hidden="1">1</definedName>
    <definedName name="solver_lin" localSheetId="0" hidden="1">1</definedName>
    <definedName name="solver_lin" localSheetId="1" hidden="1">1</definedName>
    <definedName name="solver_lin" localSheetId="2" hidden="1">2</definedName>
    <definedName name="solver_lin" localSheetId="8" hidden="1">1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8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8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8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8" hidden="1">2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8" hidden="1">1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8" hidden="1">2147483647</definedName>
    <definedName name="solver_num" localSheetId="3" hidden="1">2</definedName>
    <definedName name="solver_num" localSheetId="4" hidden="1">5</definedName>
    <definedName name="solver_num" localSheetId="5" hidden="1">2</definedName>
    <definedName name="solver_num" localSheetId="6" hidden="1">2</definedName>
    <definedName name="solver_num" localSheetId="7" hidden="1">5</definedName>
    <definedName name="solver_num" localSheetId="0" hidden="1">2</definedName>
    <definedName name="solver_num" localSheetId="1" hidden="1">5</definedName>
    <definedName name="solver_num" localSheetId="2" hidden="1">2</definedName>
    <definedName name="solver_num" localSheetId="8" hidden="1">2</definedName>
    <definedName name="solver_nwt" localSheetId="4" hidden="1">1</definedName>
    <definedName name="solver_nwt" localSheetId="7" hidden="1">1</definedName>
    <definedName name="solver_opt" localSheetId="3" hidden="1">'2.3 a'!$B$13</definedName>
    <definedName name="solver_opt" localSheetId="4" hidden="1">'2.3 b'!$B$28</definedName>
    <definedName name="solver_opt" localSheetId="5" hidden="1">'2.3 c'!$B$13</definedName>
    <definedName name="solver_opt" localSheetId="6" hidden="1">'2.4 a'!$B$18</definedName>
    <definedName name="solver_opt" localSheetId="7" hidden="1">'2.4 b'!$B$17</definedName>
    <definedName name="solver_opt" localSheetId="0" hidden="1">'Ex 2.5 a'!$B$34</definedName>
    <definedName name="solver_opt" localSheetId="1" hidden="1">'Ex 2.5 b'!$C$27</definedName>
    <definedName name="solver_opt" localSheetId="2" hidden="1">'Ex 2.5b with non linear '!$C$20</definedName>
    <definedName name="solver_opt" localSheetId="8" hidden="1">'Test 2.5'!$G$28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8" hidden="1">0.000001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8" hidden="1">1</definedName>
    <definedName name="solver_rel1" localSheetId="3" hidden="1">3</definedName>
    <definedName name="solver_rel1" localSheetId="4" hidden="1">3</definedName>
    <definedName name="solver_rel1" localSheetId="5" hidden="1">3</definedName>
    <definedName name="solver_rel1" localSheetId="6" hidden="1">3</definedName>
    <definedName name="solver_rel1" localSheetId="7" hidden="1">1</definedName>
    <definedName name="solver_rel1" localSheetId="0" hidden="1">4</definedName>
    <definedName name="solver_rel1" localSheetId="1" hidden="1">4</definedName>
    <definedName name="solver_rel1" localSheetId="2" hidden="1">4</definedName>
    <definedName name="solver_rel1" localSheetId="8" hidden="1">4</definedName>
    <definedName name="solver_rel2" localSheetId="3" hidden="1">3</definedName>
    <definedName name="solver_rel2" localSheetId="4" hidden="1">5</definedName>
    <definedName name="solver_rel2" localSheetId="5" hidden="1">4</definedName>
    <definedName name="solver_rel2" localSheetId="6" hidden="1">1</definedName>
    <definedName name="solver_rel2" localSheetId="7" hidden="1">4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2" localSheetId="8" hidden="1">3</definedName>
    <definedName name="solver_rel3" localSheetId="3" hidden="1">3</definedName>
    <definedName name="solver_rel3" localSheetId="4" hidden="1">1</definedName>
    <definedName name="solver_rel3" localSheetId="7" hidden="1">3</definedName>
    <definedName name="solver_rel3" localSheetId="1" hidden="1">4</definedName>
    <definedName name="solver_rel4" localSheetId="4" hidden="1">1</definedName>
    <definedName name="solver_rel4" localSheetId="7" hidden="1">1</definedName>
    <definedName name="solver_rel4" localSheetId="1" hidden="1">3</definedName>
    <definedName name="solver_rel5" localSheetId="4" hidden="1">3</definedName>
    <definedName name="solver_rel5" localSheetId="7" hidden="1">5</definedName>
    <definedName name="solver_rel5" localSheetId="1" hidden="1">3</definedName>
    <definedName name="solver_rhs1" localSheetId="3" hidden="1">'2.3 a'!$B$11:$E$11</definedName>
    <definedName name="solver_rhs1" localSheetId="4" hidden="1">'2.3 b'!$B$11:$E$11</definedName>
    <definedName name="solver_rhs1" localSheetId="5" hidden="1">'2.3 c'!$B$11:$E$11</definedName>
    <definedName name="solver_rhs1" localSheetId="6" hidden="1">'2.4 a'!$B$7:$E$7</definedName>
    <definedName name="solver_rhs1" localSheetId="7" hidden="1">'2.4 b'!$I$18:$L$20</definedName>
    <definedName name="solver_rhs1" localSheetId="0" hidden="1">"integer"</definedName>
    <definedName name="solver_rhs1" localSheetId="1" hidden="1">"integer"</definedName>
    <definedName name="solver_rhs1" localSheetId="2" hidden="1">"integer"</definedName>
    <definedName name="solver_rhs1" localSheetId="8" hidden="1">"integer"</definedName>
    <definedName name="solver_rhs2" localSheetId="3" hidden="1">0</definedName>
    <definedName name="solver_rhs2" localSheetId="4" hidden="1">"binary"</definedName>
    <definedName name="solver_rhs2" localSheetId="5" hidden="1">"integer"</definedName>
    <definedName name="solver_rhs2" localSheetId="6" hidden="1">'2.4 a'!$F$4:$F$6</definedName>
    <definedName name="solver_rhs2" localSheetId="7" hidden="1">"integer"</definedName>
    <definedName name="solver_rhs2" localSheetId="0" hidden="1">'Ex 2.5 a'!$C$32:$Z$32</definedName>
    <definedName name="solver_rhs2" localSheetId="1" hidden="1">0</definedName>
    <definedName name="solver_rhs2" localSheetId="2" hidden="1">0</definedName>
    <definedName name="solver_rhs2" localSheetId="8" hidden="1">'Test 2.5'!$K$2:$K$25</definedName>
    <definedName name="solver_rhs3" localSheetId="3" hidden="1">0</definedName>
    <definedName name="solver_rhs3" localSheetId="4" hidden="1">'2.3 b'!$B$22</definedName>
    <definedName name="solver_rhs3" localSheetId="7" hidden="1">'2.4 b'!$B$6:$E$6</definedName>
    <definedName name="solver_rhs3" localSheetId="1" hidden="1">"integer"</definedName>
    <definedName name="solver_rhs4" localSheetId="4" hidden="1">'2.3 b'!$C$22</definedName>
    <definedName name="solver_rhs4" localSheetId="7" hidden="1">'2.4 b'!$F$3:$F$5</definedName>
    <definedName name="solver_rhs4" localSheetId="1" hidden="1">'Ex 2.5 b'!$D$17:$AA$17</definedName>
    <definedName name="solver_rhs5" localSheetId="4" hidden="1">'2.3 b'!$B$24</definedName>
    <definedName name="solver_rhs5" localSheetId="7" hidden="1">"binary"</definedName>
    <definedName name="solver_rhs5" localSheetId="1" hidden="1">'Ex 2.5 b'!$D$18:$AA$18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8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8" hidden="1">0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2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8" hidden="1">1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8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8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8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8" hidden="1">0.01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8" hidden="1">2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8" hidden="1">0</definedName>
    <definedName name="solver_ver" localSheetId="3" hidden="1">2</definedName>
    <definedName name="solver_ver" localSheetId="4" hidden="1">3</definedName>
    <definedName name="solver_ver" localSheetId="5" hidden="1">2</definedName>
    <definedName name="solver_ver" localSheetId="6" hidden="1">2</definedName>
    <definedName name="solver_ver" localSheetId="7" hidden="1">3</definedName>
    <definedName name="solver_ver" localSheetId="0" hidden="1">2</definedName>
    <definedName name="solver_ver" localSheetId="1" hidden="1">2</definedName>
    <definedName name="solver_ver" localSheetId="2" hidden="1">2</definedName>
    <definedName name="solver_ver" localSheetId="8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2" l="1"/>
  <c r="I19" i="12"/>
  <c r="J19" i="12"/>
  <c r="K19" i="12"/>
  <c r="L19" i="12"/>
  <c r="I20" i="12"/>
  <c r="J20" i="12"/>
  <c r="K20" i="12"/>
  <c r="L20" i="12"/>
  <c r="J18" i="12"/>
  <c r="K18" i="12"/>
  <c r="L18" i="12"/>
  <c r="I18" i="12"/>
  <c r="I14" i="12"/>
  <c r="E14" i="12"/>
  <c r="D14" i="12"/>
  <c r="C14" i="12"/>
  <c r="B14" i="12"/>
  <c r="F13" i="12"/>
  <c r="F12" i="12"/>
  <c r="F11" i="12"/>
  <c r="B24" i="5"/>
  <c r="B22" i="5"/>
  <c r="E10" i="5"/>
  <c r="D10" i="5"/>
  <c r="C10" i="5"/>
  <c r="B10" i="5"/>
  <c r="C22" i="5"/>
  <c r="B28" i="5"/>
  <c r="B18" i="7" l="1"/>
  <c r="F14" i="3"/>
  <c r="F16" i="3" s="1"/>
  <c r="AA13" i="11"/>
  <c r="AA17" i="11" s="1"/>
  <c r="Z13" i="11"/>
  <c r="Z17" i="11" s="1"/>
  <c r="Y13" i="11"/>
  <c r="Y16" i="11" s="1"/>
  <c r="X13" i="11"/>
  <c r="X17" i="11" s="1"/>
  <c r="W13" i="11"/>
  <c r="W17" i="11" s="1"/>
  <c r="V13" i="11"/>
  <c r="V17" i="11" s="1"/>
  <c r="U13" i="11"/>
  <c r="U17" i="11" s="1"/>
  <c r="T13" i="11"/>
  <c r="T16" i="11" s="1"/>
  <c r="S13" i="11"/>
  <c r="S17" i="11" s="1"/>
  <c r="R13" i="11"/>
  <c r="R17" i="11" s="1"/>
  <c r="Q13" i="11"/>
  <c r="Q17" i="11" s="1"/>
  <c r="P13" i="11"/>
  <c r="P17" i="11" s="1"/>
  <c r="O13" i="11"/>
  <c r="O17" i="11" s="1"/>
  <c r="N13" i="11"/>
  <c r="N16" i="11" s="1"/>
  <c r="M13" i="11"/>
  <c r="M17" i="11" s="1"/>
  <c r="L13" i="11"/>
  <c r="L16" i="11" s="1"/>
  <c r="K13" i="11"/>
  <c r="K17" i="11" s="1"/>
  <c r="J13" i="11"/>
  <c r="J17" i="11" s="1"/>
  <c r="I13" i="11"/>
  <c r="I17" i="11" s="1"/>
  <c r="H13" i="11"/>
  <c r="H17" i="11" s="1"/>
  <c r="G13" i="11"/>
  <c r="G17" i="11" s="1"/>
  <c r="F13" i="11"/>
  <c r="F15" i="11" s="1"/>
  <c r="E13" i="11"/>
  <c r="E17" i="11" s="1"/>
  <c r="D13" i="11"/>
  <c r="D15" i="11" s="1"/>
  <c r="C30" i="2"/>
  <c r="C27" i="3"/>
  <c r="X14" i="3"/>
  <c r="X18" i="3" s="1"/>
  <c r="G14" i="3"/>
  <c r="G16" i="3" s="1"/>
  <c r="H14" i="3"/>
  <c r="H18" i="3" s="1"/>
  <c r="I14" i="3"/>
  <c r="I18" i="3" s="1"/>
  <c r="J14" i="3"/>
  <c r="J17" i="3" s="1"/>
  <c r="K14" i="3"/>
  <c r="K18" i="3" s="1"/>
  <c r="L14" i="3"/>
  <c r="L17" i="3" s="1"/>
  <c r="M14" i="3"/>
  <c r="M18" i="3" s="1"/>
  <c r="N14" i="3"/>
  <c r="N17" i="3" s="1"/>
  <c r="O14" i="3"/>
  <c r="O18" i="3" s="1"/>
  <c r="P14" i="3"/>
  <c r="P18" i="3" s="1"/>
  <c r="Q14" i="3"/>
  <c r="Q18" i="3" s="1"/>
  <c r="R14" i="3"/>
  <c r="R17" i="3" s="1"/>
  <c r="S14" i="3"/>
  <c r="S18" i="3" s="1"/>
  <c r="T14" i="3"/>
  <c r="T17" i="3" s="1"/>
  <c r="U14" i="3"/>
  <c r="U18" i="3" s="1"/>
  <c r="V14" i="3"/>
  <c r="V17" i="3" s="1"/>
  <c r="W14" i="3"/>
  <c r="W18" i="3" s="1"/>
  <c r="Y14" i="3"/>
  <c r="Y18" i="3" s="1"/>
  <c r="Z14" i="3"/>
  <c r="Z18" i="3" s="1"/>
  <c r="AA14" i="3"/>
  <c r="AA18" i="3" s="1"/>
  <c r="E14" i="3"/>
  <c r="E18" i="3" s="1"/>
  <c r="D14" i="3"/>
  <c r="D17" i="3" s="1"/>
  <c r="T15" i="11" l="1"/>
  <c r="D17" i="11"/>
  <c r="L17" i="11"/>
  <c r="T17" i="11"/>
  <c r="G15" i="11"/>
  <c r="O15" i="11"/>
  <c r="W15" i="11"/>
  <c r="G16" i="11"/>
  <c r="O16" i="11"/>
  <c r="W16" i="11"/>
  <c r="H15" i="11"/>
  <c r="P15" i="11"/>
  <c r="X15" i="11"/>
  <c r="H16" i="11"/>
  <c r="P16" i="11"/>
  <c r="X16" i="11"/>
  <c r="D16" i="11"/>
  <c r="Y17" i="11"/>
  <c r="N15" i="11"/>
  <c r="V15" i="11"/>
  <c r="F16" i="11"/>
  <c r="V16" i="11"/>
  <c r="F17" i="11"/>
  <c r="N17" i="11"/>
  <c r="I15" i="11"/>
  <c r="Q15" i="11"/>
  <c r="Y15" i="11"/>
  <c r="I16" i="11"/>
  <c r="Q16" i="11"/>
  <c r="J15" i="11"/>
  <c r="R15" i="11"/>
  <c r="Z15" i="11"/>
  <c r="J16" i="11"/>
  <c r="R16" i="11"/>
  <c r="Z16" i="11"/>
  <c r="L15" i="11"/>
  <c r="E15" i="11"/>
  <c r="M15" i="11"/>
  <c r="U15" i="11"/>
  <c r="E16" i="11"/>
  <c r="M16" i="11"/>
  <c r="U16" i="11"/>
  <c r="K15" i="11"/>
  <c r="S15" i="11"/>
  <c r="AA15" i="11"/>
  <c r="K16" i="11"/>
  <c r="S16" i="11"/>
  <c r="AA16" i="11"/>
  <c r="D18" i="3"/>
  <c r="R18" i="3"/>
  <c r="T18" i="3"/>
  <c r="L18" i="3"/>
  <c r="J18" i="3"/>
  <c r="AA17" i="3"/>
  <c r="Y17" i="3"/>
  <c r="S17" i="3"/>
  <c r="K17" i="3"/>
  <c r="Z17" i="3"/>
  <c r="I17" i="3"/>
  <c r="V18" i="3"/>
  <c r="N18" i="3"/>
  <c r="F18" i="3"/>
  <c r="U17" i="3"/>
  <c r="M17" i="3"/>
  <c r="E17" i="3"/>
  <c r="Q17" i="3"/>
  <c r="X17" i="3"/>
  <c r="P17" i="3"/>
  <c r="H17" i="3"/>
  <c r="W17" i="3"/>
  <c r="O17" i="3"/>
  <c r="G17" i="3"/>
  <c r="G18" i="3"/>
  <c r="F17" i="3"/>
  <c r="F12" i="7"/>
  <c r="B15" i="7"/>
  <c r="C15" i="7"/>
  <c r="D15" i="7"/>
  <c r="E15" i="7"/>
  <c r="F13" i="7"/>
  <c r="F14" i="7"/>
  <c r="C20" i="11" l="1"/>
  <c r="B13" i="6"/>
  <c r="E10" i="6"/>
  <c r="D10" i="6"/>
  <c r="C10" i="6"/>
  <c r="B10" i="6"/>
  <c r="B13" i="4"/>
  <c r="E10" i="4"/>
  <c r="D10" i="4"/>
  <c r="C10" i="4"/>
  <c r="B10" i="4"/>
  <c r="AA16" i="3" l="1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E16" i="3"/>
  <c r="D16" i="3"/>
  <c r="B34" i="2"/>
  <c r="Z30" i="2"/>
  <c r="Y30" i="2"/>
  <c r="X30" i="2"/>
  <c r="W30" i="2"/>
  <c r="V30" i="2"/>
  <c r="U30" i="2"/>
  <c r="T30" i="2"/>
  <c r="R30" i="2"/>
  <c r="S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G10" i="1"/>
  <c r="G16" i="1"/>
  <c r="G17" i="1"/>
  <c r="G18" i="1"/>
  <c r="G19" i="1"/>
  <c r="G20" i="1"/>
  <c r="G21" i="1"/>
  <c r="G22" i="1"/>
  <c r="G23" i="1"/>
  <c r="G24" i="1"/>
  <c r="G25" i="1"/>
  <c r="G26" i="1"/>
  <c r="G11" i="1"/>
  <c r="G12" i="1"/>
  <c r="G13" i="1"/>
  <c r="G14" i="1"/>
  <c r="G15" i="1"/>
  <c r="G3" i="1"/>
  <c r="G4" i="1"/>
  <c r="G5" i="1"/>
  <c r="G6" i="1"/>
  <c r="G7" i="1"/>
  <c r="G8" i="1"/>
  <c r="G9" i="1"/>
  <c r="G2" i="1"/>
  <c r="N3" i="1" a="1"/>
  <c r="N3" i="1" s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 a="1"/>
  <c r="N9" i="1" s="1"/>
  <c r="N8" i="1" a="1"/>
  <c r="N8" i="1" s="1"/>
  <c r="N7" i="1" a="1"/>
  <c r="N7" i="1" s="1"/>
  <c r="N6" i="1" a="1"/>
  <c r="N6" i="1" s="1"/>
  <c r="N5" i="1" a="1"/>
  <c r="N5" i="1" s="1"/>
  <c r="N4" i="1" a="1"/>
  <c r="N4" i="1" s="1"/>
  <c r="N2" i="1"/>
  <c r="G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<sst xmlns="http://schemas.openxmlformats.org/spreadsheetml/2006/main" count="383" uniqueCount="185">
  <si>
    <t>8 + 0.5 + 8</t>
  </si>
  <si>
    <t>1-8, 10-17</t>
  </si>
  <si>
    <t>2-9, 11-18</t>
  </si>
  <si>
    <t>3-10, 12-19</t>
  </si>
  <si>
    <t>4-11, 13-20</t>
  </si>
  <si>
    <t>5-12, 14-21</t>
  </si>
  <si>
    <t>6-13, 15-22</t>
  </si>
  <si>
    <t>7-14, 16-23</t>
  </si>
  <si>
    <t>8-15, 17-24</t>
  </si>
  <si>
    <t>Shift time slot</t>
  </si>
  <si>
    <t>16-23</t>
  </si>
  <si>
    <t>17-24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</si>
  <si>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</si>
  <si>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</si>
  <si>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</si>
  <si>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</si>
  <si>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</si>
  <si>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</si>
  <si>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</si>
  <si>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</si>
  <si>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</si>
  <si>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</si>
  <si>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</si>
  <si>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</si>
  <si>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</si>
  <si>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</si>
  <si>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</si>
  <si>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</si>
  <si>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</si>
  <si>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</si>
  <si>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</si>
  <si>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</si>
  <si>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</si>
  <si>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</si>
  <si>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</si>
  <si>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</si>
  <si>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Shifts</t>
  </si>
  <si>
    <t>x25</t>
  </si>
  <si>
    <t>1-8</t>
  </si>
  <si>
    <t>2-9</t>
  </si>
  <si>
    <t>3-10</t>
  </si>
  <si>
    <t>4-11</t>
  </si>
  <si>
    <t>5-12</t>
  </si>
  <si>
    <t>6-13</t>
  </si>
  <si>
    <t>7-14</t>
  </si>
  <si>
    <t>8-15</t>
  </si>
  <si>
    <t>9-16</t>
  </si>
  <si>
    <t>10-17</t>
  </si>
  <si>
    <t>11-18</t>
  </si>
  <si>
    <t>12-19</t>
  </si>
  <si>
    <t>13-20</t>
  </si>
  <si>
    <t>14-21</t>
  </si>
  <si>
    <t>15-22</t>
  </si>
  <si>
    <t>Details</t>
  </si>
  <si>
    <t>Cost</t>
  </si>
  <si>
    <t>Objective</t>
  </si>
  <si>
    <t>Target</t>
  </si>
  <si>
    <t>Demand</t>
  </si>
  <si>
    <t>Time
interval</t>
  </si>
  <si>
    <t>x5-x8</t>
  </si>
  <si>
    <t>x6-x8</t>
  </si>
  <si>
    <t>x7-x8</t>
  </si>
  <si>
    <t>x17-x24</t>
  </si>
  <si>
    <t>x18-x25</t>
  </si>
  <si>
    <t>x19-x25</t>
  </si>
  <si>
    <t>x20-x25</t>
  </si>
  <si>
    <t>x21-x25</t>
  </si>
  <si>
    <t>x22-x25</t>
  </si>
  <si>
    <t>x23-x25</t>
  </si>
  <si>
    <t>x24-x25</t>
  </si>
  <si>
    <t>Shift 1</t>
  </si>
  <si>
    <t>Shift 2</t>
  </si>
  <si>
    <t>x10-x17</t>
  </si>
  <si>
    <t>x11-x18</t>
  </si>
  <si>
    <t>x12-x19</t>
  </si>
  <si>
    <t>x14-x21</t>
  </si>
  <si>
    <t>x13-x20</t>
  </si>
  <si>
    <t>x16-x23</t>
  </si>
  <si>
    <t>x15-x22</t>
  </si>
  <si>
    <t>x9-x10</t>
  </si>
  <si>
    <t>x9-x11</t>
  </si>
  <si>
    <t>x9-x12</t>
  </si>
  <si>
    <t>x9-x13</t>
  </si>
  <si>
    <t>x9-x14</t>
  </si>
  <si>
    <t>x9-x15</t>
  </si>
  <si>
    <t>x9-x16</t>
  </si>
  <si>
    <t>x1-x2</t>
  </si>
  <si>
    <t>x1-x3</t>
  </si>
  <si>
    <t>x1-x4</t>
  </si>
  <si>
    <t>x1-x5</t>
  </si>
  <si>
    <t>x1-x6</t>
  </si>
  <si>
    <t>x1-x7</t>
  </si>
  <si>
    <t>x1-x8</t>
  </si>
  <si>
    <t>x2-x8</t>
  </si>
  <si>
    <t>x3-x8</t>
  </si>
  <si>
    <t>x1, x3-x8</t>
  </si>
  <si>
    <t>x4-x8</t>
  </si>
  <si>
    <t>Shift Type</t>
  </si>
  <si>
    <t>x1-x2, x4-x8</t>
  </si>
  <si>
    <t>x1-x3, x5-x8</t>
  </si>
  <si>
    <t>x1-x4, x6-x8</t>
  </si>
  <si>
    <t>x1-x5, x7-x8</t>
  </si>
  <si>
    <t>x1-x6, x8</t>
  </si>
  <si>
    <t>Plan</t>
  </si>
  <si>
    <t>Formula</t>
  </si>
  <si>
    <t>Shifts Schedule</t>
  </si>
  <si>
    <t>Sum Product</t>
  </si>
  <si>
    <t>ABS Diff</t>
  </si>
  <si>
    <t>Color coding:</t>
  </si>
  <si>
    <t>PARAMETERS</t>
  </si>
  <si>
    <t>FORMULAS</t>
  </si>
  <si>
    <t>DECISION VARIABLES</t>
  </si>
  <si>
    <t>OBJECTIVE</t>
  </si>
  <si>
    <t>Exercise 2.5 b)</t>
  </si>
  <si>
    <t>Exercise 2.5 a)</t>
  </si>
  <si>
    <t>Shift working time</t>
  </si>
  <si>
    <t>x_i</t>
  </si>
  <si>
    <t>Exercise 2.3 a)</t>
  </si>
  <si>
    <t>Foods</t>
  </si>
  <si>
    <t>Raw carrots</t>
  </si>
  <si>
    <t>Baked potatoes</t>
  </si>
  <si>
    <t>Wheat bread</t>
  </si>
  <si>
    <t>Cheddar cheese</t>
  </si>
  <si>
    <t>Peanut cheese</t>
  </si>
  <si>
    <t>Price ($)
per serving</t>
  </si>
  <si>
    <t>Calories
per serving</t>
  </si>
  <si>
    <t>Fat (g)
per serving</t>
  </si>
  <si>
    <t>Protein (g)
per serving</t>
  </si>
  <si>
    <t>Carbohydrate (g)
per serving</t>
  </si>
  <si>
    <t>Quantity(x_i)</t>
  </si>
  <si>
    <t>Diet total quantities</t>
  </si>
  <si>
    <t>Objective Total Price:</t>
  </si>
  <si>
    <t>Exercise 2.3 c)</t>
  </si>
  <si>
    <t>Large constant</t>
  </si>
  <si>
    <t>Upperbound 2</t>
  </si>
  <si>
    <t>Addition opportunity</t>
  </si>
  <si>
    <t>Add amount</t>
  </si>
  <si>
    <t>Threshold for add</t>
  </si>
  <si>
    <t>Lower bound x5</t>
  </si>
  <si>
    <t>Addtion value z</t>
  </si>
  <si>
    <t>Source\destination</t>
  </si>
  <si>
    <t>Supply</t>
  </si>
  <si>
    <t>Decision variables x_{ij}</t>
  </si>
  <si>
    <t>Source i\destination j</t>
  </si>
  <si>
    <t>Outflow</t>
  </si>
  <si>
    <t>Inflow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</si>
  <si>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</si>
  <si>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</si>
  <si>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</si>
  <si>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</si>
  <si>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</si>
  <si>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</si>
  <si>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</si>
  <si>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</si>
  <si>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</si>
  <si>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</si>
  <si>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</si>
  <si>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</si>
  <si>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</si>
  <si>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</si>
  <si>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</si>
  <si>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</si>
  <si>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</si>
  <si>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</si>
  <si>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</si>
  <si>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</si>
  <si>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</si>
  <si>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</si>
  <si>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</si>
  <si>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</si>
  <si>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Change none linear to two linear functions</t>
  </si>
  <si>
    <t>Lower bound 1</t>
  </si>
  <si>
    <t>Lower bound 2</t>
  </si>
  <si>
    <t>Introduce a variable z: change the question to: min Σ zi; 
s.t. (zi &gt;= |Sum_product_i - demand_i| )
      zi &gt;= Sum_product_i - demand_i
     zi &gt;= -(Sum_product_i - demand_i)</t>
  </si>
  <si>
    <t>z value</t>
  </si>
  <si>
    <t>Upper bound</t>
  </si>
  <si>
    <t>Total peanut price</t>
  </si>
  <si>
    <t>Decision indicator</t>
  </si>
  <si>
    <t>Addition value</t>
  </si>
  <si>
    <t>Decision binary variables z_{ij}, indicating whether this transportation arc was used</t>
  </si>
  <si>
    <t>Big M</t>
  </si>
  <si>
    <t>Sum of addtion decision</t>
  </si>
  <si>
    <t>Hold value with Big M</t>
  </si>
  <si>
    <t>LO model:
min (10X11 + 20X13 + 11X14 + 12X21 + 7X22 + 9X23 + 20X24 + 14X32 + 16X33 + 18X34)
s.t. 	X11 + X12 + X13 + X14 &lt;= 20 (max supply source1)
	X21 + X22 + X23 + X24 &lt;= 25 (max supply source2)
	X31 + X32 + X33 + X34 &lt;= 15 (max supply source3)
	X11 + X21 + X31 + X41 &gt;= 10 (fulfil demand destination 1)
	X12 + X22 + X32 + X42 &gt;= 15 (fulfil demand destination 2)
X13 + X23 + X33 + X43 &gt;= 15 (fulfil demand destination 3)
X14 + X24 + X34 + X44 &gt;= 20 (fulfil demand destination 4)
Xij &gt;= 0, 		i = 1,2,3, j = 1,2,3,4</t>
  </si>
  <si>
    <t>LO model:
min (10X11 + 20X13 + 11X14 + 12X21 + 7X22 + 9X23 + 20X24 + 14X32 + 16X33 + 18X34)
s.t. 	X11 + X12 + X13 + X14 &lt;= 20 (max supply source1)
	X21 + X22 + X23 + X24 &lt;= 25 (max supply source2)
	X31 + X32 + X33 + X34 &lt;= 15 (max supply source3)
	X11 + X21 + X31 + X41 &gt;= 10 (fulfil demand destination 1)
	X12 + X22 + X32 + X42 &gt;= 15 (fulfil demand destination 2)
X13 + X23 + X33 + X43 &gt;= 15 (fulfil demand destination 3)
X14 + X24 + X34 + X44 &gt;= 20 (fulfil demand destination 4)
Xij &gt;= 0, 		i = 1,2,3, j = 1,2,3,4
X𝑖𝑗≤𝑀ij 𝑧i = 1,2,3, j = 1,2,3,4 (define a binary decision variable to indicate 
      whether this transportation arc is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</si>
</sst>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Helvetica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left"/>
    </xf>
    <xf numFmtId="0" fontId="0" fillId="5" borderId="0" xfId="0" applyFill="1"/>
    <xf numFmtId="0" fontId="0" fillId="8" borderId="0" xfId="0" applyFill="1" applyAlignment="1">
      <alignment horizontal="left"/>
    </xf>
    <xf numFmtId="0" fontId="0" fillId="9" borderId="0" xfId="0" applyFill="1"/>
    <xf numFmtId="0" fontId="4" fillId="0" borderId="0" xfId="0" applyFont="1"/>
    <xf numFmtId="0" fontId="2" fillId="0" borderId="0" xfId="0" applyFont="1"/>
    <xf numFmtId="0" fontId="0" fillId="7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" fillId="2" borderId="0" xfId="1" applyAlignment="1">
      <alignment horizontal="left"/>
    </xf>
    <xf numFmtId="2" fontId="1" fillId="2" borderId="0" xfId="1" applyNumberFormat="1" applyAlignment="1">
      <alignment horizontal="left"/>
    </xf>
    <xf numFmtId="2" fontId="0" fillId="7" borderId="0" xfId="0" applyNumberFormat="1" applyFill="1" applyAlignment="1">
      <alignment horizontal="left"/>
    </xf>
    <xf numFmtId="0" fontId="1" fillId="0" borderId="0" xfId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1" applyNumberFormat="1" applyFill="1" applyAlignment="1">
      <alignment horizontal="left"/>
    </xf>
    <xf numFmtId="0" fontId="0" fillId="10" borderId="0" xfId="0" applyFill="1"/>
    <xf numFmtId="0" fontId="0" fillId="11" borderId="0" xfId="0" applyFill="1"/>
    <xf numFmtId="0" fontId="5" fillId="0" borderId="0" xfId="0" applyFont="1"/>
    <xf numFmtId="0" fontId="1" fillId="7" borderId="0" xfId="1" applyFill="1" applyAlignment="1">
      <alignment horizontal="left"/>
    </xf>
    <xf numFmtId="0" fontId="0" fillId="5" borderId="0" xfId="0" applyNumberFormat="1" applyFill="1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1</xdr:row>
      <xdr:rowOff>76200</xdr:rowOff>
    </xdr:from>
    <xdr:to>
      <xdr:col>15</xdr:col>
      <xdr:colOff>762000</xdr:colOff>
      <xdr:row>16</xdr:row>
      <xdr:rowOff>184877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922B3D-2498-E4C2-550F-972855078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279400"/>
          <a:ext cx="7772400" cy="31566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21</xdr:row>
      <xdr:rowOff>114300</xdr:rowOff>
    </xdr:from>
    <xdr:to>
      <xdr:col>11</xdr:col>
      <xdr:colOff>419100</xdr:colOff>
      <xdr:row>40</xdr:row>
      <xdr:rowOff>65718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DAF8FF-451E-810D-4366-C6C62F7EC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2700" y="4381500"/>
          <a:ext cx="7772400" cy="3812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DC3C-272C-1944-BD82-32818F8F9A02}">
  <dimension ref="A1:AO40"/>
  <sheetViews>
    <sheetView zoomScale="61" zoomScaleNormal="61" workbookViewId="0">
      <selection activeCell="F53" sqref="F53"/>
    </sheetView>
  </sheetViews>
  <sheetFormatPr baseColWidth="10" defaultColWidth="11" defaultRowHeight="16"/>
  <cols>
    <col min="1" max="1" width="12.83203125" customWidth="1"/>
    <col min="2" max="2" width="14.33203125" customWidth="1"/>
    <col min="3" max="5" width="13.33203125" bestFit="1" customWidth="1"/>
    <col min="6" max="24" width="13.33203125" customWidth="1"/>
    <col min="25" max="26" width="13.33203125" bestFit="1" customWidth="1"/>
  </cols>
  <sheetData>
    <row r="1" spans="1:31">
      <c r="A1" s="19" t="s">
        <v>114</v>
      </c>
    </row>
    <row r="2" spans="1:31">
      <c r="C2" s="32" t="s">
        <v>146</v>
      </c>
      <c r="D2" s="32" t="s">
        <v>147</v>
      </c>
      <c r="E2" s="32" t="s">
        <v>148</v>
      </c>
      <c r="F2" s="32" t="s">
        <v>149</v>
      </c>
      <c r="G2" s="32" t="s">
        <v>150</v>
      </c>
      <c r="H2" s="32" t="s">
        <v>151</v>
      </c>
      <c r="I2" s="32" t="s">
        <v>152</v>
      </c>
      <c r="J2" s="32" t="s">
        <v>153</v>
      </c>
      <c r="K2" s="32" t="s">
        <v>154</v>
      </c>
      <c r="L2" s="32" t="s">
        <v>155</v>
      </c>
      <c r="M2" s="32" t="s">
        <v>156</v>
      </c>
      <c r="N2" s="32" t="s">
        <v>157</v>
      </c>
      <c r="O2" s="32" t="s">
        <v>158</v>
      </c>
      <c r="P2" s="32" t="s">
        <v>159</v>
      </c>
      <c r="Q2" s="32" t="s">
        <v>160</v>
      </c>
      <c r="R2" s="32" t="s">
        <v>161</v>
      </c>
      <c r="S2" s="32" t="s">
        <v>162</v>
      </c>
      <c r="T2" s="32" t="s">
        <v>163</v>
      </c>
      <c r="U2" s="32" t="s">
        <v>164</v>
      </c>
      <c r="V2" s="32" t="s">
        <v>165</v>
      </c>
      <c r="W2" s="32" t="s">
        <v>166</v>
      </c>
      <c r="X2" s="32" t="s">
        <v>167</v>
      </c>
      <c r="Y2" s="32" t="s">
        <v>168</v>
      </c>
      <c r="Z2" s="32" t="s">
        <v>169</v>
      </c>
    </row>
    <row r="3" spans="1:31">
      <c r="B3" t="s">
        <v>105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</row>
    <row r="4" spans="1:31">
      <c r="A4" t="s">
        <v>12</v>
      </c>
      <c r="B4" s="12">
        <v>9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10">
        <v>0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</row>
    <row r="5" spans="1:31">
      <c r="A5" t="s">
        <v>13</v>
      </c>
      <c r="B5" s="12">
        <v>0</v>
      </c>
      <c r="C5">
        <v>0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10">
        <v>0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</row>
    <row r="6" spans="1:31">
      <c r="A6" t="s">
        <v>14</v>
      </c>
      <c r="B6" s="12">
        <v>0</v>
      </c>
      <c r="C6">
        <v>0</v>
      </c>
      <c r="D6">
        <v>0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10">
        <v>0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/>
    </row>
    <row r="7" spans="1:31">
      <c r="A7" t="s">
        <v>15</v>
      </c>
      <c r="B7" s="12">
        <v>1</v>
      </c>
      <c r="C7">
        <v>0</v>
      </c>
      <c r="D7">
        <v>0</v>
      </c>
      <c r="E7" s="10">
        <v>0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10">
        <v>0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10">
        <v>0</v>
      </c>
      <c r="X7" s="10">
        <v>0</v>
      </c>
      <c r="Y7" s="10">
        <v>0</v>
      </c>
      <c r="Z7" s="10">
        <v>0</v>
      </c>
      <c r="AA7" s="10"/>
      <c r="AB7" s="10"/>
    </row>
    <row r="8" spans="1:31">
      <c r="A8" t="s">
        <v>16</v>
      </c>
      <c r="B8" s="12">
        <v>0</v>
      </c>
      <c r="C8">
        <v>0</v>
      </c>
      <c r="D8">
        <v>0</v>
      </c>
      <c r="E8" s="10">
        <v>0</v>
      </c>
      <c r="F8" s="10">
        <v>0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10">
        <v>0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10">
        <v>0</v>
      </c>
      <c r="Y8" s="10">
        <v>0</v>
      </c>
      <c r="Z8" s="10">
        <v>0</v>
      </c>
      <c r="AA8" s="10"/>
      <c r="AB8" s="10"/>
      <c r="AC8" s="10"/>
    </row>
    <row r="9" spans="1:31">
      <c r="A9" t="s">
        <v>17</v>
      </c>
      <c r="B9" s="12">
        <v>0</v>
      </c>
      <c r="C9">
        <v>0</v>
      </c>
      <c r="D9">
        <v>0</v>
      </c>
      <c r="E9" s="10">
        <v>0</v>
      </c>
      <c r="F9" s="10">
        <v>0</v>
      </c>
      <c r="G9" s="10">
        <v>0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10">
        <v>0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10">
        <v>0</v>
      </c>
      <c r="Z9" s="10">
        <v>0</v>
      </c>
      <c r="AA9" s="10"/>
      <c r="AB9" s="10"/>
      <c r="AC9" s="10"/>
      <c r="AD9" s="10"/>
    </row>
    <row r="10" spans="1:31">
      <c r="A10" t="s">
        <v>18</v>
      </c>
      <c r="B10" s="12">
        <v>0</v>
      </c>
      <c r="C10">
        <v>0</v>
      </c>
      <c r="D10">
        <v>0</v>
      </c>
      <c r="E10" s="10">
        <v>0</v>
      </c>
      <c r="F10" s="10">
        <v>0</v>
      </c>
      <c r="G10" s="10">
        <v>0</v>
      </c>
      <c r="H10" s="10">
        <v>0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10">
        <v>0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10">
        <v>0</v>
      </c>
      <c r="AA10" s="10"/>
      <c r="AB10" s="10"/>
      <c r="AC10" s="10"/>
      <c r="AD10" s="10"/>
      <c r="AE10" s="10"/>
    </row>
    <row r="11" spans="1:31">
      <c r="A11" t="s">
        <v>19</v>
      </c>
      <c r="B11" s="12">
        <v>4</v>
      </c>
      <c r="C11">
        <v>0</v>
      </c>
      <c r="D11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10">
        <v>0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</row>
    <row r="12" spans="1:31">
      <c r="A12" t="s">
        <v>20</v>
      </c>
      <c r="B12" s="12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</row>
    <row r="13" spans="1:31">
      <c r="A13" t="s">
        <v>21</v>
      </c>
      <c r="B13" s="12">
        <v>5</v>
      </c>
      <c r="C13">
        <v>0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/>
    </row>
    <row r="14" spans="1:31">
      <c r="A14" t="s">
        <v>22</v>
      </c>
      <c r="B14" s="12">
        <v>0</v>
      </c>
      <c r="C14">
        <v>0</v>
      </c>
      <c r="D14">
        <v>0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/>
      <c r="AB14" s="11"/>
    </row>
    <row r="15" spans="1:31">
      <c r="A15" t="s">
        <v>23</v>
      </c>
      <c r="B15" s="12">
        <v>0</v>
      </c>
      <c r="C15">
        <v>0</v>
      </c>
      <c r="D15">
        <v>0</v>
      </c>
      <c r="E15" s="11">
        <v>0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/>
      <c r="AB15" s="11"/>
      <c r="AC15" s="11"/>
    </row>
    <row r="16" spans="1:31">
      <c r="A16" t="s">
        <v>24</v>
      </c>
      <c r="B16" s="12">
        <v>0</v>
      </c>
      <c r="C16">
        <v>0</v>
      </c>
      <c r="D16">
        <v>0</v>
      </c>
      <c r="E16" s="11">
        <v>0</v>
      </c>
      <c r="F16" s="7">
        <v>0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/>
      <c r="AB16" s="11"/>
      <c r="AC16" s="11"/>
      <c r="AD16" s="11"/>
    </row>
    <row r="17" spans="1:41">
      <c r="A17" t="s">
        <v>25</v>
      </c>
      <c r="B17" s="12">
        <v>0</v>
      </c>
      <c r="C17">
        <v>0</v>
      </c>
      <c r="D17">
        <v>0</v>
      </c>
      <c r="E17" s="11">
        <v>0</v>
      </c>
      <c r="F17" s="11">
        <v>0</v>
      </c>
      <c r="G17" s="11">
        <v>0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/>
      <c r="AB17" s="11"/>
      <c r="AC17" s="11"/>
      <c r="AD17" s="11"/>
      <c r="AE17" s="11"/>
    </row>
    <row r="18" spans="1:41">
      <c r="A18" t="s">
        <v>26</v>
      </c>
      <c r="B18" s="12">
        <v>0</v>
      </c>
      <c r="C18">
        <v>0</v>
      </c>
      <c r="D18">
        <v>0</v>
      </c>
      <c r="E18" s="11">
        <v>0</v>
      </c>
      <c r="F18" s="11">
        <v>0</v>
      </c>
      <c r="G18" s="11">
        <v>0</v>
      </c>
      <c r="H18" s="11">
        <v>0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/>
      <c r="AB18" s="11"/>
      <c r="AC18" s="11"/>
      <c r="AD18" s="11"/>
      <c r="AE18" s="11"/>
      <c r="AF18" s="11"/>
    </row>
    <row r="19" spans="1:41">
      <c r="A19" t="s">
        <v>27</v>
      </c>
      <c r="B19" s="12">
        <v>0</v>
      </c>
      <c r="C19">
        <v>0</v>
      </c>
      <c r="D19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/>
      <c r="AB19" s="11"/>
      <c r="AC19" s="11"/>
      <c r="AD19" s="11"/>
      <c r="AE19" s="11"/>
      <c r="AF19" s="11"/>
      <c r="AG19" s="11"/>
    </row>
    <row r="20" spans="1:41">
      <c r="A20" t="s">
        <v>28</v>
      </c>
      <c r="B20" s="12">
        <v>0</v>
      </c>
      <c r="C20">
        <v>0</v>
      </c>
      <c r="D20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/>
      <c r="AB20" s="11"/>
      <c r="AC20" s="11"/>
      <c r="AD20" s="11"/>
      <c r="AE20" s="11"/>
      <c r="AF20" s="11"/>
      <c r="AG20" s="11"/>
      <c r="AH20" s="11"/>
    </row>
    <row r="21" spans="1:41">
      <c r="A21" t="s">
        <v>29</v>
      </c>
      <c r="B21" s="12">
        <v>0</v>
      </c>
      <c r="C21">
        <v>0</v>
      </c>
      <c r="D2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41">
      <c r="A22" t="s">
        <v>30</v>
      </c>
      <c r="B22" s="12">
        <v>0</v>
      </c>
      <c r="C22">
        <v>0</v>
      </c>
      <c r="D22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pans="1:41">
      <c r="A23" t="s">
        <v>31</v>
      </c>
      <c r="B23" s="12">
        <v>0</v>
      </c>
      <c r="C23">
        <v>0</v>
      </c>
      <c r="D23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41">
      <c r="A24" t="s">
        <v>32</v>
      </c>
      <c r="B24" s="12">
        <v>0</v>
      </c>
      <c r="C24">
        <v>0</v>
      </c>
      <c r="D24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11">
        <v>0</v>
      </c>
      <c r="X24" s="11">
        <v>0</v>
      </c>
      <c r="Y24" s="11">
        <v>0</v>
      </c>
      <c r="Z24" s="11">
        <v>0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41">
      <c r="A25" t="s">
        <v>33</v>
      </c>
      <c r="B25" s="12">
        <v>0</v>
      </c>
      <c r="C25">
        <v>0</v>
      </c>
      <c r="D25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11">
        <v>0</v>
      </c>
      <c r="Y25" s="11">
        <v>0</v>
      </c>
      <c r="Z25" s="11">
        <v>0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41">
      <c r="A26" t="s">
        <v>34</v>
      </c>
      <c r="B26" s="12">
        <v>1</v>
      </c>
      <c r="C26">
        <v>0</v>
      </c>
      <c r="D26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  <c r="W26" s="7">
        <v>1</v>
      </c>
      <c r="X26" s="7">
        <v>1</v>
      </c>
      <c r="Y26" s="11">
        <v>0</v>
      </c>
      <c r="Z26" s="11">
        <v>0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1">
      <c r="A27" t="s">
        <v>35</v>
      </c>
      <c r="B27" s="12">
        <v>0</v>
      </c>
      <c r="C27">
        <v>0</v>
      </c>
      <c r="D27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7">
        <v>1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11">
        <v>0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>
      <c r="A28" t="s">
        <v>37</v>
      </c>
      <c r="B28" s="12">
        <v>4</v>
      </c>
      <c r="C28">
        <v>0</v>
      </c>
      <c r="D28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7">
        <v>1</v>
      </c>
      <c r="T28" s="7">
        <v>1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</row>
    <row r="30" spans="1:41" s="1" customFormat="1">
      <c r="A30" s="14" t="s">
        <v>106</v>
      </c>
      <c r="C30" s="14">
        <f>SUMPRODUCT(B4:B28,C4:C28)</f>
        <v>10</v>
      </c>
      <c r="D30" s="14">
        <f>SUMPRODUCT(B4:B28,D4:D28)</f>
        <v>15</v>
      </c>
      <c r="E30" s="14">
        <f>SUMPRODUCT(B4:B28,E4:E28)</f>
        <v>15</v>
      </c>
      <c r="F30" s="14">
        <f>SUMPRODUCT(B4:B28,F4:F28)</f>
        <v>16</v>
      </c>
      <c r="G30" s="14">
        <f>SUMPRODUCT(B4:B28,G4:G28)</f>
        <v>16</v>
      </c>
      <c r="H30" s="14">
        <f>SUMPRODUCT(B4:B28,H4:H28)</f>
        <v>16</v>
      </c>
      <c r="I30" s="14">
        <f>SUMPRODUCT(B4:B28,I4:I28)</f>
        <v>16</v>
      </c>
      <c r="J30" s="14">
        <f>SUMPRODUCT(B4:B28,J4:J28)</f>
        <v>20</v>
      </c>
      <c r="K30" s="14">
        <f>SUMPRODUCT(B4:B28,K4:K28)</f>
        <v>10</v>
      </c>
      <c r="L30" s="14">
        <f>SUMPRODUCT(B4:B28,L4:L28)</f>
        <v>14</v>
      </c>
      <c r="M30" s="14">
        <f>SUMPRODUCT(B4:B28,M4:M28)</f>
        <v>14</v>
      </c>
      <c r="N30" s="14">
        <f>SUMPRODUCT(B4:B28,N4:N28)</f>
        <v>13</v>
      </c>
      <c r="O30" s="14">
        <f>SUMPRODUCT(B4:B28,O4:O28)</f>
        <v>14</v>
      </c>
      <c r="P30" s="14">
        <f>SUMPRODUCT(B4:B28,P4:P28)</f>
        <v>14</v>
      </c>
      <c r="Q30" s="14">
        <f>SUMPRODUCT(B4:B28,Q4:Q28)</f>
        <v>15</v>
      </c>
      <c r="R30" s="14">
        <f>SUMPRODUCT(B4:B28,R4:R28)</f>
        <v>11</v>
      </c>
      <c r="S30" s="14">
        <f>SUMPRODUCT(B4:B28,S4:S28)</f>
        <v>19</v>
      </c>
      <c r="T30" s="14">
        <f>SUMPRODUCT(B4:B28,T4:T28)</f>
        <v>10</v>
      </c>
      <c r="U30" s="14">
        <f>SUMPRODUCT(B4:B28,U4:U28)</f>
        <v>10</v>
      </c>
      <c r="V30" s="14">
        <f>SUMPRODUCT(B4:B28,V4:V28)</f>
        <v>10</v>
      </c>
      <c r="W30" s="14">
        <f>SUMPRODUCT(B4:B28,W4:W28)</f>
        <v>9</v>
      </c>
      <c r="X30" s="14">
        <f>SUMPRODUCT(B4:B28,X4:X28)</f>
        <v>9</v>
      </c>
      <c r="Y30" s="14">
        <f>SUMPRODUCT(B4:B28,Y4:Y28)</f>
        <v>8</v>
      </c>
      <c r="Z30" s="14">
        <f>SUMPRODUCT(B4:B28,Z4:Z28)</f>
        <v>8</v>
      </c>
    </row>
    <row r="32" spans="1:41">
      <c r="A32" s="13" t="s">
        <v>57</v>
      </c>
      <c r="C32" s="16">
        <v>10</v>
      </c>
      <c r="D32" s="16">
        <v>11</v>
      </c>
      <c r="E32" s="16">
        <v>13</v>
      </c>
      <c r="F32" s="16">
        <v>16</v>
      </c>
      <c r="G32" s="16">
        <v>16</v>
      </c>
      <c r="H32" s="16">
        <v>13</v>
      </c>
      <c r="I32" s="16">
        <v>11</v>
      </c>
      <c r="J32" s="16">
        <v>10</v>
      </c>
      <c r="K32" s="16">
        <v>10</v>
      </c>
      <c r="L32" s="16">
        <v>11</v>
      </c>
      <c r="M32" s="16">
        <v>12</v>
      </c>
      <c r="N32" s="16">
        <v>13</v>
      </c>
      <c r="O32" s="16">
        <v>14</v>
      </c>
      <c r="P32" s="16">
        <v>14</v>
      </c>
      <c r="Q32" s="16">
        <v>13</v>
      </c>
      <c r="R32" s="16">
        <v>11</v>
      </c>
      <c r="S32" s="16">
        <v>10</v>
      </c>
      <c r="T32" s="16">
        <v>9</v>
      </c>
      <c r="U32" s="16">
        <v>9</v>
      </c>
      <c r="V32" s="16">
        <v>10</v>
      </c>
      <c r="W32" s="16">
        <v>9</v>
      </c>
      <c r="X32" s="16">
        <v>8</v>
      </c>
      <c r="Y32" s="16">
        <v>8</v>
      </c>
      <c r="Z32" s="16">
        <v>8</v>
      </c>
    </row>
    <row r="34" spans="1:26">
      <c r="A34" s="15" t="s">
        <v>55</v>
      </c>
      <c r="B34" s="15">
        <f>160*SUM('Ex 2.5 a'!B4:B11) +96*SUM('Ex 2.5 a'!B12:B28)</f>
        <v>3296</v>
      </c>
    </row>
    <row r="36" spans="1:26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8" t="s">
        <v>108</v>
      </c>
      <c r="B37" s="13" t="s">
        <v>109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B38" s="17" t="s">
        <v>110</v>
      </c>
    </row>
    <row r="39" spans="1:26">
      <c r="B39" s="12" t="s">
        <v>111</v>
      </c>
    </row>
    <row r="40" spans="1:26">
      <c r="B40" s="15" t="s">
        <v>112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3659-D279-B044-95FA-D5A27737C0E6}">
  <dimension ref="A1:AN59"/>
  <sheetViews>
    <sheetView zoomScale="120" zoomScaleNormal="120" workbookViewId="0">
      <selection activeCell="E24" sqref="E24"/>
    </sheetView>
  </sheetViews>
  <sheetFormatPr baseColWidth="10" defaultColWidth="11" defaultRowHeight="16"/>
  <cols>
    <col min="1" max="1" width="14.5" customWidth="1"/>
    <col min="2" max="2" width="16.6640625" customWidth="1"/>
    <col min="3" max="3" width="12.83203125" style="1" customWidth="1"/>
    <col min="4" max="27" width="12.83203125" customWidth="1"/>
  </cols>
  <sheetData>
    <row r="1" spans="1:40">
      <c r="A1" s="19" t="s">
        <v>113</v>
      </c>
      <c r="B1" s="19"/>
    </row>
    <row r="2" spans="1:40">
      <c r="D2" s="32" t="s">
        <v>146</v>
      </c>
      <c r="E2" s="32" t="s">
        <v>147</v>
      </c>
      <c r="F2" s="32" t="s">
        <v>148</v>
      </c>
      <c r="G2" s="32" t="s">
        <v>149</v>
      </c>
      <c r="H2" s="32" t="s">
        <v>150</v>
      </c>
      <c r="I2" s="32" t="s">
        <v>151</v>
      </c>
      <c r="J2" s="32" t="s">
        <v>152</v>
      </c>
      <c r="K2" s="32" t="s">
        <v>153</v>
      </c>
      <c r="L2" s="32" t="s">
        <v>154</v>
      </c>
      <c r="M2" s="32" t="s">
        <v>155</v>
      </c>
      <c r="N2" s="32" t="s">
        <v>156</v>
      </c>
      <c r="O2" s="32" t="s">
        <v>157</v>
      </c>
      <c r="P2" s="32" t="s">
        <v>158</v>
      </c>
      <c r="Q2" s="32" t="s">
        <v>159</v>
      </c>
      <c r="R2" s="32" t="s">
        <v>160</v>
      </c>
      <c r="S2" s="32" t="s">
        <v>161</v>
      </c>
      <c r="T2" s="32" t="s">
        <v>162</v>
      </c>
      <c r="U2" s="32" t="s">
        <v>163</v>
      </c>
      <c r="V2" s="32" t="s">
        <v>164</v>
      </c>
      <c r="W2" s="32" t="s">
        <v>165</v>
      </c>
      <c r="X2" s="32" t="s">
        <v>166</v>
      </c>
      <c r="Y2" s="32" t="s">
        <v>167</v>
      </c>
      <c r="Z2" s="32" t="s">
        <v>168</v>
      </c>
      <c r="AA2" s="32" t="s">
        <v>169</v>
      </c>
    </row>
    <row r="3" spans="1:40">
      <c r="A3" t="s">
        <v>115</v>
      </c>
      <c r="B3" t="s">
        <v>115</v>
      </c>
      <c r="C3" s="1" t="s">
        <v>116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</row>
    <row r="4" spans="1:40">
      <c r="B4" t="s">
        <v>12</v>
      </c>
      <c r="C4" s="20">
        <v>5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10">
        <v>0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</row>
    <row r="5" spans="1:40">
      <c r="B5" t="s">
        <v>13</v>
      </c>
      <c r="C5" s="20">
        <v>3</v>
      </c>
      <c r="D5">
        <v>0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10">
        <v>0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</row>
    <row r="6" spans="1:40">
      <c r="B6" t="s">
        <v>14</v>
      </c>
      <c r="C6" s="20">
        <v>2</v>
      </c>
      <c r="D6">
        <v>0</v>
      </c>
      <c r="E6">
        <v>0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10">
        <v>0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</row>
    <row r="7" spans="1:40">
      <c r="B7" t="s">
        <v>15</v>
      </c>
      <c r="C7" s="20">
        <v>0</v>
      </c>
      <c r="D7">
        <v>0</v>
      </c>
      <c r="E7">
        <v>0</v>
      </c>
      <c r="F7" s="10">
        <v>0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10">
        <v>0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10">
        <v>0</v>
      </c>
      <c r="Y7" s="10">
        <v>0</v>
      </c>
      <c r="Z7" s="10">
        <v>0</v>
      </c>
      <c r="AA7" s="10">
        <v>0</v>
      </c>
    </row>
    <row r="8" spans="1:40">
      <c r="B8" t="s">
        <v>16</v>
      </c>
      <c r="C8" s="20">
        <v>0</v>
      </c>
      <c r="D8">
        <v>0</v>
      </c>
      <c r="E8">
        <v>0</v>
      </c>
      <c r="F8" s="10">
        <v>0</v>
      </c>
      <c r="G8" s="10">
        <v>0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10">
        <v>0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10">
        <v>0</v>
      </c>
      <c r="Z8" s="10">
        <v>0</v>
      </c>
      <c r="AA8" s="10">
        <v>0</v>
      </c>
    </row>
    <row r="9" spans="1:40">
      <c r="B9" t="s">
        <v>17</v>
      </c>
      <c r="C9" s="20">
        <v>0</v>
      </c>
      <c r="D9">
        <v>0</v>
      </c>
      <c r="E9">
        <v>0</v>
      </c>
      <c r="F9" s="10">
        <v>0</v>
      </c>
      <c r="G9" s="10">
        <v>0</v>
      </c>
      <c r="H9" s="10">
        <v>0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10">
        <v>0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10">
        <v>0</v>
      </c>
      <c r="AA9" s="10">
        <v>0</v>
      </c>
    </row>
    <row r="10" spans="1:40">
      <c r="B10" t="s">
        <v>18</v>
      </c>
      <c r="C10" s="20">
        <v>1</v>
      </c>
      <c r="D10">
        <v>0</v>
      </c>
      <c r="E10">
        <v>0</v>
      </c>
      <c r="F10" s="10">
        <v>0</v>
      </c>
      <c r="G10" s="10">
        <v>0</v>
      </c>
      <c r="H10" s="10">
        <v>0</v>
      </c>
      <c r="I10" s="10">
        <v>0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10">
        <v>0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10">
        <v>0</v>
      </c>
    </row>
    <row r="11" spans="1:40">
      <c r="B11" t="s">
        <v>19</v>
      </c>
      <c r="C11" s="20">
        <v>3</v>
      </c>
      <c r="D11">
        <v>0</v>
      </c>
      <c r="E11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10">
        <v>0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</row>
    <row r="12" spans="1:40">
      <c r="B12" s="11"/>
    </row>
    <row r="13" spans="1:40">
      <c r="B13" s="11"/>
    </row>
    <row r="14" spans="1:40" s="1" customFormat="1">
      <c r="B14" s="14" t="s">
        <v>106</v>
      </c>
      <c r="D14" s="14">
        <f>SUMPRODUCT($C$4:$C$11,D4:D11)</f>
        <v>5</v>
      </c>
      <c r="E14" s="14">
        <f>SUMPRODUCT($C$4:$C$11,E4:E11)</f>
        <v>8</v>
      </c>
      <c r="F14" s="14">
        <f>SUMPRODUCT($C$4:$C$11,F4:F11)</f>
        <v>10</v>
      </c>
      <c r="G14" s="14">
        <f t="shared" ref="G14:AA14" si="0">SUMPRODUCT($C$4:$C$11,G4:G11)</f>
        <v>10</v>
      </c>
      <c r="H14" s="14">
        <f t="shared" si="0"/>
        <v>10</v>
      </c>
      <c r="I14" s="14">
        <f t="shared" si="0"/>
        <v>10</v>
      </c>
      <c r="J14" s="14">
        <f t="shared" si="0"/>
        <v>11</v>
      </c>
      <c r="K14" s="14">
        <f t="shared" si="0"/>
        <v>14</v>
      </c>
      <c r="L14" s="14">
        <f t="shared" si="0"/>
        <v>9</v>
      </c>
      <c r="M14" s="14">
        <f t="shared" si="0"/>
        <v>11</v>
      </c>
      <c r="N14" s="14">
        <f t="shared" si="0"/>
        <v>12</v>
      </c>
      <c r="O14" s="14">
        <f t="shared" si="0"/>
        <v>14</v>
      </c>
      <c r="P14" s="14">
        <f t="shared" si="0"/>
        <v>14</v>
      </c>
      <c r="Q14" s="14">
        <f t="shared" si="0"/>
        <v>14</v>
      </c>
      <c r="R14" s="14">
        <f t="shared" si="0"/>
        <v>13</v>
      </c>
      <c r="S14" s="14">
        <f t="shared" si="0"/>
        <v>11</v>
      </c>
      <c r="T14" s="14">
        <f t="shared" si="0"/>
        <v>14</v>
      </c>
      <c r="U14" s="14">
        <f t="shared" si="0"/>
        <v>9</v>
      </c>
      <c r="V14" s="14">
        <f t="shared" si="0"/>
        <v>6</v>
      </c>
      <c r="W14" s="14">
        <f t="shared" si="0"/>
        <v>4</v>
      </c>
      <c r="X14" s="14">
        <f>SUMPRODUCT($C$4:$C$11,X4:X11)</f>
        <v>4</v>
      </c>
      <c r="Y14" s="14">
        <f t="shared" si="0"/>
        <v>4</v>
      </c>
      <c r="Z14" s="14">
        <f t="shared" si="0"/>
        <v>4</v>
      </c>
      <c r="AA14" s="14">
        <f t="shared" si="0"/>
        <v>3</v>
      </c>
    </row>
    <row r="15" spans="1:40">
      <c r="B15" s="13" t="s">
        <v>57</v>
      </c>
      <c r="D15" s="16">
        <v>10</v>
      </c>
      <c r="E15" s="16">
        <v>11</v>
      </c>
      <c r="F15" s="16">
        <v>13</v>
      </c>
      <c r="G15" s="16">
        <v>16</v>
      </c>
      <c r="H15" s="16">
        <v>16</v>
      </c>
      <c r="I15" s="16">
        <v>13</v>
      </c>
      <c r="J15" s="16">
        <v>11</v>
      </c>
      <c r="K15" s="16">
        <v>10</v>
      </c>
      <c r="L15" s="16">
        <v>10</v>
      </c>
      <c r="M15" s="16">
        <v>11</v>
      </c>
      <c r="N15" s="16">
        <v>12</v>
      </c>
      <c r="O15" s="16">
        <v>13</v>
      </c>
      <c r="P15" s="16">
        <v>14</v>
      </c>
      <c r="Q15" s="16">
        <v>14</v>
      </c>
      <c r="R15" s="16">
        <v>13</v>
      </c>
      <c r="S15" s="16">
        <v>11</v>
      </c>
      <c r="T15" s="16">
        <v>10</v>
      </c>
      <c r="U15" s="16">
        <v>9</v>
      </c>
      <c r="V15" s="16">
        <v>9</v>
      </c>
      <c r="W15" s="16">
        <v>10</v>
      </c>
      <c r="X15" s="16">
        <v>9</v>
      </c>
      <c r="Y15" s="16">
        <v>8</v>
      </c>
      <c r="Z15" s="16">
        <v>8</v>
      </c>
      <c r="AA15" s="16">
        <v>8</v>
      </c>
    </row>
    <row r="16" spans="1:40" s="17" customFormat="1">
      <c r="A16" s="11"/>
      <c r="B16" s="17" t="s">
        <v>107</v>
      </c>
      <c r="C16" s="21"/>
      <c r="D16" s="14">
        <f t="shared" ref="D16:AA16" si="1">ABS(D14-D15)</f>
        <v>5</v>
      </c>
      <c r="E16" s="14">
        <f t="shared" si="1"/>
        <v>3</v>
      </c>
      <c r="F16" s="14">
        <f>ABS(F14-F15)</f>
        <v>3</v>
      </c>
      <c r="G16" s="14">
        <f>ABS(G14-G15)</f>
        <v>6</v>
      </c>
      <c r="H16" s="14">
        <f t="shared" si="1"/>
        <v>6</v>
      </c>
      <c r="I16" s="14">
        <f t="shared" si="1"/>
        <v>3</v>
      </c>
      <c r="J16" s="14">
        <f t="shared" si="1"/>
        <v>0</v>
      </c>
      <c r="K16" s="14">
        <f t="shared" si="1"/>
        <v>4</v>
      </c>
      <c r="L16" s="14">
        <f t="shared" si="1"/>
        <v>1</v>
      </c>
      <c r="M16" s="14">
        <f t="shared" si="1"/>
        <v>0</v>
      </c>
      <c r="N16" s="14">
        <f t="shared" si="1"/>
        <v>0</v>
      </c>
      <c r="O16" s="14">
        <f t="shared" si="1"/>
        <v>1</v>
      </c>
      <c r="P16" s="14">
        <f t="shared" si="1"/>
        <v>0</v>
      </c>
      <c r="Q16" s="14">
        <f t="shared" si="1"/>
        <v>0</v>
      </c>
      <c r="R16" s="14">
        <f t="shared" si="1"/>
        <v>0</v>
      </c>
      <c r="S16" s="14">
        <f t="shared" si="1"/>
        <v>0</v>
      </c>
      <c r="T16" s="14">
        <f t="shared" si="1"/>
        <v>4</v>
      </c>
      <c r="U16" s="14">
        <f t="shared" si="1"/>
        <v>0</v>
      </c>
      <c r="V16" s="14">
        <f t="shared" si="1"/>
        <v>3</v>
      </c>
      <c r="W16" s="14">
        <f t="shared" si="1"/>
        <v>6</v>
      </c>
      <c r="X16" s="14">
        <f t="shared" si="1"/>
        <v>5</v>
      </c>
      <c r="Y16" s="14">
        <f t="shared" si="1"/>
        <v>4</v>
      </c>
      <c r="Z16" s="14">
        <f t="shared" si="1"/>
        <v>4</v>
      </c>
      <c r="AA16" s="14">
        <f t="shared" si="1"/>
        <v>5</v>
      </c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s="17" customFormat="1">
      <c r="A17" s="11"/>
      <c r="B17" s="23" t="s">
        <v>171</v>
      </c>
      <c r="C17" s="21"/>
      <c r="D17" s="14">
        <f>D14-D15</f>
        <v>-5</v>
      </c>
      <c r="E17" s="14">
        <f t="shared" ref="E17:AA17" si="2">E14-E15</f>
        <v>-3</v>
      </c>
      <c r="F17" s="14">
        <f t="shared" si="2"/>
        <v>-3</v>
      </c>
      <c r="G17" s="14">
        <f t="shared" si="2"/>
        <v>-6</v>
      </c>
      <c r="H17" s="14">
        <f t="shared" si="2"/>
        <v>-6</v>
      </c>
      <c r="I17" s="14">
        <f t="shared" si="2"/>
        <v>-3</v>
      </c>
      <c r="J17" s="14">
        <f t="shared" si="2"/>
        <v>0</v>
      </c>
      <c r="K17" s="14">
        <f t="shared" si="2"/>
        <v>4</v>
      </c>
      <c r="L17" s="14">
        <f t="shared" si="2"/>
        <v>-1</v>
      </c>
      <c r="M17" s="14">
        <f t="shared" si="2"/>
        <v>0</v>
      </c>
      <c r="N17" s="14">
        <f t="shared" si="2"/>
        <v>0</v>
      </c>
      <c r="O17" s="14">
        <f t="shared" si="2"/>
        <v>1</v>
      </c>
      <c r="P17" s="14">
        <f t="shared" si="2"/>
        <v>0</v>
      </c>
      <c r="Q17" s="14">
        <f t="shared" si="2"/>
        <v>0</v>
      </c>
      <c r="R17" s="14">
        <f t="shared" si="2"/>
        <v>0</v>
      </c>
      <c r="S17" s="14">
        <f t="shared" si="2"/>
        <v>0</v>
      </c>
      <c r="T17" s="14">
        <f t="shared" si="2"/>
        <v>4</v>
      </c>
      <c r="U17" s="14">
        <f t="shared" si="2"/>
        <v>0</v>
      </c>
      <c r="V17" s="14">
        <f t="shared" si="2"/>
        <v>-3</v>
      </c>
      <c r="W17" s="14">
        <f t="shared" si="2"/>
        <v>-6</v>
      </c>
      <c r="X17" s="14">
        <f t="shared" si="2"/>
        <v>-5</v>
      </c>
      <c r="Y17" s="14">
        <f t="shared" si="2"/>
        <v>-4</v>
      </c>
      <c r="Z17" s="14">
        <f t="shared" si="2"/>
        <v>-4</v>
      </c>
      <c r="AA17" s="14">
        <f t="shared" si="2"/>
        <v>-5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 s="17" customFormat="1">
      <c r="A18" s="11"/>
      <c r="B18" s="23" t="s">
        <v>172</v>
      </c>
      <c r="C18" s="21"/>
      <c r="D18" s="14">
        <f>-(D14-D15)</f>
        <v>5</v>
      </c>
      <c r="E18" s="14">
        <f t="shared" ref="E18:AA18" si="3">-(E14-E15)</f>
        <v>3</v>
      </c>
      <c r="F18" s="14">
        <f t="shared" si="3"/>
        <v>3</v>
      </c>
      <c r="G18" s="14">
        <f t="shared" si="3"/>
        <v>6</v>
      </c>
      <c r="H18" s="14">
        <f t="shared" si="3"/>
        <v>6</v>
      </c>
      <c r="I18" s="14">
        <f t="shared" si="3"/>
        <v>3</v>
      </c>
      <c r="J18" s="14">
        <f t="shared" si="3"/>
        <v>0</v>
      </c>
      <c r="K18" s="14">
        <f t="shared" si="3"/>
        <v>-4</v>
      </c>
      <c r="L18" s="14">
        <f t="shared" si="3"/>
        <v>1</v>
      </c>
      <c r="M18" s="14">
        <f t="shared" si="3"/>
        <v>0</v>
      </c>
      <c r="N18" s="14">
        <f t="shared" si="3"/>
        <v>0</v>
      </c>
      <c r="O18" s="14">
        <f t="shared" si="3"/>
        <v>-1</v>
      </c>
      <c r="P18" s="14">
        <f t="shared" si="3"/>
        <v>0</v>
      </c>
      <c r="Q18" s="14">
        <f t="shared" si="3"/>
        <v>0</v>
      </c>
      <c r="R18" s="14">
        <f t="shared" si="3"/>
        <v>0</v>
      </c>
      <c r="S18" s="14">
        <f t="shared" si="3"/>
        <v>0</v>
      </c>
      <c r="T18" s="14">
        <f t="shared" si="3"/>
        <v>-4</v>
      </c>
      <c r="U18" s="14">
        <f t="shared" si="3"/>
        <v>0</v>
      </c>
      <c r="V18" s="14">
        <f t="shared" si="3"/>
        <v>3</v>
      </c>
      <c r="W18" s="14">
        <f t="shared" si="3"/>
        <v>6</v>
      </c>
      <c r="X18" s="14">
        <f t="shared" si="3"/>
        <v>5</v>
      </c>
      <c r="Y18" s="14">
        <f t="shared" si="3"/>
        <v>4</v>
      </c>
      <c r="Z18" s="14">
        <f t="shared" si="3"/>
        <v>4</v>
      </c>
      <c r="AA18" s="14">
        <f t="shared" si="3"/>
        <v>5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 s="11" customFormat="1">
      <c r="B19" s="11" t="s">
        <v>174</v>
      </c>
      <c r="C19" s="23"/>
      <c r="D19" s="20">
        <v>5</v>
      </c>
      <c r="E19" s="20">
        <v>3</v>
      </c>
      <c r="F19" s="20">
        <v>3</v>
      </c>
      <c r="G19" s="20">
        <v>6</v>
      </c>
      <c r="H19" s="20">
        <v>6</v>
      </c>
      <c r="I19" s="20">
        <v>3</v>
      </c>
      <c r="J19" s="20">
        <v>0</v>
      </c>
      <c r="K19" s="20">
        <v>4</v>
      </c>
      <c r="L19" s="20">
        <v>1</v>
      </c>
      <c r="M19" s="20">
        <v>0</v>
      </c>
      <c r="N19" s="20">
        <v>0</v>
      </c>
      <c r="O19" s="20">
        <v>1</v>
      </c>
      <c r="P19" s="20">
        <v>0</v>
      </c>
      <c r="Q19" s="20">
        <v>0</v>
      </c>
      <c r="R19" s="20">
        <v>0</v>
      </c>
      <c r="S19" s="20">
        <v>0</v>
      </c>
      <c r="T19" s="20">
        <v>4</v>
      </c>
      <c r="U19" s="20">
        <v>0</v>
      </c>
      <c r="V19" s="20">
        <v>3</v>
      </c>
      <c r="W19" s="20">
        <v>6</v>
      </c>
      <c r="X19" s="20">
        <v>5</v>
      </c>
      <c r="Y19" s="20">
        <v>4</v>
      </c>
      <c r="Z19" s="20">
        <v>4</v>
      </c>
      <c r="AA19" s="20">
        <v>5</v>
      </c>
    </row>
    <row r="20" spans="1:40" s="11" customFormat="1"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40" s="11" customFormat="1"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40" s="11" customFormat="1"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40" s="11" customFormat="1">
      <c r="C23" s="23"/>
      <c r="D23" s="23"/>
      <c r="E23" s="23"/>
      <c r="F23" s="11" t="s">
        <v>170</v>
      </c>
      <c r="G23"/>
      <c r="H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40" s="11" customFormat="1">
      <c r="B24" s="10"/>
      <c r="C24" s="23"/>
      <c r="D24" s="23"/>
      <c r="E24" s="23"/>
      <c r="F24"/>
      <c r="G24"/>
      <c r="H24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40" s="11" customFormat="1">
      <c r="B25" s="10"/>
      <c r="C25" s="23"/>
      <c r="D25" s="23"/>
      <c r="E25" s="23"/>
      <c r="F25" s="35" t="s">
        <v>173</v>
      </c>
      <c r="G25" s="35"/>
      <c r="H25" s="35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40">
      <c r="B26" s="11"/>
      <c r="F26" s="35"/>
      <c r="G26" s="35"/>
      <c r="H26" s="35"/>
    </row>
    <row r="27" spans="1:40">
      <c r="B27" s="15" t="s">
        <v>55</v>
      </c>
      <c r="C27" s="9">
        <f>SUM(D19:AA19)</f>
        <v>63</v>
      </c>
      <c r="F27" s="35"/>
      <c r="G27" s="35"/>
      <c r="H27" s="35"/>
    </row>
    <row r="28" spans="1:40">
      <c r="B28" s="11"/>
      <c r="F28" s="35"/>
      <c r="G28" s="35"/>
      <c r="H28" s="35"/>
    </row>
    <row r="29" spans="1:40">
      <c r="A29" s="18" t="s">
        <v>108</v>
      </c>
      <c r="B29" s="16" t="s">
        <v>109</v>
      </c>
      <c r="F29" s="35"/>
      <c r="G29" s="35"/>
      <c r="H29" s="35"/>
    </row>
    <row r="30" spans="1:40">
      <c r="B30" s="14" t="s">
        <v>110</v>
      </c>
    </row>
    <row r="31" spans="1:40">
      <c r="B31" s="20" t="s">
        <v>111</v>
      </c>
    </row>
    <row r="32" spans="1:40">
      <c r="B32" s="9" t="s">
        <v>112</v>
      </c>
    </row>
    <row r="34" spans="2:2">
      <c r="B34" s="11"/>
    </row>
    <row r="35" spans="2:2">
      <c r="B35" s="11"/>
    </row>
    <row r="36" spans="2:2">
      <c r="B36" s="32"/>
    </row>
    <row r="37" spans="2:2">
      <c r="B37" s="32"/>
    </row>
    <row r="38" spans="2:2">
      <c r="B38" s="32"/>
    </row>
    <row r="39" spans="2:2">
      <c r="B39" s="32"/>
    </row>
    <row r="40" spans="2:2">
      <c r="B40" s="32"/>
    </row>
    <row r="41" spans="2:2">
      <c r="B41" s="32"/>
    </row>
    <row r="42" spans="2:2">
      <c r="B42" s="32"/>
    </row>
    <row r="43" spans="2:2">
      <c r="B43" s="32"/>
    </row>
    <row r="44" spans="2:2">
      <c r="B44" s="32"/>
    </row>
    <row r="45" spans="2:2">
      <c r="B45" s="32"/>
    </row>
    <row r="46" spans="2:2">
      <c r="B46" s="32"/>
    </row>
    <row r="47" spans="2:2">
      <c r="B47" s="32"/>
    </row>
    <row r="48" spans="2:2">
      <c r="B48" s="32"/>
    </row>
    <row r="49" spans="2:2">
      <c r="B49" s="32"/>
    </row>
    <row r="50" spans="2:2">
      <c r="B50" s="32"/>
    </row>
    <row r="51" spans="2:2">
      <c r="B51" s="32"/>
    </row>
    <row r="52" spans="2:2">
      <c r="B52" s="32"/>
    </row>
    <row r="53" spans="2:2">
      <c r="B53" s="32"/>
    </row>
    <row r="54" spans="2:2">
      <c r="B54" s="32"/>
    </row>
    <row r="55" spans="2:2">
      <c r="B55" s="32"/>
    </row>
    <row r="56" spans="2:2">
      <c r="B56" s="32"/>
    </row>
    <row r="57" spans="2:2">
      <c r="B57" s="32"/>
    </row>
    <row r="58" spans="2:2">
      <c r="B58" s="32"/>
    </row>
    <row r="59" spans="2:2">
      <c r="B59" s="32"/>
    </row>
  </sheetData>
  <mergeCells count="1">
    <mergeCell ref="F25:H2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CAB7-CCA4-3A4E-A477-9CA7B406BF49}">
  <dimension ref="A1:AA25"/>
  <sheetViews>
    <sheetView workbookViewId="0">
      <selection activeCell="C20" sqref="C20"/>
    </sheetView>
  </sheetViews>
  <sheetFormatPr baseColWidth="10" defaultColWidth="11" defaultRowHeight="16"/>
  <sheetData>
    <row r="1" spans="1:27">
      <c r="C1" s="1"/>
      <c r="D1" s="32" t="s">
        <v>146</v>
      </c>
      <c r="E1" s="32" t="s">
        <v>147</v>
      </c>
      <c r="F1" s="32" t="s">
        <v>148</v>
      </c>
      <c r="G1" s="32" t="s">
        <v>149</v>
      </c>
      <c r="H1" s="32" t="s">
        <v>150</v>
      </c>
      <c r="I1" s="32" t="s">
        <v>151</v>
      </c>
      <c r="J1" s="32" t="s">
        <v>152</v>
      </c>
      <c r="K1" s="32" t="s">
        <v>153</v>
      </c>
      <c r="L1" s="32" t="s">
        <v>154</v>
      </c>
      <c r="M1" s="32" t="s">
        <v>155</v>
      </c>
      <c r="N1" s="32" t="s">
        <v>156</v>
      </c>
      <c r="O1" s="32" t="s">
        <v>157</v>
      </c>
      <c r="P1" s="32" t="s">
        <v>158</v>
      </c>
      <c r="Q1" s="32" t="s">
        <v>159</v>
      </c>
      <c r="R1" s="32" t="s">
        <v>160</v>
      </c>
      <c r="S1" s="32" t="s">
        <v>161</v>
      </c>
      <c r="T1" s="32" t="s">
        <v>162</v>
      </c>
      <c r="U1" s="32" t="s">
        <v>163</v>
      </c>
      <c r="V1" s="32" t="s">
        <v>164</v>
      </c>
      <c r="W1" s="32" t="s">
        <v>165</v>
      </c>
      <c r="X1" s="32" t="s">
        <v>166</v>
      </c>
      <c r="Y1" s="32" t="s">
        <v>167</v>
      </c>
      <c r="Z1" s="32" t="s">
        <v>168</v>
      </c>
      <c r="AA1" s="32" t="s">
        <v>169</v>
      </c>
    </row>
    <row r="2" spans="1:27">
      <c r="A2" t="s">
        <v>115</v>
      </c>
      <c r="B2" t="s">
        <v>115</v>
      </c>
      <c r="C2" s="1" t="s">
        <v>116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</row>
    <row r="3" spans="1:27">
      <c r="B3" t="s">
        <v>12</v>
      </c>
      <c r="C3" s="20">
        <v>5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10">
        <v>0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</row>
    <row r="4" spans="1:27">
      <c r="B4" t="s">
        <v>13</v>
      </c>
      <c r="C4" s="20">
        <v>5</v>
      </c>
      <c r="D4">
        <v>0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10">
        <v>0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</row>
    <row r="5" spans="1:27">
      <c r="B5" t="s">
        <v>14</v>
      </c>
      <c r="C5" s="20">
        <v>3</v>
      </c>
      <c r="D5">
        <v>0</v>
      </c>
      <c r="E5">
        <v>0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10">
        <v>0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</row>
    <row r="6" spans="1:27">
      <c r="B6" t="s">
        <v>15</v>
      </c>
      <c r="C6" s="20">
        <v>2</v>
      </c>
      <c r="D6">
        <v>0</v>
      </c>
      <c r="E6">
        <v>0</v>
      </c>
      <c r="F6" s="10">
        <v>0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10">
        <v>0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10">
        <v>0</v>
      </c>
      <c r="Y6" s="10">
        <v>0</v>
      </c>
      <c r="Z6" s="10">
        <v>0</v>
      </c>
      <c r="AA6" s="10">
        <v>0</v>
      </c>
    </row>
    <row r="7" spans="1:27">
      <c r="B7" t="s">
        <v>16</v>
      </c>
      <c r="C7" s="20">
        <v>2</v>
      </c>
      <c r="D7">
        <v>0</v>
      </c>
      <c r="E7">
        <v>0</v>
      </c>
      <c r="F7" s="10">
        <v>0</v>
      </c>
      <c r="G7" s="10">
        <v>0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10">
        <v>0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10">
        <v>0</v>
      </c>
      <c r="Z7" s="10">
        <v>0</v>
      </c>
      <c r="AA7" s="10">
        <v>0</v>
      </c>
    </row>
    <row r="8" spans="1:27">
      <c r="B8" t="s">
        <v>17</v>
      </c>
      <c r="C8" s="20">
        <v>0</v>
      </c>
      <c r="D8">
        <v>0</v>
      </c>
      <c r="E8">
        <v>0</v>
      </c>
      <c r="F8" s="10">
        <v>0</v>
      </c>
      <c r="G8" s="10">
        <v>0</v>
      </c>
      <c r="H8" s="10">
        <v>0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10">
        <v>0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10">
        <v>0</v>
      </c>
      <c r="AA8" s="10">
        <v>0</v>
      </c>
    </row>
    <row r="9" spans="1:27">
      <c r="B9" t="s">
        <v>18</v>
      </c>
      <c r="C9" s="20">
        <v>0</v>
      </c>
      <c r="D9">
        <v>0</v>
      </c>
      <c r="E9">
        <v>0</v>
      </c>
      <c r="F9" s="10">
        <v>0</v>
      </c>
      <c r="G9" s="10">
        <v>0</v>
      </c>
      <c r="H9" s="10">
        <v>0</v>
      </c>
      <c r="I9" s="10">
        <v>0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10">
        <v>0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10">
        <v>0</v>
      </c>
    </row>
    <row r="10" spans="1:27">
      <c r="B10" t="s">
        <v>19</v>
      </c>
      <c r="C10" s="20">
        <v>2</v>
      </c>
      <c r="D10">
        <v>0</v>
      </c>
      <c r="E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10">
        <v>0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</row>
    <row r="11" spans="1:27">
      <c r="B11" s="11"/>
      <c r="C11" s="1"/>
    </row>
    <row r="12" spans="1:27">
      <c r="B12" s="11"/>
      <c r="C12" s="1"/>
    </row>
    <row r="13" spans="1:27">
      <c r="A13" s="1"/>
      <c r="B13" s="14" t="s">
        <v>106</v>
      </c>
      <c r="C13" s="1"/>
      <c r="D13" s="14">
        <f>SUMPRODUCT($C$4:$C$11,D3:D10)</f>
        <v>5</v>
      </c>
      <c r="E13" s="14">
        <f>SUMPRODUCT($C$4:$C$11,E3:E10)</f>
        <v>8</v>
      </c>
      <c r="F13" s="14">
        <f t="shared" ref="F13:AA13" si="0">SUMPRODUCT($C$4:$C$11,F3:F10)</f>
        <v>10</v>
      </c>
      <c r="G13" s="14">
        <f t="shared" si="0"/>
        <v>12</v>
      </c>
      <c r="H13" s="14">
        <f t="shared" si="0"/>
        <v>12</v>
      </c>
      <c r="I13" s="14">
        <f t="shared" si="0"/>
        <v>12</v>
      </c>
      <c r="J13" s="14">
        <f t="shared" si="0"/>
        <v>14</v>
      </c>
      <c r="K13" s="14">
        <f t="shared" si="0"/>
        <v>14</v>
      </c>
      <c r="L13" s="14">
        <f t="shared" si="0"/>
        <v>9</v>
      </c>
      <c r="M13" s="14">
        <f t="shared" si="0"/>
        <v>11</v>
      </c>
      <c r="N13" s="14">
        <f t="shared" si="0"/>
        <v>12</v>
      </c>
      <c r="O13" s="14">
        <f t="shared" si="0"/>
        <v>12</v>
      </c>
      <c r="P13" s="14">
        <f t="shared" si="0"/>
        <v>14</v>
      </c>
      <c r="Q13" s="14">
        <f t="shared" si="0"/>
        <v>14</v>
      </c>
      <c r="R13" s="14">
        <f t="shared" si="0"/>
        <v>12</v>
      </c>
      <c r="S13" s="14">
        <f t="shared" si="0"/>
        <v>14</v>
      </c>
      <c r="T13" s="14">
        <f t="shared" si="0"/>
        <v>14</v>
      </c>
      <c r="U13" s="14">
        <f t="shared" si="0"/>
        <v>9</v>
      </c>
      <c r="V13" s="14">
        <f t="shared" si="0"/>
        <v>6</v>
      </c>
      <c r="W13" s="14">
        <f t="shared" si="0"/>
        <v>4</v>
      </c>
      <c r="X13" s="14">
        <f>SUMPRODUCT($C$4:$C$11,X3:X10)</f>
        <v>2</v>
      </c>
      <c r="Y13" s="14">
        <f t="shared" si="0"/>
        <v>2</v>
      </c>
      <c r="Z13" s="14">
        <f t="shared" si="0"/>
        <v>2</v>
      </c>
      <c r="AA13" s="14">
        <f t="shared" si="0"/>
        <v>0</v>
      </c>
    </row>
    <row r="14" spans="1:27">
      <c r="B14" s="13" t="s">
        <v>57</v>
      </c>
      <c r="C14" s="1"/>
      <c r="D14" s="16">
        <v>10</v>
      </c>
      <c r="E14" s="16">
        <v>11</v>
      </c>
      <c r="F14" s="16">
        <v>13</v>
      </c>
      <c r="G14" s="16">
        <v>16</v>
      </c>
      <c r="H14" s="16">
        <v>16</v>
      </c>
      <c r="I14" s="16">
        <v>13</v>
      </c>
      <c r="J14" s="16">
        <v>11</v>
      </c>
      <c r="K14" s="16">
        <v>10</v>
      </c>
      <c r="L14" s="16">
        <v>10</v>
      </c>
      <c r="M14" s="16">
        <v>11</v>
      </c>
      <c r="N14" s="16">
        <v>12</v>
      </c>
      <c r="O14" s="16">
        <v>13</v>
      </c>
      <c r="P14" s="16">
        <v>14</v>
      </c>
      <c r="Q14" s="16">
        <v>14</v>
      </c>
      <c r="R14" s="16">
        <v>13</v>
      </c>
      <c r="S14" s="16">
        <v>11</v>
      </c>
      <c r="T14" s="16">
        <v>10</v>
      </c>
      <c r="U14" s="16">
        <v>9</v>
      </c>
      <c r="V14" s="16">
        <v>9</v>
      </c>
      <c r="W14" s="16">
        <v>10</v>
      </c>
      <c r="X14" s="16">
        <v>9</v>
      </c>
      <c r="Y14" s="16">
        <v>8</v>
      </c>
      <c r="Z14" s="16">
        <v>8</v>
      </c>
      <c r="AA14" s="16">
        <v>8</v>
      </c>
    </row>
    <row r="15" spans="1:27">
      <c r="A15" s="11"/>
      <c r="B15" s="17" t="s">
        <v>107</v>
      </c>
      <c r="C15" s="21"/>
      <c r="D15" s="14">
        <f t="shared" ref="D15:AA15" si="1">ABS(D13-D14)</f>
        <v>5</v>
      </c>
      <c r="E15" s="14">
        <f t="shared" si="1"/>
        <v>3</v>
      </c>
      <c r="F15" s="14">
        <f>ABS(F13-F14)</f>
        <v>3</v>
      </c>
      <c r="G15" s="14">
        <f>ABS(G13-G14)</f>
        <v>4</v>
      </c>
      <c r="H15" s="14">
        <f t="shared" si="1"/>
        <v>4</v>
      </c>
      <c r="I15" s="14">
        <f t="shared" si="1"/>
        <v>1</v>
      </c>
      <c r="J15" s="14">
        <f t="shared" si="1"/>
        <v>3</v>
      </c>
      <c r="K15" s="14">
        <f t="shared" si="1"/>
        <v>4</v>
      </c>
      <c r="L15" s="14">
        <f t="shared" si="1"/>
        <v>1</v>
      </c>
      <c r="M15" s="14">
        <f t="shared" si="1"/>
        <v>0</v>
      </c>
      <c r="N15" s="14">
        <f t="shared" si="1"/>
        <v>0</v>
      </c>
      <c r="O15" s="14">
        <f t="shared" si="1"/>
        <v>1</v>
      </c>
      <c r="P15" s="14">
        <f t="shared" si="1"/>
        <v>0</v>
      </c>
      <c r="Q15" s="14">
        <f t="shared" si="1"/>
        <v>0</v>
      </c>
      <c r="R15" s="14">
        <f t="shared" si="1"/>
        <v>1</v>
      </c>
      <c r="S15" s="14">
        <f t="shared" si="1"/>
        <v>3</v>
      </c>
      <c r="T15" s="14">
        <f t="shared" si="1"/>
        <v>4</v>
      </c>
      <c r="U15" s="14">
        <f t="shared" si="1"/>
        <v>0</v>
      </c>
      <c r="V15" s="14">
        <f t="shared" si="1"/>
        <v>3</v>
      </c>
      <c r="W15" s="14">
        <f t="shared" si="1"/>
        <v>6</v>
      </c>
      <c r="X15" s="14">
        <f t="shared" si="1"/>
        <v>7</v>
      </c>
      <c r="Y15" s="14">
        <f t="shared" si="1"/>
        <v>6</v>
      </c>
      <c r="Z15" s="14">
        <f t="shared" si="1"/>
        <v>6</v>
      </c>
      <c r="AA15" s="14">
        <f t="shared" si="1"/>
        <v>8</v>
      </c>
    </row>
    <row r="16" spans="1:27" hidden="1">
      <c r="A16" s="11"/>
      <c r="B16" s="23" t="s">
        <v>171</v>
      </c>
      <c r="C16" s="21"/>
      <c r="D16" s="14">
        <f>D13-D14</f>
        <v>-5</v>
      </c>
      <c r="E16" s="14">
        <f t="shared" ref="E16:AA16" si="2">E13-E14</f>
        <v>-3</v>
      </c>
      <c r="F16" s="14">
        <f t="shared" si="2"/>
        <v>-3</v>
      </c>
      <c r="G16" s="14">
        <f t="shared" si="2"/>
        <v>-4</v>
      </c>
      <c r="H16" s="14">
        <f t="shared" si="2"/>
        <v>-4</v>
      </c>
      <c r="I16" s="14">
        <f t="shared" si="2"/>
        <v>-1</v>
      </c>
      <c r="J16" s="14">
        <f t="shared" si="2"/>
        <v>3</v>
      </c>
      <c r="K16" s="14">
        <f t="shared" si="2"/>
        <v>4</v>
      </c>
      <c r="L16" s="14">
        <f t="shared" si="2"/>
        <v>-1</v>
      </c>
      <c r="M16" s="14">
        <f t="shared" si="2"/>
        <v>0</v>
      </c>
      <c r="N16" s="14">
        <f t="shared" si="2"/>
        <v>0</v>
      </c>
      <c r="O16" s="14">
        <f t="shared" si="2"/>
        <v>-1</v>
      </c>
      <c r="P16" s="14">
        <f t="shared" si="2"/>
        <v>0</v>
      </c>
      <c r="Q16" s="14">
        <f t="shared" si="2"/>
        <v>0</v>
      </c>
      <c r="R16" s="14">
        <f t="shared" si="2"/>
        <v>-1</v>
      </c>
      <c r="S16" s="14">
        <f t="shared" si="2"/>
        <v>3</v>
      </c>
      <c r="T16" s="14">
        <f t="shared" si="2"/>
        <v>4</v>
      </c>
      <c r="U16" s="14">
        <f t="shared" si="2"/>
        <v>0</v>
      </c>
      <c r="V16" s="14">
        <f t="shared" si="2"/>
        <v>-3</v>
      </c>
      <c r="W16" s="14">
        <f t="shared" si="2"/>
        <v>-6</v>
      </c>
      <c r="X16" s="14">
        <f t="shared" si="2"/>
        <v>-7</v>
      </c>
      <c r="Y16" s="14">
        <f t="shared" si="2"/>
        <v>-6</v>
      </c>
      <c r="Z16" s="14">
        <f t="shared" si="2"/>
        <v>-6</v>
      </c>
      <c r="AA16" s="14">
        <f t="shared" si="2"/>
        <v>-8</v>
      </c>
    </row>
    <row r="17" spans="1:27" hidden="1">
      <c r="A17" s="11"/>
      <c r="B17" s="23" t="s">
        <v>172</v>
      </c>
      <c r="C17" s="21"/>
      <c r="D17" s="14">
        <f>-(D13-D14)</f>
        <v>5</v>
      </c>
      <c r="E17" s="14">
        <f t="shared" ref="E17:AA17" si="3">-(E13-E14)</f>
        <v>3</v>
      </c>
      <c r="F17" s="14">
        <f t="shared" si="3"/>
        <v>3</v>
      </c>
      <c r="G17" s="14">
        <f t="shared" si="3"/>
        <v>4</v>
      </c>
      <c r="H17" s="14">
        <f t="shared" si="3"/>
        <v>4</v>
      </c>
      <c r="I17" s="14">
        <f t="shared" si="3"/>
        <v>1</v>
      </c>
      <c r="J17" s="14">
        <f t="shared" si="3"/>
        <v>-3</v>
      </c>
      <c r="K17" s="14">
        <f t="shared" si="3"/>
        <v>-4</v>
      </c>
      <c r="L17" s="14">
        <f t="shared" si="3"/>
        <v>1</v>
      </c>
      <c r="M17" s="14">
        <f t="shared" si="3"/>
        <v>0</v>
      </c>
      <c r="N17" s="14">
        <f t="shared" si="3"/>
        <v>0</v>
      </c>
      <c r="O17" s="14">
        <f t="shared" si="3"/>
        <v>1</v>
      </c>
      <c r="P17" s="14">
        <f t="shared" si="3"/>
        <v>0</v>
      </c>
      <c r="Q17" s="14">
        <f t="shared" si="3"/>
        <v>0</v>
      </c>
      <c r="R17" s="14">
        <f t="shared" si="3"/>
        <v>1</v>
      </c>
      <c r="S17" s="14">
        <f t="shared" si="3"/>
        <v>-3</v>
      </c>
      <c r="T17" s="14">
        <f t="shared" si="3"/>
        <v>-4</v>
      </c>
      <c r="U17" s="14">
        <f t="shared" si="3"/>
        <v>0</v>
      </c>
      <c r="V17" s="14">
        <f t="shared" si="3"/>
        <v>3</v>
      </c>
      <c r="W17" s="14">
        <f t="shared" si="3"/>
        <v>6</v>
      </c>
      <c r="X17" s="14">
        <f t="shared" si="3"/>
        <v>7</v>
      </c>
      <c r="Y17" s="14">
        <f t="shared" si="3"/>
        <v>6</v>
      </c>
      <c r="Z17" s="14">
        <f t="shared" si="3"/>
        <v>6</v>
      </c>
      <c r="AA17" s="14">
        <f t="shared" si="3"/>
        <v>8</v>
      </c>
    </row>
    <row r="18" spans="1:27" hidden="1">
      <c r="A18" s="11"/>
      <c r="B18" s="11" t="s">
        <v>174</v>
      </c>
      <c r="C18" s="23"/>
      <c r="D18" s="20">
        <v>5</v>
      </c>
      <c r="E18" s="20">
        <v>3</v>
      </c>
      <c r="F18" s="20">
        <v>3</v>
      </c>
      <c r="G18" s="20">
        <v>6</v>
      </c>
      <c r="H18" s="20">
        <v>6</v>
      </c>
      <c r="I18" s="20">
        <v>3</v>
      </c>
      <c r="J18" s="20">
        <v>0</v>
      </c>
      <c r="K18" s="20">
        <v>4</v>
      </c>
      <c r="L18" s="20">
        <v>1</v>
      </c>
      <c r="M18" s="20">
        <v>0</v>
      </c>
      <c r="N18" s="20">
        <v>0</v>
      </c>
      <c r="O18" s="20">
        <v>1</v>
      </c>
      <c r="P18" s="20">
        <v>0</v>
      </c>
      <c r="Q18" s="20">
        <v>0</v>
      </c>
      <c r="R18" s="20">
        <v>0</v>
      </c>
      <c r="S18" s="20">
        <v>0</v>
      </c>
      <c r="T18" s="20">
        <v>4</v>
      </c>
      <c r="U18" s="20">
        <v>0</v>
      </c>
      <c r="V18" s="20">
        <v>3</v>
      </c>
      <c r="W18" s="20">
        <v>6</v>
      </c>
      <c r="X18" s="20">
        <v>5</v>
      </c>
      <c r="Y18" s="20">
        <v>4</v>
      </c>
      <c r="Z18" s="20">
        <v>4</v>
      </c>
      <c r="AA18" s="20">
        <v>5</v>
      </c>
    </row>
    <row r="20" spans="1:27">
      <c r="B20" s="15" t="s">
        <v>55</v>
      </c>
      <c r="C20" s="9">
        <f>SUM(D15:AA15)</f>
        <v>73</v>
      </c>
    </row>
    <row r="21" spans="1:27">
      <c r="B21" s="11"/>
      <c r="C21" s="1"/>
    </row>
    <row r="22" spans="1:27">
      <c r="A22" s="18" t="s">
        <v>108</v>
      </c>
      <c r="B22" s="16" t="s">
        <v>109</v>
      </c>
      <c r="C22" s="1"/>
    </row>
    <row r="23" spans="1:27">
      <c r="B23" s="14" t="s">
        <v>110</v>
      </c>
      <c r="C23" s="1"/>
    </row>
    <row r="24" spans="1:27">
      <c r="B24" s="20" t="s">
        <v>111</v>
      </c>
      <c r="C24" s="1"/>
    </row>
    <row r="25" spans="1:27">
      <c r="B25" s="9" t="s">
        <v>112</v>
      </c>
      <c r="C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78B9-9A1C-6F45-B066-0AF2C640BD9C}">
  <dimension ref="A1:H28"/>
  <sheetViews>
    <sheetView zoomScale="130" zoomScaleNormal="130" workbookViewId="0">
      <selection activeCell="B18" sqref="B18"/>
    </sheetView>
  </sheetViews>
  <sheetFormatPr baseColWidth="10" defaultColWidth="11" defaultRowHeight="16"/>
  <cols>
    <col min="1" max="1" width="22.1640625" customWidth="1"/>
    <col min="2" max="5" width="10.83203125" style="1"/>
  </cols>
  <sheetData>
    <row r="1" spans="1:8">
      <c r="A1" s="19" t="s">
        <v>117</v>
      </c>
    </row>
    <row r="3" spans="1:8" ht="51">
      <c r="A3" t="s">
        <v>118</v>
      </c>
      <c r="B3" s="2" t="s">
        <v>125</v>
      </c>
      <c r="C3" s="2" t="s">
        <v>126</v>
      </c>
      <c r="D3" s="2" t="s">
        <v>127</v>
      </c>
      <c r="E3" s="2" t="s">
        <v>128</v>
      </c>
      <c r="G3" t="s">
        <v>129</v>
      </c>
      <c r="H3" s="2" t="s">
        <v>124</v>
      </c>
    </row>
    <row r="4" spans="1:8">
      <c r="A4" s="1" t="s">
        <v>119</v>
      </c>
      <c r="B4" s="24">
        <v>23</v>
      </c>
      <c r="C4" s="24">
        <v>0.1</v>
      </c>
      <c r="D4" s="24">
        <v>0.6</v>
      </c>
      <c r="E4" s="24">
        <v>6</v>
      </c>
      <c r="G4" s="26">
        <v>0</v>
      </c>
      <c r="H4" s="25">
        <v>0.14000000000000001</v>
      </c>
    </row>
    <row r="5" spans="1:8">
      <c r="A5" s="1" t="s">
        <v>120</v>
      </c>
      <c r="B5" s="24">
        <v>171</v>
      </c>
      <c r="C5" s="24">
        <v>0.2</v>
      </c>
      <c r="D5" s="24">
        <v>3.7</v>
      </c>
      <c r="E5" s="24">
        <v>30</v>
      </c>
      <c r="G5" s="26">
        <v>7.7146690518783547</v>
      </c>
      <c r="H5" s="25">
        <v>0.12</v>
      </c>
    </row>
    <row r="6" spans="1:8">
      <c r="A6" s="1" t="s">
        <v>121</v>
      </c>
      <c r="B6" s="24">
        <v>65</v>
      </c>
      <c r="C6" s="24">
        <v>0</v>
      </c>
      <c r="D6" s="24">
        <v>2.2000000000000002</v>
      </c>
      <c r="E6" s="24">
        <v>13</v>
      </c>
      <c r="G6" s="26">
        <v>0</v>
      </c>
      <c r="H6" s="25">
        <v>0.2</v>
      </c>
    </row>
    <row r="7" spans="1:8">
      <c r="A7" s="1" t="s">
        <v>122</v>
      </c>
      <c r="B7" s="24">
        <v>112</v>
      </c>
      <c r="C7" s="24">
        <v>9.3000000000000007</v>
      </c>
      <c r="D7" s="24">
        <v>7</v>
      </c>
      <c r="E7" s="24">
        <v>0</v>
      </c>
      <c r="G7" s="26">
        <v>0</v>
      </c>
      <c r="H7" s="25">
        <v>0.75</v>
      </c>
    </row>
    <row r="8" spans="1:8">
      <c r="A8" s="1" t="s">
        <v>123</v>
      </c>
      <c r="B8" s="24">
        <v>188</v>
      </c>
      <c r="C8" s="24">
        <v>16</v>
      </c>
      <c r="D8" s="24">
        <v>7.7</v>
      </c>
      <c r="E8" s="24">
        <v>2</v>
      </c>
      <c r="G8" s="26">
        <v>9.2799642218246898</v>
      </c>
      <c r="H8" s="25">
        <v>0.15</v>
      </c>
    </row>
    <row r="9" spans="1:8">
      <c r="A9" s="23"/>
      <c r="B9" s="27"/>
      <c r="C9" s="27"/>
      <c r="D9" s="27"/>
      <c r="E9" s="27"/>
      <c r="F9" s="11"/>
      <c r="G9" s="28"/>
      <c r="H9" s="29"/>
    </row>
    <row r="10" spans="1:8">
      <c r="A10" s="23" t="s">
        <v>130</v>
      </c>
      <c r="B10" s="14">
        <f>SUMPRODUCT(B4:B8,G4:G8)</f>
        <v>3063.8416815742403</v>
      </c>
      <c r="C10" s="14">
        <f>SUMPRODUCT(C4:C8,G4:G8)</f>
        <v>150.02236135957071</v>
      </c>
      <c r="D10" s="14">
        <f>SUMPRODUCT(D4:D8,G4:G8)</f>
        <v>100.00000000000003</v>
      </c>
      <c r="E10" s="14">
        <f>SUMPRODUCT(E4:E8,G4:G8)</f>
        <v>250</v>
      </c>
      <c r="G10" s="23"/>
      <c r="H10" s="23"/>
    </row>
    <row r="11" spans="1:8">
      <c r="A11" s="1" t="s">
        <v>57</v>
      </c>
      <c r="B11" s="24">
        <v>2000</v>
      </c>
      <c r="C11" s="24">
        <v>50</v>
      </c>
      <c r="D11" s="24">
        <v>100</v>
      </c>
      <c r="E11" s="24">
        <v>250</v>
      </c>
    </row>
    <row r="13" spans="1:8">
      <c r="A13" s="23" t="s">
        <v>131</v>
      </c>
      <c r="B13" s="9">
        <f>SUMPRODUCT(G4:G8,H4:H8)</f>
        <v>2.3177549194991061</v>
      </c>
    </row>
    <row r="16" spans="1:8">
      <c r="A16" s="18" t="s">
        <v>108</v>
      </c>
      <c r="B16" s="9" t="s">
        <v>109</v>
      </c>
    </row>
    <row r="17" spans="2:4">
      <c r="B17" s="14" t="s">
        <v>110</v>
      </c>
    </row>
    <row r="18" spans="2:4">
      <c r="B18" s="20" t="s">
        <v>111</v>
      </c>
    </row>
    <row r="19" spans="2:4">
      <c r="B19" s="22" t="s">
        <v>112</v>
      </c>
    </row>
    <row r="28" spans="2:4">
      <c r="D28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36F8-4C86-B846-90F2-E5D0BFD13A30}">
  <dimension ref="A1:H34"/>
  <sheetViews>
    <sheetView topLeftCell="A12" workbookViewId="0">
      <selection activeCell="E22" sqref="E22"/>
    </sheetView>
  </sheetViews>
  <sheetFormatPr baseColWidth="10" defaultColWidth="11" defaultRowHeight="16"/>
  <cols>
    <col min="1" max="1" width="21.83203125" customWidth="1"/>
    <col min="2" max="2" width="15.33203125" customWidth="1"/>
    <col min="3" max="3" width="14.5" customWidth="1"/>
  </cols>
  <sheetData>
    <row r="1" spans="1:8">
      <c r="A1" s="19" t="s">
        <v>132</v>
      </c>
      <c r="B1" s="1"/>
      <c r="C1" s="1"/>
      <c r="D1" s="1"/>
      <c r="E1" s="1"/>
    </row>
    <row r="2" spans="1:8">
      <c r="B2" s="1"/>
      <c r="C2" s="1"/>
      <c r="D2" s="1"/>
      <c r="E2" s="1"/>
    </row>
    <row r="3" spans="1:8" ht="51">
      <c r="A3" t="s">
        <v>118</v>
      </c>
      <c r="B3" s="2" t="s">
        <v>125</v>
      </c>
      <c r="C3" s="2" t="s">
        <v>126</v>
      </c>
      <c r="D3" s="2" t="s">
        <v>127</v>
      </c>
      <c r="E3" s="2" t="s">
        <v>128</v>
      </c>
      <c r="G3" t="s">
        <v>129</v>
      </c>
      <c r="H3" s="2" t="s">
        <v>124</v>
      </c>
    </row>
    <row r="4" spans="1:8">
      <c r="A4" s="1" t="s">
        <v>119</v>
      </c>
      <c r="B4" s="24">
        <v>23</v>
      </c>
      <c r="C4" s="24">
        <v>0.1</v>
      </c>
      <c r="D4" s="24">
        <v>0.6</v>
      </c>
      <c r="E4" s="24">
        <v>6</v>
      </c>
      <c r="G4" s="26">
        <v>0</v>
      </c>
      <c r="H4" s="25">
        <v>0.14000000000000001</v>
      </c>
    </row>
    <row r="5" spans="1:8">
      <c r="A5" s="1" t="s">
        <v>120</v>
      </c>
      <c r="B5" s="24">
        <v>171</v>
      </c>
      <c r="C5" s="24">
        <v>0.2</v>
      </c>
      <c r="D5" s="24">
        <v>3.7</v>
      </c>
      <c r="E5" s="24">
        <v>30</v>
      </c>
      <c r="G5" s="26">
        <v>7.7146690518783565</v>
      </c>
      <c r="H5" s="25">
        <v>0.12</v>
      </c>
    </row>
    <row r="6" spans="1:8">
      <c r="A6" s="1" t="s">
        <v>121</v>
      </c>
      <c r="B6" s="24">
        <v>65</v>
      </c>
      <c r="C6" s="24">
        <v>0</v>
      </c>
      <c r="D6" s="24">
        <v>2.2000000000000002</v>
      </c>
      <c r="E6" s="24">
        <v>13</v>
      </c>
      <c r="G6" s="26">
        <v>0</v>
      </c>
      <c r="H6" s="25">
        <v>0.2</v>
      </c>
    </row>
    <row r="7" spans="1:8">
      <c r="A7" s="1" t="s">
        <v>122</v>
      </c>
      <c r="B7" s="24">
        <v>112</v>
      </c>
      <c r="C7" s="24">
        <v>9.3000000000000007</v>
      </c>
      <c r="D7" s="24">
        <v>7</v>
      </c>
      <c r="E7" s="24">
        <v>0</v>
      </c>
      <c r="G7" s="26">
        <v>0</v>
      </c>
      <c r="H7" s="25">
        <v>0.75</v>
      </c>
    </row>
    <row r="8" spans="1:8">
      <c r="A8" s="1" t="s">
        <v>123</v>
      </c>
      <c r="B8" s="24">
        <v>188</v>
      </c>
      <c r="C8" s="24">
        <v>16</v>
      </c>
      <c r="D8" s="24">
        <v>7.7</v>
      </c>
      <c r="E8" s="24">
        <v>2</v>
      </c>
      <c r="G8" s="26">
        <v>9.2799642218246881</v>
      </c>
      <c r="H8" s="25">
        <v>0.15</v>
      </c>
    </row>
    <row r="9" spans="1:8">
      <c r="A9" s="23"/>
      <c r="B9" s="27"/>
      <c r="C9" s="27"/>
      <c r="D9" s="27"/>
      <c r="E9" s="27"/>
      <c r="F9" s="11"/>
      <c r="G9" s="28"/>
      <c r="H9" s="29"/>
    </row>
    <row r="10" spans="1:8">
      <c r="A10" s="23" t="s">
        <v>130</v>
      </c>
      <c r="B10" s="14">
        <f>SUMPRODUCT(B4:B8,G4:G8)</f>
        <v>3063.8416815742403</v>
      </c>
      <c r="C10" s="14">
        <f>SUMPRODUCT(C4:C8,G4:G8)</f>
        <v>150.02236135957068</v>
      </c>
      <c r="D10" s="14">
        <f>SUMPRODUCT(D4:D8,G4:G8)</f>
        <v>100.00000000000001</v>
      </c>
      <c r="E10" s="14">
        <f>SUMPRODUCT(E4:E8,G4:G8)</f>
        <v>250.00000000000006</v>
      </c>
      <c r="G10" s="23"/>
      <c r="H10" s="23"/>
    </row>
    <row r="11" spans="1:8">
      <c r="A11" s="1" t="s">
        <v>57</v>
      </c>
      <c r="B11" s="24">
        <v>2000</v>
      </c>
      <c r="C11" s="24">
        <v>50</v>
      </c>
      <c r="D11" s="24">
        <v>100</v>
      </c>
      <c r="E11" s="24">
        <v>250</v>
      </c>
    </row>
    <row r="12" spans="1:8">
      <c r="A12" s="1"/>
      <c r="B12" s="27"/>
      <c r="C12" s="27"/>
      <c r="D12" s="27"/>
      <c r="E12" s="27"/>
    </row>
    <row r="13" spans="1:8">
      <c r="A13" s="1" t="s">
        <v>135</v>
      </c>
      <c r="B13" s="27"/>
      <c r="C13" s="27"/>
      <c r="D13" s="27"/>
      <c r="E13" s="27"/>
    </row>
    <row r="14" spans="1:8">
      <c r="A14" s="1" t="s">
        <v>136</v>
      </c>
      <c r="B14" s="24">
        <v>0.1</v>
      </c>
      <c r="C14" s="1"/>
      <c r="D14" s="1"/>
      <c r="E14" s="1"/>
    </row>
    <row r="15" spans="1:8">
      <c r="A15" t="s">
        <v>137</v>
      </c>
      <c r="B15" s="24">
        <v>5</v>
      </c>
      <c r="C15" s="1"/>
      <c r="D15" s="1"/>
      <c r="E15" s="1"/>
    </row>
    <row r="16" spans="1:8">
      <c r="A16" t="s">
        <v>133</v>
      </c>
      <c r="B16" s="24">
        <v>10000</v>
      </c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27"/>
      <c r="C18" s="27"/>
      <c r="D18" s="27"/>
      <c r="E18" s="27"/>
    </row>
    <row r="19" spans="1:5">
      <c r="A19" s="1" t="s">
        <v>177</v>
      </c>
      <c r="B19" s="33">
        <v>0</v>
      </c>
      <c r="C19" s="27"/>
      <c r="D19" s="27"/>
      <c r="E19" s="27"/>
    </row>
    <row r="20" spans="1:5">
      <c r="A20" s="1"/>
    </row>
    <row r="21" spans="1:5">
      <c r="B21" t="s">
        <v>175</v>
      </c>
      <c r="C21" t="s">
        <v>134</v>
      </c>
      <c r="E21" t="s">
        <v>178</v>
      </c>
    </row>
    <row r="22" spans="1:5">
      <c r="A22" t="s">
        <v>139</v>
      </c>
      <c r="B22" s="17">
        <f>(G8-5)*B14</f>
        <v>0.42799642218246881</v>
      </c>
      <c r="C22" s="17">
        <f>B19*B16</f>
        <v>0</v>
      </c>
      <c r="E22" s="12">
        <v>0</v>
      </c>
    </row>
    <row r="23" spans="1:5">
      <c r="B23" s="11"/>
      <c r="C23" s="11"/>
      <c r="D23" s="11"/>
      <c r="E23" s="11"/>
    </row>
    <row r="24" spans="1:5">
      <c r="A24" t="s">
        <v>138</v>
      </c>
      <c r="B24" s="17">
        <f>B15*B19</f>
        <v>0</v>
      </c>
      <c r="C24" s="11"/>
      <c r="D24" s="11"/>
      <c r="E24" s="11"/>
    </row>
    <row r="25" spans="1:5">
      <c r="B25" s="11"/>
      <c r="C25" s="11"/>
      <c r="D25" s="11"/>
      <c r="E25" s="11"/>
    </row>
    <row r="26" spans="1:5">
      <c r="A26" t="s">
        <v>176</v>
      </c>
      <c r="C26" s="11"/>
      <c r="D26" s="11"/>
      <c r="E26" s="11"/>
    </row>
    <row r="27" spans="1:5">
      <c r="C27" s="11"/>
      <c r="D27" s="11"/>
      <c r="E27" s="11"/>
    </row>
    <row r="28" spans="1:5">
      <c r="A28" s="23" t="s">
        <v>131</v>
      </c>
      <c r="B28" s="34">
        <f>SUMPRODUCT(G4:G8,H4:H8)+E22</f>
        <v>2.3177549194991061</v>
      </c>
      <c r="C28" s="1"/>
      <c r="D28" s="1"/>
      <c r="E28" s="1"/>
    </row>
    <row r="29" spans="1:5">
      <c r="B29" s="1"/>
      <c r="C29" s="1"/>
      <c r="D29" s="1"/>
      <c r="E29" s="1"/>
    </row>
    <row r="30" spans="1:5">
      <c r="A30" s="18" t="s">
        <v>108</v>
      </c>
      <c r="B30" s="9" t="s">
        <v>109</v>
      </c>
      <c r="C30" s="1"/>
      <c r="D30" s="1"/>
      <c r="E30" s="1"/>
    </row>
    <row r="31" spans="1:5">
      <c r="B31" s="14" t="s">
        <v>110</v>
      </c>
      <c r="C31" s="1"/>
      <c r="D31" s="1"/>
      <c r="E31" s="1"/>
    </row>
    <row r="32" spans="1:5">
      <c r="B32" s="20" t="s">
        <v>111</v>
      </c>
      <c r="C32" s="1"/>
      <c r="D32" s="1"/>
      <c r="E32" s="1"/>
    </row>
    <row r="33" spans="2:5">
      <c r="B33" s="22" t="s">
        <v>112</v>
      </c>
      <c r="C33" s="1"/>
      <c r="D33" s="1"/>
      <c r="E33" s="1"/>
    </row>
    <row r="34" spans="2:5">
      <c r="B34" s="1"/>
      <c r="C34" s="1"/>
      <c r="D34" s="1"/>
      <c r="E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9CBB-7E3C-ED45-AFED-250870F65DFB}">
  <dimension ref="A1:H19"/>
  <sheetViews>
    <sheetView zoomScale="140" zoomScaleNormal="140" workbookViewId="0">
      <selection activeCell="K10" sqref="K10"/>
    </sheetView>
  </sheetViews>
  <sheetFormatPr baseColWidth="10" defaultColWidth="11" defaultRowHeight="16"/>
  <sheetData>
    <row r="1" spans="1:8">
      <c r="A1" s="19" t="s">
        <v>117</v>
      </c>
      <c r="B1" s="1"/>
      <c r="C1" s="1"/>
      <c r="D1" s="1"/>
      <c r="E1" s="1"/>
    </row>
    <row r="2" spans="1:8">
      <c r="B2" s="1"/>
      <c r="C2" s="1"/>
      <c r="D2" s="1"/>
      <c r="E2" s="1"/>
    </row>
    <row r="3" spans="1:8" ht="51">
      <c r="A3" t="s">
        <v>118</v>
      </c>
      <c r="B3" s="2" t="s">
        <v>125</v>
      </c>
      <c r="C3" s="2" t="s">
        <v>126</v>
      </c>
      <c r="D3" s="2" t="s">
        <v>127</v>
      </c>
      <c r="E3" s="2" t="s">
        <v>128</v>
      </c>
      <c r="G3" t="s">
        <v>129</v>
      </c>
      <c r="H3" s="2" t="s">
        <v>124</v>
      </c>
    </row>
    <row r="4" spans="1:8">
      <c r="A4" s="1" t="s">
        <v>119</v>
      </c>
      <c r="B4" s="24">
        <v>23</v>
      </c>
      <c r="C4" s="24">
        <v>0.1</v>
      </c>
      <c r="D4" s="24">
        <v>0.6</v>
      </c>
      <c r="E4" s="24">
        <v>6</v>
      </c>
      <c r="G4" s="26">
        <v>0</v>
      </c>
      <c r="H4" s="25">
        <v>0.14000000000000001</v>
      </c>
    </row>
    <row r="5" spans="1:8">
      <c r="A5" s="1" t="s">
        <v>120</v>
      </c>
      <c r="B5" s="24">
        <v>171</v>
      </c>
      <c r="C5" s="24">
        <v>0.2</v>
      </c>
      <c r="D5" s="24">
        <v>3.7</v>
      </c>
      <c r="E5" s="24">
        <v>30</v>
      </c>
      <c r="G5" s="26">
        <v>9</v>
      </c>
      <c r="H5" s="25">
        <v>0.12</v>
      </c>
    </row>
    <row r="6" spans="1:8">
      <c r="A6" s="1" t="s">
        <v>121</v>
      </c>
      <c r="B6" s="24">
        <v>65</v>
      </c>
      <c r="C6" s="24">
        <v>0</v>
      </c>
      <c r="D6" s="24">
        <v>2.2000000000000002</v>
      </c>
      <c r="E6" s="24">
        <v>13</v>
      </c>
      <c r="G6" s="26">
        <v>0</v>
      </c>
      <c r="H6" s="25">
        <v>0.2</v>
      </c>
    </row>
    <row r="7" spans="1:8">
      <c r="A7" s="1" t="s">
        <v>122</v>
      </c>
      <c r="B7" s="24">
        <v>112</v>
      </c>
      <c r="C7" s="24">
        <v>9.3000000000000007</v>
      </c>
      <c r="D7" s="24">
        <v>7</v>
      </c>
      <c r="E7" s="24">
        <v>0</v>
      </c>
      <c r="G7" s="26">
        <v>0</v>
      </c>
      <c r="H7" s="25">
        <v>0.75</v>
      </c>
    </row>
    <row r="8" spans="1:8">
      <c r="A8" s="1" t="s">
        <v>123</v>
      </c>
      <c r="B8" s="24">
        <v>188</v>
      </c>
      <c r="C8" s="24">
        <v>16</v>
      </c>
      <c r="D8" s="24">
        <v>7.7</v>
      </c>
      <c r="E8" s="24">
        <v>2</v>
      </c>
      <c r="G8" s="26">
        <v>9</v>
      </c>
      <c r="H8" s="25">
        <v>0.15</v>
      </c>
    </row>
    <row r="9" spans="1:8">
      <c r="A9" s="23"/>
      <c r="B9" s="27"/>
      <c r="C9" s="27"/>
      <c r="D9" s="27"/>
      <c r="E9" s="27"/>
      <c r="F9" s="11"/>
      <c r="G9" s="28"/>
      <c r="H9" s="29"/>
    </row>
    <row r="10" spans="1:8">
      <c r="A10" s="23" t="s">
        <v>130</v>
      </c>
      <c r="B10" s="14">
        <f>SUMPRODUCT(B4:B8,G4:G8)</f>
        <v>3231</v>
      </c>
      <c r="C10" s="14">
        <f>SUMPRODUCT(C4:C8,G4:G8)</f>
        <v>145.80000000000001</v>
      </c>
      <c r="D10" s="14">
        <f>SUMPRODUCT(D4:D8,G4:G8)</f>
        <v>102.6</v>
      </c>
      <c r="E10" s="14">
        <f>SUMPRODUCT(E4:E8,G4:G8)</f>
        <v>288</v>
      </c>
      <c r="G10" s="23"/>
      <c r="H10" s="23"/>
    </row>
    <row r="11" spans="1:8">
      <c r="A11" s="1" t="s">
        <v>57</v>
      </c>
      <c r="B11" s="24">
        <v>2000</v>
      </c>
      <c r="C11" s="24">
        <v>50</v>
      </c>
      <c r="D11" s="24">
        <v>100</v>
      </c>
      <c r="E11" s="24">
        <v>250</v>
      </c>
    </row>
    <row r="12" spans="1:8">
      <c r="B12" s="1"/>
      <c r="C12" s="1"/>
      <c r="D12" s="1"/>
      <c r="E12" s="1"/>
    </row>
    <row r="13" spans="1:8">
      <c r="A13" s="23" t="s">
        <v>131</v>
      </c>
      <c r="B13" s="9">
        <f>SUMPRODUCT(G4:G8,H4:H8)</f>
        <v>2.4299999999999997</v>
      </c>
      <c r="C13" s="1"/>
      <c r="D13" s="1"/>
      <c r="E13" s="1"/>
    </row>
    <row r="14" spans="1:8">
      <c r="B14" s="1"/>
      <c r="C14" s="1"/>
      <c r="D14" s="1"/>
      <c r="E14" s="1"/>
    </row>
    <row r="15" spans="1:8">
      <c r="B15" s="1"/>
      <c r="C15" s="1"/>
      <c r="D15" s="1"/>
      <c r="E15" s="1"/>
    </row>
    <row r="16" spans="1:8">
      <c r="A16" s="18" t="s">
        <v>108</v>
      </c>
      <c r="B16" s="9" t="s">
        <v>109</v>
      </c>
      <c r="C16" s="1"/>
      <c r="D16" s="1"/>
      <c r="E16" s="1"/>
    </row>
    <row r="17" spans="2:5">
      <c r="B17" s="14" t="s">
        <v>110</v>
      </c>
      <c r="C17" s="1"/>
      <c r="D17" s="1"/>
      <c r="E17" s="1"/>
    </row>
    <row r="18" spans="2:5">
      <c r="B18" s="20" t="s">
        <v>111</v>
      </c>
      <c r="C18" s="1"/>
      <c r="D18" s="1"/>
      <c r="E18" s="1"/>
    </row>
    <row r="19" spans="2:5">
      <c r="B19" s="22" t="s">
        <v>112</v>
      </c>
      <c r="C19" s="1"/>
      <c r="D19" s="1"/>
      <c r="E1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D3C7-6E3B-A74E-B4C7-F499EABEDA3D}">
  <dimension ref="A3:J26"/>
  <sheetViews>
    <sheetView workbookViewId="0">
      <selection activeCell="M25" sqref="M25"/>
    </sheetView>
  </sheetViews>
  <sheetFormatPr baseColWidth="10" defaultColWidth="11" defaultRowHeight="16"/>
  <sheetData>
    <row r="3" spans="1:6">
      <c r="A3" t="s">
        <v>140</v>
      </c>
      <c r="B3">
        <v>1</v>
      </c>
      <c r="C3">
        <v>2</v>
      </c>
      <c r="D3">
        <v>3</v>
      </c>
      <c r="E3">
        <v>4</v>
      </c>
      <c r="F3" t="s">
        <v>141</v>
      </c>
    </row>
    <row r="4" spans="1:6">
      <c r="A4">
        <v>1</v>
      </c>
      <c r="B4" s="30">
        <v>10</v>
      </c>
      <c r="C4" s="30">
        <v>0</v>
      </c>
      <c r="D4" s="30">
        <v>20</v>
      </c>
      <c r="E4" s="30">
        <v>11</v>
      </c>
      <c r="F4" s="30">
        <v>20</v>
      </c>
    </row>
    <row r="5" spans="1:6">
      <c r="A5">
        <v>2</v>
      </c>
      <c r="B5" s="30">
        <v>12</v>
      </c>
      <c r="C5" s="30">
        <v>7</v>
      </c>
      <c r="D5" s="30">
        <v>9</v>
      </c>
      <c r="E5" s="30">
        <v>20</v>
      </c>
      <c r="F5" s="30">
        <v>25</v>
      </c>
    </row>
    <row r="6" spans="1:6">
      <c r="A6">
        <v>3</v>
      </c>
      <c r="B6" s="30">
        <v>0</v>
      </c>
      <c r="C6" s="30">
        <v>14</v>
      </c>
      <c r="D6" s="30">
        <v>16</v>
      </c>
      <c r="E6" s="30">
        <v>18</v>
      </c>
      <c r="F6" s="30">
        <v>15</v>
      </c>
    </row>
    <row r="7" spans="1:6">
      <c r="A7" t="s">
        <v>57</v>
      </c>
      <c r="B7" s="30">
        <v>10</v>
      </c>
      <c r="C7" s="30">
        <v>15</v>
      </c>
      <c r="D7" s="30">
        <v>15</v>
      </c>
      <c r="E7" s="30">
        <v>20</v>
      </c>
      <c r="F7" s="30"/>
    </row>
    <row r="10" spans="1:6">
      <c r="A10" t="s">
        <v>142</v>
      </c>
    </row>
    <row r="11" spans="1:6">
      <c r="A11" t="s">
        <v>143</v>
      </c>
      <c r="B11">
        <v>1</v>
      </c>
      <c r="C11">
        <v>2</v>
      </c>
      <c r="D11">
        <v>3</v>
      </c>
      <c r="E11">
        <v>4</v>
      </c>
      <c r="F11" t="s">
        <v>144</v>
      </c>
    </row>
    <row r="12" spans="1:6">
      <c r="A12">
        <v>1</v>
      </c>
      <c r="B12" s="12">
        <v>0</v>
      </c>
      <c r="C12" s="12">
        <v>5</v>
      </c>
      <c r="D12" s="12">
        <v>0</v>
      </c>
      <c r="E12" s="12">
        <v>15</v>
      </c>
      <c r="F12" s="17">
        <f>SUM(B12:E12)</f>
        <v>20</v>
      </c>
    </row>
    <row r="13" spans="1:6">
      <c r="A13">
        <v>2</v>
      </c>
      <c r="B13" s="12">
        <v>0</v>
      </c>
      <c r="C13" s="12">
        <v>10</v>
      </c>
      <c r="D13" s="12">
        <v>15</v>
      </c>
      <c r="E13" s="12">
        <v>0</v>
      </c>
      <c r="F13" s="17">
        <f t="shared" ref="F13:F14" si="0">SUM(B13:E13)</f>
        <v>25</v>
      </c>
    </row>
    <row r="14" spans="1:6">
      <c r="A14">
        <v>3</v>
      </c>
      <c r="B14" s="12">
        <v>10</v>
      </c>
      <c r="C14" s="12">
        <v>0</v>
      </c>
      <c r="D14" s="12">
        <v>0</v>
      </c>
      <c r="E14" s="12">
        <v>5</v>
      </c>
      <c r="F14" s="17">
        <f t="shared" si="0"/>
        <v>15</v>
      </c>
    </row>
    <row r="15" spans="1:6">
      <c r="A15" t="s">
        <v>145</v>
      </c>
      <c r="B15" s="17">
        <f>SUM(B12:B14)</f>
        <v>10</v>
      </c>
      <c r="C15" s="17">
        <f t="shared" ref="C15:E15" si="1">SUM(C12:C14)</f>
        <v>15</v>
      </c>
      <c r="D15" s="17">
        <f t="shared" si="1"/>
        <v>15</v>
      </c>
      <c r="E15" s="17">
        <f t="shared" si="1"/>
        <v>20</v>
      </c>
    </row>
    <row r="18" spans="1:10">
      <c r="A18" t="s">
        <v>55</v>
      </c>
      <c r="B18" s="15">
        <f>SUMPRODUCT(B12:E14,B4:E6)</f>
        <v>460</v>
      </c>
      <c r="E18" s="36" t="s">
        <v>183</v>
      </c>
      <c r="F18" s="37"/>
      <c r="G18" s="37"/>
      <c r="H18" s="37"/>
      <c r="I18" s="37"/>
      <c r="J18" s="37"/>
    </row>
    <row r="19" spans="1:10">
      <c r="E19" s="37"/>
      <c r="F19" s="37"/>
      <c r="G19" s="37"/>
      <c r="H19" s="37"/>
      <c r="I19" s="37"/>
      <c r="J19" s="37"/>
    </row>
    <row r="20" spans="1:10">
      <c r="A20" s="18" t="s">
        <v>108</v>
      </c>
      <c r="B20" s="31" t="s">
        <v>109</v>
      </c>
      <c r="E20" s="37"/>
      <c r="F20" s="37"/>
      <c r="G20" s="37"/>
      <c r="H20" s="37"/>
      <c r="I20" s="37"/>
      <c r="J20" s="37"/>
    </row>
    <row r="21" spans="1:10">
      <c r="B21" s="17" t="s">
        <v>110</v>
      </c>
      <c r="E21" s="37"/>
      <c r="F21" s="37"/>
      <c r="G21" s="37"/>
      <c r="H21" s="37"/>
      <c r="I21" s="37"/>
      <c r="J21" s="37"/>
    </row>
    <row r="22" spans="1:10">
      <c r="B22" s="12" t="s">
        <v>111</v>
      </c>
      <c r="E22" s="37"/>
      <c r="F22" s="37"/>
      <c r="G22" s="37"/>
      <c r="H22" s="37"/>
      <c r="I22" s="37"/>
      <c r="J22" s="37"/>
    </row>
    <row r="23" spans="1:10">
      <c r="B23" s="15" t="s">
        <v>112</v>
      </c>
      <c r="E23" s="37"/>
      <c r="F23" s="37"/>
      <c r="G23" s="37"/>
      <c r="H23" s="37"/>
      <c r="I23" s="37"/>
      <c r="J23" s="37"/>
    </row>
    <row r="24" spans="1:10">
      <c r="E24" s="37"/>
      <c r="F24" s="37"/>
      <c r="G24" s="37"/>
      <c r="H24" s="37"/>
      <c r="I24" s="37"/>
      <c r="J24" s="37"/>
    </row>
    <row r="25" spans="1:10">
      <c r="E25" s="37"/>
      <c r="F25" s="37"/>
      <c r="G25" s="37"/>
      <c r="H25" s="37"/>
      <c r="I25" s="37"/>
      <c r="J25" s="37"/>
    </row>
    <row r="26" spans="1:10" ht="55" customHeight="1">
      <c r="E26" s="37"/>
      <c r="F26" s="37"/>
      <c r="G26" s="37"/>
      <c r="H26" s="37"/>
      <c r="I26" s="37"/>
      <c r="J26" s="37"/>
    </row>
  </sheetData>
  <mergeCells count="1">
    <mergeCell ref="E18:J2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5142-AD19-4A4F-AD39-FA9FE4EC0241}">
  <dimension ref="A2:V22"/>
  <sheetViews>
    <sheetView tabSelected="1" workbookViewId="0">
      <selection activeCell="N30" sqref="N30"/>
    </sheetView>
  </sheetViews>
  <sheetFormatPr baseColWidth="10" defaultColWidth="11" defaultRowHeight="16"/>
  <cols>
    <col min="8" max="8" width="20" customWidth="1"/>
  </cols>
  <sheetData>
    <row r="2" spans="1:22">
      <c r="A2" t="s">
        <v>140</v>
      </c>
      <c r="B2">
        <v>1</v>
      </c>
      <c r="C2">
        <v>2</v>
      </c>
      <c r="D2">
        <v>3</v>
      </c>
      <c r="E2">
        <v>4</v>
      </c>
      <c r="F2" t="s">
        <v>141</v>
      </c>
    </row>
    <row r="3" spans="1:22">
      <c r="A3">
        <v>1</v>
      </c>
      <c r="B3" s="30">
        <v>10</v>
      </c>
      <c r="C3" s="30">
        <v>0</v>
      </c>
      <c r="D3" s="30">
        <v>20</v>
      </c>
      <c r="E3" s="30">
        <v>11</v>
      </c>
      <c r="F3" s="30">
        <v>20</v>
      </c>
    </row>
    <row r="4" spans="1:22">
      <c r="A4">
        <v>2</v>
      </c>
      <c r="B4" s="30">
        <v>12</v>
      </c>
      <c r="C4" s="30">
        <v>7</v>
      </c>
      <c r="D4" s="30">
        <v>9</v>
      </c>
      <c r="E4" s="30">
        <v>20</v>
      </c>
      <c r="F4" s="30">
        <v>25</v>
      </c>
      <c r="O4" s="38" t="s">
        <v>184</v>
      </c>
      <c r="P4" s="39"/>
      <c r="Q4" s="39"/>
      <c r="R4" s="39"/>
      <c r="S4" s="39"/>
      <c r="T4" s="39"/>
      <c r="U4" s="39"/>
      <c r="V4" s="39"/>
    </row>
    <row r="5" spans="1:22">
      <c r="A5">
        <v>3</v>
      </c>
      <c r="B5" s="30">
        <v>0</v>
      </c>
      <c r="C5" s="30">
        <v>14</v>
      </c>
      <c r="D5" s="30">
        <v>16</v>
      </c>
      <c r="E5" s="30">
        <v>18</v>
      </c>
      <c r="F5" s="30">
        <v>15</v>
      </c>
      <c r="O5" s="39"/>
      <c r="P5" s="39"/>
      <c r="Q5" s="39"/>
      <c r="R5" s="39"/>
      <c r="S5" s="39"/>
      <c r="T5" s="39"/>
      <c r="U5" s="39"/>
      <c r="V5" s="39"/>
    </row>
    <row r="6" spans="1:22">
      <c r="A6" t="s">
        <v>57</v>
      </c>
      <c r="B6" s="30">
        <v>10</v>
      </c>
      <c r="C6" s="30">
        <v>15</v>
      </c>
      <c r="D6" s="30">
        <v>15</v>
      </c>
      <c r="E6" s="30">
        <v>20</v>
      </c>
      <c r="F6" s="30"/>
      <c r="O6" s="39"/>
      <c r="P6" s="39"/>
      <c r="Q6" s="39"/>
      <c r="R6" s="39"/>
      <c r="S6" s="39"/>
      <c r="T6" s="39"/>
      <c r="U6" s="39"/>
      <c r="V6" s="39"/>
    </row>
    <row r="7" spans="1:22">
      <c r="H7" s="30" t="s">
        <v>180</v>
      </c>
      <c r="I7" s="30">
        <v>10000</v>
      </c>
      <c r="O7" s="39"/>
      <c r="P7" s="39"/>
      <c r="Q7" s="39"/>
      <c r="R7" s="39"/>
      <c r="S7" s="39"/>
      <c r="T7" s="39"/>
      <c r="U7" s="39"/>
      <c r="V7" s="39"/>
    </row>
    <row r="8" spans="1:22">
      <c r="O8" s="39"/>
      <c r="P8" s="39"/>
      <c r="Q8" s="39"/>
      <c r="R8" s="39"/>
      <c r="S8" s="39"/>
      <c r="T8" s="39"/>
      <c r="U8" s="39"/>
      <c r="V8" s="39"/>
    </row>
    <row r="9" spans="1:22">
      <c r="A9" t="s">
        <v>142</v>
      </c>
      <c r="H9" s="10" t="s">
        <v>179</v>
      </c>
      <c r="O9" s="39"/>
      <c r="P9" s="39"/>
      <c r="Q9" s="39"/>
      <c r="R9" s="39"/>
      <c r="S9" s="39"/>
      <c r="T9" s="39"/>
      <c r="U9" s="39"/>
      <c r="V9" s="39"/>
    </row>
    <row r="10" spans="1:22">
      <c r="A10" t="s">
        <v>143</v>
      </c>
      <c r="B10">
        <v>1</v>
      </c>
      <c r="C10">
        <v>2</v>
      </c>
      <c r="D10">
        <v>3</v>
      </c>
      <c r="E10">
        <v>4</v>
      </c>
      <c r="F10" t="s">
        <v>144</v>
      </c>
      <c r="H10" t="s">
        <v>143</v>
      </c>
      <c r="I10">
        <v>1</v>
      </c>
      <c r="J10">
        <v>2</v>
      </c>
      <c r="K10">
        <v>3</v>
      </c>
      <c r="L10">
        <v>4</v>
      </c>
      <c r="O10" s="39"/>
      <c r="P10" s="39"/>
      <c r="Q10" s="39"/>
      <c r="R10" s="39"/>
      <c r="S10" s="39"/>
      <c r="T10" s="39"/>
      <c r="U10" s="39"/>
      <c r="V10" s="39"/>
    </row>
    <row r="11" spans="1:22">
      <c r="A11">
        <v>1</v>
      </c>
      <c r="B11" s="12">
        <v>0</v>
      </c>
      <c r="C11" s="12">
        <v>0</v>
      </c>
      <c r="D11" s="12">
        <v>0</v>
      </c>
      <c r="E11" s="12">
        <v>20</v>
      </c>
      <c r="F11" s="17">
        <f>SUM(B11:E11)</f>
        <v>20</v>
      </c>
      <c r="H11">
        <v>1</v>
      </c>
      <c r="I11" s="12">
        <v>0</v>
      </c>
      <c r="J11" s="12">
        <v>0</v>
      </c>
      <c r="K11" s="12">
        <v>0</v>
      </c>
      <c r="L11" s="12">
        <v>1</v>
      </c>
      <c r="O11" s="39"/>
      <c r="P11" s="39"/>
      <c r="Q11" s="39"/>
      <c r="R11" s="39"/>
      <c r="S11" s="39"/>
      <c r="T11" s="39"/>
      <c r="U11" s="39"/>
      <c r="V11" s="39"/>
    </row>
    <row r="12" spans="1:22">
      <c r="A12">
        <v>2</v>
      </c>
      <c r="B12" s="12">
        <v>0</v>
      </c>
      <c r="C12" s="12">
        <v>10</v>
      </c>
      <c r="D12" s="12">
        <v>15</v>
      </c>
      <c r="E12" s="12">
        <v>0</v>
      </c>
      <c r="F12" s="17">
        <f t="shared" ref="F12:F13" si="0">SUM(B12:E12)</f>
        <v>25</v>
      </c>
      <c r="H12">
        <v>2</v>
      </c>
      <c r="I12" s="12">
        <v>0</v>
      </c>
      <c r="J12" s="12">
        <v>1</v>
      </c>
      <c r="K12" s="12">
        <v>1</v>
      </c>
      <c r="L12" s="12">
        <v>0</v>
      </c>
      <c r="O12" s="39"/>
      <c r="P12" s="39"/>
      <c r="Q12" s="39"/>
      <c r="R12" s="39"/>
      <c r="S12" s="39"/>
      <c r="T12" s="39"/>
      <c r="U12" s="39"/>
      <c r="V12" s="39"/>
    </row>
    <row r="13" spans="1:22">
      <c r="A13">
        <v>3</v>
      </c>
      <c r="B13" s="12">
        <v>10</v>
      </c>
      <c r="C13" s="12">
        <v>5</v>
      </c>
      <c r="D13" s="12">
        <v>0</v>
      </c>
      <c r="E13" s="12">
        <v>0</v>
      </c>
      <c r="F13" s="17">
        <f t="shared" si="0"/>
        <v>15</v>
      </c>
      <c r="H13">
        <v>3</v>
      </c>
      <c r="I13" s="12">
        <v>1</v>
      </c>
      <c r="J13" s="12">
        <v>1</v>
      </c>
      <c r="K13" s="12">
        <v>0</v>
      </c>
      <c r="L13" s="12">
        <v>0</v>
      </c>
      <c r="O13" s="39"/>
      <c r="P13" s="39"/>
      <c r="Q13" s="39"/>
      <c r="R13" s="39"/>
      <c r="S13" s="39"/>
      <c r="T13" s="39"/>
      <c r="U13" s="39"/>
      <c r="V13" s="39"/>
    </row>
    <row r="14" spans="1:22">
      <c r="A14" t="s">
        <v>145</v>
      </c>
      <c r="B14" s="17">
        <f>SUM(B11:B13)</f>
        <v>10</v>
      </c>
      <c r="C14" s="17">
        <f t="shared" ref="C14:E14" si="1">SUM(C11:C13)</f>
        <v>15</v>
      </c>
      <c r="D14" s="17">
        <f t="shared" si="1"/>
        <v>15</v>
      </c>
      <c r="E14" s="17">
        <f t="shared" si="1"/>
        <v>20</v>
      </c>
      <c r="H14" s="17" t="s">
        <v>181</v>
      </c>
      <c r="I14" s="17">
        <f>SUM(I11:L13)</f>
        <v>5</v>
      </c>
      <c r="O14" s="39"/>
      <c r="P14" s="39"/>
      <c r="Q14" s="39"/>
      <c r="R14" s="39"/>
      <c r="S14" s="39"/>
      <c r="T14" s="39"/>
      <c r="U14" s="39"/>
      <c r="V14" s="39"/>
    </row>
    <row r="15" spans="1:22">
      <c r="O15" s="39"/>
      <c r="P15" s="39"/>
      <c r="Q15" s="39"/>
      <c r="R15" s="39"/>
      <c r="S15" s="39"/>
      <c r="T15" s="39"/>
      <c r="U15" s="39"/>
      <c r="V15" s="39"/>
    </row>
    <row r="16" spans="1:22">
      <c r="H16" t="s">
        <v>182</v>
      </c>
      <c r="O16" s="39"/>
      <c r="P16" s="39"/>
      <c r="Q16" s="39"/>
      <c r="R16" s="39"/>
      <c r="S16" s="39"/>
      <c r="T16" s="39"/>
      <c r="U16" s="39"/>
      <c r="V16" s="39"/>
    </row>
    <row r="17" spans="1:22">
      <c r="A17" t="s">
        <v>55</v>
      </c>
      <c r="B17" s="15">
        <f>SUMPRODUCT(B11:E13,B3:E5)+I14*100</f>
        <v>995</v>
      </c>
      <c r="H17" t="s">
        <v>143</v>
      </c>
      <c r="I17">
        <v>1</v>
      </c>
      <c r="J17">
        <v>2</v>
      </c>
      <c r="K17">
        <v>3</v>
      </c>
      <c r="L17">
        <v>4</v>
      </c>
      <c r="O17" s="39"/>
      <c r="P17" s="39"/>
      <c r="Q17" s="39"/>
      <c r="R17" s="39"/>
      <c r="S17" s="39"/>
      <c r="T17" s="39"/>
      <c r="U17" s="39"/>
      <c r="V17" s="39"/>
    </row>
    <row r="18" spans="1:22">
      <c r="H18">
        <v>1</v>
      </c>
      <c r="I18" s="17">
        <f>I11*$I$7</f>
        <v>0</v>
      </c>
      <c r="J18" s="17">
        <f t="shared" ref="J18:L18" si="2">J11*$I$7</f>
        <v>0</v>
      </c>
      <c r="K18" s="17">
        <f t="shared" si="2"/>
        <v>0</v>
      </c>
      <c r="L18" s="17">
        <f t="shared" si="2"/>
        <v>10000</v>
      </c>
      <c r="O18" s="39"/>
      <c r="P18" s="39"/>
      <c r="Q18" s="39"/>
      <c r="R18" s="39"/>
      <c r="S18" s="39"/>
      <c r="T18" s="39"/>
      <c r="U18" s="39"/>
      <c r="V18" s="39"/>
    </row>
    <row r="19" spans="1:22">
      <c r="A19" s="18" t="s">
        <v>108</v>
      </c>
      <c r="B19" s="31" t="s">
        <v>109</v>
      </c>
      <c r="H19">
        <v>2</v>
      </c>
      <c r="I19" s="17">
        <f t="shared" ref="I19:L19" si="3">I12*$I$7</f>
        <v>0</v>
      </c>
      <c r="J19" s="17">
        <f t="shared" si="3"/>
        <v>10000</v>
      </c>
      <c r="K19" s="17">
        <f t="shared" si="3"/>
        <v>10000</v>
      </c>
      <c r="L19" s="17">
        <f t="shared" si="3"/>
        <v>0</v>
      </c>
    </row>
    <row r="20" spans="1:22">
      <c r="B20" s="17" t="s">
        <v>110</v>
      </c>
      <c r="H20">
        <v>3</v>
      </c>
      <c r="I20" s="17">
        <f t="shared" ref="I20:L20" si="4">I13*$I$7</f>
        <v>10000</v>
      </c>
      <c r="J20" s="17">
        <f t="shared" si="4"/>
        <v>10000</v>
      </c>
      <c r="K20" s="17">
        <f t="shared" si="4"/>
        <v>0</v>
      </c>
      <c r="L20" s="17">
        <f t="shared" si="4"/>
        <v>0</v>
      </c>
    </row>
    <row r="21" spans="1:22">
      <c r="B21" s="12" t="s">
        <v>111</v>
      </c>
    </row>
    <row r="22" spans="1:22">
      <c r="B22" s="15" t="s">
        <v>112</v>
      </c>
    </row>
  </sheetData>
  <mergeCells count="1">
    <mergeCell ref="O4:V1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F5EA-F826-554D-AB01-74CF0631EB86}">
  <dimension ref="A1:N28"/>
  <sheetViews>
    <sheetView topLeftCell="D1" zoomScale="130" zoomScaleNormal="130" workbookViewId="0">
      <selection activeCell="D2" sqref="D2:D9"/>
    </sheetView>
  </sheetViews>
  <sheetFormatPr baseColWidth="10" defaultColWidth="11" defaultRowHeight="16"/>
  <cols>
    <col min="1" max="1" width="10.83203125" style="1"/>
    <col min="2" max="2" width="15.33203125" style="3" customWidth="1"/>
    <col min="3" max="3" width="9.33203125" style="1" customWidth="1"/>
    <col min="4" max="4" width="19.33203125" style="1" customWidth="1"/>
    <col min="5" max="5" width="10.83203125" style="1" customWidth="1"/>
    <col min="6" max="6" width="10.1640625" style="1" customWidth="1"/>
    <col min="7" max="9" width="10.83203125" customWidth="1"/>
    <col min="10" max="10" width="16.5" style="1" customWidth="1"/>
    <col min="11" max="11" width="12.33203125" style="1" customWidth="1"/>
    <col min="12" max="12" width="18.1640625" style="1" customWidth="1"/>
    <col min="13" max="13" width="10.83203125" style="1"/>
    <col min="14" max="14" width="16.33203125" customWidth="1"/>
  </cols>
  <sheetData>
    <row r="1" spans="1:14" ht="34">
      <c r="A1" s="1" t="s">
        <v>97</v>
      </c>
      <c r="B1" s="3" t="s">
        <v>9</v>
      </c>
      <c r="C1" s="1" t="s">
        <v>36</v>
      </c>
      <c r="D1" s="1" t="s">
        <v>53</v>
      </c>
      <c r="E1" s="1" t="s">
        <v>54</v>
      </c>
      <c r="F1" s="8" t="s">
        <v>103</v>
      </c>
      <c r="G1" s="1" t="s">
        <v>54</v>
      </c>
      <c r="J1" s="2" t="s">
        <v>58</v>
      </c>
      <c r="K1" s="1" t="s">
        <v>57</v>
      </c>
      <c r="L1" s="1" t="s">
        <v>70</v>
      </c>
      <c r="M1" s="1" t="s">
        <v>71</v>
      </c>
      <c r="N1" s="1" t="s">
        <v>104</v>
      </c>
    </row>
    <row r="2" spans="1:14">
      <c r="A2" s="1" t="s">
        <v>0</v>
      </c>
      <c r="B2" s="3">
        <v>1</v>
      </c>
      <c r="C2" s="1" t="s">
        <v>12</v>
      </c>
      <c r="D2" s="1" t="s">
        <v>1</v>
      </c>
      <c r="E2" s="1">
        <v>20</v>
      </c>
      <c r="F2" s="1">
        <v>9</v>
      </c>
      <c r="G2">
        <f>E2*F2*8</f>
        <v>1440</v>
      </c>
      <c r="J2" s="1">
        <v>1</v>
      </c>
      <c r="K2" s="1">
        <v>10</v>
      </c>
      <c r="L2" s="1" t="s">
        <v>12</v>
      </c>
      <c r="M2" s="1" t="s">
        <v>20</v>
      </c>
      <c r="N2">
        <f>F2+F10</f>
        <v>10</v>
      </c>
    </row>
    <row r="3" spans="1:14">
      <c r="A3" s="1" t="s">
        <v>0</v>
      </c>
      <c r="B3" s="3">
        <v>2</v>
      </c>
      <c r="C3" s="1" t="s">
        <v>13</v>
      </c>
      <c r="D3" s="1" t="s">
        <v>2</v>
      </c>
      <c r="E3" s="1">
        <v>20</v>
      </c>
      <c r="F3" s="1">
        <v>0</v>
      </c>
      <c r="G3">
        <f t="shared" ref="G3:G9" si="0">E3*F3*8</f>
        <v>0</v>
      </c>
      <c r="J3" s="1">
        <v>2</v>
      </c>
      <c r="K3" s="1">
        <v>11</v>
      </c>
      <c r="L3" s="1" t="s">
        <v>86</v>
      </c>
      <c r="M3" s="1" t="s">
        <v>79</v>
      </c>
      <c r="N3" cm="1">
        <f t="array" ref="N3">SUM(F2:F3+F10:F11)</f>
        <v>15</v>
      </c>
    </row>
    <row r="4" spans="1:14">
      <c r="A4" s="1" t="s">
        <v>0</v>
      </c>
      <c r="B4" s="3">
        <v>3</v>
      </c>
      <c r="C4" s="1" t="s">
        <v>14</v>
      </c>
      <c r="D4" s="1" t="s">
        <v>3</v>
      </c>
      <c r="E4" s="1">
        <v>20</v>
      </c>
      <c r="F4" s="1">
        <v>0</v>
      </c>
      <c r="G4">
        <f t="shared" si="0"/>
        <v>0</v>
      </c>
      <c r="J4" s="1">
        <v>3</v>
      </c>
      <c r="K4" s="1">
        <v>13</v>
      </c>
      <c r="L4" s="1" t="s">
        <v>87</v>
      </c>
      <c r="M4" s="1" t="s">
        <v>80</v>
      </c>
      <c r="N4" cm="1">
        <f t="array" ref="N4">SUM(F2:F4+F10:F12)</f>
        <v>15</v>
      </c>
    </row>
    <row r="5" spans="1:14">
      <c r="A5" s="1" t="s">
        <v>0</v>
      </c>
      <c r="B5" s="3">
        <v>4</v>
      </c>
      <c r="C5" s="1" t="s">
        <v>15</v>
      </c>
      <c r="D5" s="1" t="s">
        <v>4</v>
      </c>
      <c r="E5" s="1">
        <v>20</v>
      </c>
      <c r="F5" s="1">
        <v>1</v>
      </c>
      <c r="G5">
        <f t="shared" si="0"/>
        <v>160</v>
      </c>
      <c r="J5" s="1">
        <v>4</v>
      </c>
      <c r="K5" s="1">
        <v>16</v>
      </c>
      <c r="L5" s="1" t="s">
        <v>88</v>
      </c>
      <c r="M5" s="1" t="s">
        <v>81</v>
      </c>
      <c r="N5" cm="1">
        <f t="array" ref="N5">SUM(F2:F5+F10:F13)</f>
        <v>16</v>
      </c>
    </row>
    <row r="6" spans="1:14">
      <c r="A6" s="1" t="s">
        <v>0</v>
      </c>
      <c r="B6" s="3">
        <v>5</v>
      </c>
      <c r="C6" s="1" t="s">
        <v>16</v>
      </c>
      <c r="D6" s="1" t="s">
        <v>5</v>
      </c>
      <c r="E6" s="1">
        <v>20</v>
      </c>
      <c r="F6" s="1">
        <v>0</v>
      </c>
      <c r="G6">
        <f t="shared" si="0"/>
        <v>0</v>
      </c>
      <c r="J6" s="1">
        <v>5</v>
      </c>
      <c r="K6" s="1">
        <v>16</v>
      </c>
      <c r="L6" s="1" t="s">
        <v>89</v>
      </c>
      <c r="M6" s="1" t="s">
        <v>82</v>
      </c>
      <c r="N6" cm="1">
        <f t="array" ref="N6">SUM(F2:F6+F10:F14)</f>
        <v>16</v>
      </c>
    </row>
    <row r="7" spans="1:14">
      <c r="A7" s="1" t="s">
        <v>0</v>
      </c>
      <c r="B7" s="3">
        <v>6</v>
      </c>
      <c r="C7" s="1" t="s">
        <v>17</v>
      </c>
      <c r="D7" s="1" t="s">
        <v>6</v>
      </c>
      <c r="E7" s="1">
        <v>20</v>
      </c>
      <c r="F7" s="1">
        <v>0</v>
      </c>
      <c r="G7">
        <f t="shared" si="0"/>
        <v>0</v>
      </c>
      <c r="J7" s="1">
        <v>6</v>
      </c>
      <c r="K7" s="1">
        <v>13</v>
      </c>
      <c r="L7" s="1" t="s">
        <v>90</v>
      </c>
      <c r="M7" s="1" t="s">
        <v>83</v>
      </c>
      <c r="N7" cm="1">
        <f t="array" ref="N7">SUM(F2:F7+F10:F15)</f>
        <v>16</v>
      </c>
    </row>
    <row r="8" spans="1:14">
      <c r="A8" s="1" t="s">
        <v>0</v>
      </c>
      <c r="B8" s="3">
        <v>7</v>
      </c>
      <c r="C8" s="1" t="s">
        <v>18</v>
      </c>
      <c r="D8" s="1" t="s">
        <v>7</v>
      </c>
      <c r="E8" s="1">
        <v>20</v>
      </c>
      <c r="F8" s="1">
        <v>0</v>
      </c>
      <c r="G8">
        <f t="shared" si="0"/>
        <v>0</v>
      </c>
      <c r="J8" s="1">
        <v>7</v>
      </c>
      <c r="K8" s="1">
        <v>11</v>
      </c>
      <c r="L8" s="1" t="s">
        <v>91</v>
      </c>
      <c r="M8" s="1" t="s">
        <v>84</v>
      </c>
      <c r="N8" cm="1">
        <f t="array" ref="N8">SUM(F2:F8+F10:F16)</f>
        <v>16</v>
      </c>
    </row>
    <row r="9" spans="1:14">
      <c r="A9" s="1" t="s">
        <v>0</v>
      </c>
      <c r="B9" s="3">
        <v>8</v>
      </c>
      <c r="C9" s="1" t="s">
        <v>19</v>
      </c>
      <c r="D9" s="4" t="s">
        <v>8</v>
      </c>
      <c r="E9" s="1">
        <v>20</v>
      </c>
      <c r="F9" s="1">
        <v>4</v>
      </c>
      <c r="G9">
        <f t="shared" si="0"/>
        <v>640</v>
      </c>
      <c r="J9" s="1">
        <v>8</v>
      </c>
      <c r="K9" s="1">
        <v>10</v>
      </c>
      <c r="L9" s="1" t="s">
        <v>92</v>
      </c>
      <c r="M9" s="1" t="s">
        <v>85</v>
      </c>
      <c r="N9" cm="1">
        <f t="array" ref="N9">SUM(F2:F9+F10:F17)</f>
        <v>20</v>
      </c>
    </row>
    <row r="10" spans="1:14">
      <c r="A10" s="1">
        <v>8</v>
      </c>
      <c r="B10" s="3">
        <v>1</v>
      </c>
      <c r="C10" s="1" t="s">
        <v>20</v>
      </c>
      <c r="D10" s="5" t="s">
        <v>38</v>
      </c>
      <c r="E10" s="1">
        <v>24</v>
      </c>
      <c r="F10" s="1">
        <v>1</v>
      </c>
      <c r="G10">
        <f t="shared" ref="G10:G26" si="1">E10*F10*4</f>
        <v>96</v>
      </c>
      <c r="J10" s="1">
        <v>9</v>
      </c>
      <c r="K10" s="1">
        <v>10</v>
      </c>
      <c r="L10" s="1" t="s">
        <v>93</v>
      </c>
      <c r="M10" s="1" t="s">
        <v>72</v>
      </c>
      <c r="N10">
        <f>SUM(F3:F9,F11:F18)</f>
        <v>10</v>
      </c>
    </row>
    <row r="11" spans="1:14">
      <c r="A11" s="1">
        <v>8</v>
      </c>
      <c r="B11" s="3">
        <v>2</v>
      </c>
      <c r="C11" s="1" t="s">
        <v>21</v>
      </c>
      <c r="D11" s="5" t="s">
        <v>39</v>
      </c>
      <c r="E11" s="1">
        <v>24</v>
      </c>
      <c r="F11" s="1">
        <v>5</v>
      </c>
      <c r="G11">
        <f t="shared" si="1"/>
        <v>480</v>
      </c>
      <c r="J11" s="1">
        <v>10</v>
      </c>
      <c r="K11" s="1">
        <v>11</v>
      </c>
      <c r="L11" s="1" t="s">
        <v>95</v>
      </c>
      <c r="M11" s="1" t="s">
        <v>73</v>
      </c>
      <c r="N11">
        <f>SUM(F2,F4:F9,F12:F19)</f>
        <v>14</v>
      </c>
    </row>
    <row r="12" spans="1:14">
      <c r="A12" s="1">
        <v>8</v>
      </c>
      <c r="B12" s="3">
        <v>3</v>
      </c>
      <c r="C12" s="1" t="s">
        <v>22</v>
      </c>
      <c r="D12" s="5" t="s">
        <v>40</v>
      </c>
      <c r="E12" s="1">
        <v>24</v>
      </c>
      <c r="F12" s="1">
        <v>0</v>
      </c>
      <c r="G12">
        <f t="shared" si="1"/>
        <v>0</v>
      </c>
      <c r="J12" s="1">
        <v>11</v>
      </c>
      <c r="K12" s="1">
        <v>12</v>
      </c>
      <c r="L12" s="1" t="s">
        <v>98</v>
      </c>
      <c r="M12" s="1" t="s">
        <v>74</v>
      </c>
      <c r="N12">
        <f>SUM(F2:F3,F5:F9,F13:F20)</f>
        <v>14</v>
      </c>
    </row>
    <row r="13" spans="1:14">
      <c r="A13" s="1">
        <v>8</v>
      </c>
      <c r="B13" s="3">
        <v>4</v>
      </c>
      <c r="C13" s="1" t="s">
        <v>23</v>
      </c>
      <c r="D13" s="5" t="s">
        <v>41</v>
      </c>
      <c r="E13" s="1">
        <v>24</v>
      </c>
      <c r="F13" s="1">
        <v>0</v>
      </c>
      <c r="G13">
        <f t="shared" si="1"/>
        <v>0</v>
      </c>
      <c r="J13" s="1">
        <v>12</v>
      </c>
      <c r="K13" s="1">
        <v>13</v>
      </c>
      <c r="L13" s="1" t="s">
        <v>99</v>
      </c>
      <c r="M13" s="1" t="s">
        <v>76</v>
      </c>
      <c r="N13">
        <f>SUM(F2:F4,F6:F9,F14:F21)</f>
        <v>13</v>
      </c>
    </row>
    <row r="14" spans="1:14">
      <c r="A14" s="1">
        <v>8</v>
      </c>
      <c r="B14" s="3">
        <v>5</v>
      </c>
      <c r="C14" s="1" t="s">
        <v>24</v>
      </c>
      <c r="D14" s="5" t="s">
        <v>42</v>
      </c>
      <c r="E14" s="1">
        <v>24</v>
      </c>
      <c r="F14" s="1">
        <v>0</v>
      </c>
      <c r="G14">
        <f t="shared" si="1"/>
        <v>0</v>
      </c>
      <c r="J14" s="1">
        <v>13</v>
      </c>
      <c r="K14" s="1">
        <v>14</v>
      </c>
      <c r="L14" s="1" t="s">
        <v>100</v>
      </c>
      <c r="M14" s="1" t="s">
        <v>75</v>
      </c>
      <c r="N14">
        <f>SUM(F2:F5,F7:F9,F15:F22)</f>
        <v>14</v>
      </c>
    </row>
    <row r="15" spans="1:14">
      <c r="A15" s="1">
        <v>8</v>
      </c>
      <c r="B15" s="3">
        <v>6</v>
      </c>
      <c r="C15" s="1" t="s">
        <v>25</v>
      </c>
      <c r="D15" s="5" t="s">
        <v>43</v>
      </c>
      <c r="E15" s="1">
        <v>24</v>
      </c>
      <c r="F15" s="1">
        <v>0</v>
      </c>
      <c r="G15">
        <f t="shared" si="1"/>
        <v>0</v>
      </c>
      <c r="J15" s="1">
        <v>14</v>
      </c>
      <c r="K15" s="1">
        <v>14</v>
      </c>
      <c r="L15" s="1" t="s">
        <v>101</v>
      </c>
      <c r="M15" s="1" t="s">
        <v>78</v>
      </c>
      <c r="N15">
        <f>SUM(F2:F6,F8:F9,F16:F23)</f>
        <v>14</v>
      </c>
    </row>
    <row r="16" spans="1:14">
      <c r="A16" s="1">
        <v>8</v>
      </c>
      <c r="B16" s="3">
        <v>7</v>
      </c>
      <c r="C16" s="1" t="s">
        <v>26</v>
      </c>
      <c r="D16" s="5" t="s">
        <v>44</v>
      </c>
      <c r="E16" s="1">
        <v>24</v>
      </c>
      <c r="F16" s="1">
        <v>0</v>
      </c>
      <c r="G16">
        <f t="shared" si="1"/>
        <v>0</v>
      </c>
      <c r="J16" s="1">
        <v>15</v>
      </c>
      <c r="K16" s="1">
        <v>13</v>
      </c>
      <c r="L16" s="1" t="s">
        <v>102</v>
      </c>
      <c r="M16" s="1" t="s">
        <v>77</v>
      </c>
      <c r="N16">
        <f>SUM(F2:F7,F9,F17:F24)</f>
        <v>15</v>
      </c>
    </row>
    <row r="17" spans="1:14">
      <c r="A17" s="1">
        <v>8</v>
      </c>
      <c r="B17" s="3">
        <v>8</v>
      </c>
      <c r="C17" s="1" t="s">
        <v>27</v>
      </c>
      <c r="D17" s="5" t="s">
        <v>45</v>
      </c>
      <c r="E17" s="1">
        <v>24</v>
      </c>
      <c r="F17" s="1">
        <v>0</v>
      </c>
      <c r="G17">
        <f t="shared" si="1"/>
        <v>0</v>
      </c>
      <c r="J17" s="1">
        <v>16</v>
      </c>
      <c r="K17" s="1">
        <v>11</v>
      </c>
      <c r="L17" s="1" t="s">
        <v>91</v>
      </c>
      <c r="M17" s="1" t="s">
        <v>62</v>
      </c>
      <c r="N17">
        <f>SUM(F2:F8,F18:F25)</f>
        <v>11</v>
      </c>
    </row>
    <row r="18" spans="1:14">
      <c r="A18" s="1">
        <v>8</v>
      </c>
      <c r="B18" s="3">
        <v>9</v>
      </c>
      <c r="C18" s="1" t="s">
        <v>28</v>
      </c>
      <c r="D18" s="5" t="s">
        <v>46</v>
      </c>
      <c r="E18" s="1">
        <v>24</v>
      </c>
      <c r="F18" s="1">
        <v>0</v>
      </c>
      <c r="G18">
        <f t="shared" si="1"/>
        <v>0</v>
      </c>
      <c r="J18" s="1">
        <v>17</v>
      </c>
      <c r="K18" s="1">
        <v>10</v>
      </c>
      <c r="L18" s="1" t="s">
        <v>92</v>
      </c>
      <c r="M18" s="1" t="s">
        <v>63</v>
      </c>
      <c r="N18">
        <f>SUM(F2:F9,F19:F26)</f>
        <v>19</v>
      </c>
    </row>
    <row r="19" spans="1:14">
      <c r="A19" s="1">
        <v>8</v>
      </c>
      <c r="B19" s="3">
        <v>10</v>
      </c>
      <c r="C19" s="1" t="s">
        <v>29</v>
      </c>
      <c r="D19" s="5" t="s">
        <v>47</v>
      </c>
      <c r="E19" s="1">
        <v>24</v>
      </c>
      <c r="F19" s="1">
        <v>0</v>
      </c>
      <c r="G19">
        <f t="shared" si="1"/>
        <v>0</v>
      </c>
      <c r="J19" s="1">
        <v>18</v>
      </c>
      <c r="K19" s="1">
        <v>9</v>
      </c>
      <c r="L19" s="1" t="s">
        <v>93</v>
      </c>
      <c r="M19" s="1" t="s">
        <v>64</v>
      </c>
      <c r="N19">
        <f>SUM(F3:F9,F20:F26)</f>
        <v>10</v>
      </c>
    </row>
    <row r="20" spans="1:14">
      <c r="A20" s="1">
        <v>8</v>
      </c>
      <c r="B20" s="3">
        <v>11</v>
      </c>
      <c r="C20" s="1" t="s">
        <v>30</v>
      </c>
      <c r="D20" s="5" t="s">
        <v>48</v>
      </c>
      <c r="E20" s="1">
        <v>24</v>
      </c>
      <c r="F20" s="1">
        <v>0</v>
      </c>
      <c r="G20">
        <f t="shared" si="1"/>
        <v>0</v>
      </c>
      <c r="J20" s="1">
        <v>19</v>
      </c>
      <c r="K20" s="1">
        <v>9</v>
      </c>
      <c r="L20" s="1" t="s">
        <v>94</v>
      </c>
      <c r="M20" s="1" t="s">
        <v>65</v>
      </c>
      <c r="N20">
        <f>SUM(F4:F9,F21:F26)</f>
        <v>10</v>
      </c>
    </row>
    <row r="21" spans="1:14">
      <c r="A21" s="1">
        <v>8</v>
      </c>
      <c r="B21" s="3">
        <v>12</v>
      </c>
      <c r="C21" s="1" t="s">
        <v>31</v>
      </c>
      <c r="D21" s="5" t="s">
        <v>49</v>
      </c>
      <c r="E21" s="1">
        <v>24</v>
      </c>
      <c r="F21" s="1">
        <v>0</v>
      </c>
      <c r="G21">
        <f t="shared" si="1"/>
        <v>0</v>
      </c>
      <c r="J21" s="1">
        <v>20</v>
      </c>
      <c r="K21" s="1">
        <v>10</v>
      </c>
      <c r="L21" s="1" t="s">
        <v>96</v>
      </c>
      <c r="M21" s="1" t="s">
        <v>66</v>
      </c>
      <c r="N21">
        <f>SUM(F5:F9,F22:F26)</f>
        <v>10</v>
      </c>
    </row>
    <row r="22" spans="1:14">
      <c r="A22" s="1">
        <v>8</v>
      </c>
      <c r="B22" s="3">
        <v>13</v>
      </c>
      <c r="C22" s="1" t="s">
        <v>32</v>
      </c>
      <c r="D22" s="5" t="s">
        <v>50</v>
      </c>
      <c r="E22" s="1">
        <v>24</v>
      </c>
      <c r="F22" s="1">
        <v>0</v>
      </c>
      <c r="G22">
        <f t="shared" si="1"/>
        <v>0</v>
      </c>
      <c r="J22" s="1">
        <v>21</v>
      </c>
      <c r="K22" s="1">
        <v>9</v>
      </c>
      <c r="L22" s="1" t="s">
        <v>59</v>
      </c>
      <c r="M22" s="1" t="s">
        <v>67</v>
      </c>
      <c r="N22">
        <f>SUM(F6:F9,F23:F26)</f>
        <v>9</v>
      </c>
    </row>
    <row r="23" spans="1:14">
      <c r="A23" s="1">
        <v>8</v>
      </c>
      <c r="B23" s="3">
        <v>14</v>
      </c>
      <c r="C23" s="1" t="s">
        <v>33</v>
      </c>
      <c r="D23" s="5" t="s">
        <v>51</v>
      </c>
      <c r="E23" s="1">
        <v>24</v>
      </c>
      <c r="F23" s="1">
        <v>0</v>
      </c>
      <c r="G23">
        <f t="shared" si="1"/>
        <v>0</v>
      </c>
      <c r="J23" s="1">
        <v>22</v>
      </c>
      <c r="K23" s="1">
        <v>8</v>
      </c>
      <c r="L23" s="1" t="s">
        <v>60</v>
      </c>
      <c r="M23" s="1" t="s">
        <v>68</v>
      </c>
      <c r="N23">
        <f>SUM(F7:F9,F24:F26)</f>
        <v>9</v>
      </c>
    </row>
    <row r="24" spans="1:14">
      <c r="A24" s="1">
        <v>8</v>
      </c>
      <c r="B24" s="3">
        <v>15</v>
      </c>
      <c r="C24" s="1" t="s">
        <v>34</v>
      </c>
      <c r="D24" s="5" t="s">
        <v>52</v>
      </c>
      <c r="E24" s="1">
        <v>24</v>
      </c>
      <c r="F24" s="1">
        <v>1</v>
      </c>
      <c r="G24">
        <f t="shared" si="1"/>
        <v>96</v>
      </c>
      <c r="J24" s="1">
        <v>23</v>
      </c>
      <c r="K24" s="1">
        <v>8</v>
      </c>
      <c r="L24" s="1" t="s">
        <v>61</v>
      </c>
      <c r="M24" s="1" t="s">
        <v>69</v>
      </c>
      <c r="N24">
        <f>SUM(F8:F9,F25:F26)</f>
        <v>8</v>
      </c>
    </row>
    <row r="25" spans="1:14">
      <c r="A25" s="1">
        <v>8</v>
      </c>
      <c r="B25" s="3">
        <v>16</v>
      </c>
      <c r="C25" s="1" t="s">
        <v>35</v>
      </c>
      <c r="D25" s="5" t="s">
        <v>10</v>
      </c>
      <c r="E25" s="1">
        <v>24</v>
      </c>
      <c r="F25" s="1">
        <v>0</v>
      </c>
      <c r="G25">
        <f t="shared" si="1"/>
        <v>0</v>
      </c>
      <c r="J25" s="1">
        <v>24</v>
      </c>
      <c r="K25" s="1">
        <v>8</v>
      </c>
      <c r="L25" s="1" t="s">
        <v>19</v>
      </c>
      <c r="M25" s="1" t="s">
        <v>37</v>
      </c>
      <c r="N25">
        <f>SUM(F9,F26)</f>
        <v>8</v>
      </c>
    </row>
    <row r="26" spans="1:14">
      <c r="A26" s="1">
        <v>8</v>
      </c>
      <c r="B26" s="3">
        <v>17</v>
      </c>
      <c r="C26" s="1" t="s">
        <v>37</v>
      </c>
      <c r="D26" s="5" t="s">
        <v>11</v>
      </c>
      <c r="E26" s="1">
        <v>24</v>
      </c>
      <c r="F26" s="1">
        <v>4</v>
      </c>
      <c r="G26">
        <f t="shared" si="1"/>
        <v>384</v>
      </c>
    </row>
    <row r="28" spans="1:14">
      <c r="D28" s="5"/>
      <c r="F28" s="9" t="s">
        <v>56</v>
      </c>
      <c r="G28">
        <f>SUM(G2:G26)</f>
        <v>3296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 2.5 a</vt:lpstr>
      <vt:lpstr>Ex 2.5 b</vt:lpstr>
      <vt:lpstr>Ex 2.5b with non linear </vt:lpstr>
      <vt:lpstr>2.3 a</vt:lpstr>
      <vt:lpstr>2.3 b</vt:lpstr>
      <vt:lpstr>2.3 c</vt:lpstr>
      <vt:lpstr>2.4 a</vt:lpstr>
      <vt:lpstr>2.4 b</vt:lpstr>
      <vt:lpstr>Test 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Wang</dc:creator>
  <cp:lastModifiedBy>Kevin Wang</cp:lastModifiedBy>
  <dcterms:created xsi:type="dcterms:W3CDTF">2022-10-03T08:50:47Z</dcterms:created>
  <dcterms:modified xsi:type="dcterms:W3CDTF">2022-10-12T12:36:34Z</dcterms:modified>
</cp:coreProperties>
</file>