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fernandez/Desktop/DataAnalytics/01-Stu_Predict_Gentrification/"/>
    </mc:Choice>
  </mc:AlternateContent>
  <xr:revisionPtr revIDLastSave="0" documentId="13_ncr:1_{2C83454C-3965-4A41-AC95-6A3C1F69780A}" xr6:coauthVersionLast="47" xr6:coauthVersionMax="47" xr10:uidLastSave="{00000000-0000-0000-0000-000000000000}"/>
  <bookViews>
    <workbookView xWindow="-32000" yWindow="11820" windowWidth="32000" windowHeight="16420" xr2:uid="{00000000-000D-0000-FFFF-FFFF00000000}"/>
  </bookViews>
  <sheets>
    <sheet name="Category By Outcome" sheetId="2" r:id="rId1"/>
    <sheet name="SubCat By Outcome" sheetId="3" r:id="rId2"/>
    <sheet name="Months By Outcome" sheetId="9" r:id="rId3"/>
    <sheet name="Goal Analysis" sheetId="10" r:id="rId4"/>
    <sheet name="Statistical Analysis" sheetId="11" r:id="rId5"/>
    <sheet name="Crowdfunding" sheetId="1" r:id="rId6"/>
  </sheets>
  <definedNames>
    <definedName name="_xlnm._FilterDatabase" localSheetId="5" hidden="1">Crowdfunding!$F$1:$F$1001</definedName>
    <definedName name="goal">Crowdfunding!$D:$D</definedName>
    <definedName name="status">Crowdfunding!$F:$F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S4" i="11"/>
  <c r="R4" i="11"/>
  <c r="Q4" i="11"/>
  <c r="P4" i="11"/>
  <c r="O4" i="11"/>
  <c r="N4" i="11"/>
  <c r="H4" i="11"/>
  <c r="G4" i="11"/>
  <c r="B2" i="10" l="1"/>
  <c r="B10" i="10" l="1"/>
  <c r="C11" i="10"/>
  <c r="C10" i="10"/>
  <c r="C9" i="10"/>
  <c r="C8" i="10"/>
  <c r="C12" i="10"/>
  <c r="D13" i="10"/>
  <c r="D12" i="10"/>
  <c r="D11" i="10"/>
  <c r="D10" i="10"/>
  <c r="D9" i="10"/>
  <c r="C13" i="10"/>
  <c r="B13" i="10"/>
  <c r="B12" i="10"/>
  <c r="B11" i="10"/>
  <c r="B9" i="10"/>
  <c r="D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8" i="10" l="1"/>
  <c r="G8" i="10" s="1"/>
  <c r="E9" i="10"/>
  <c r="G9" i="10" s="1"/>
  <c r="E7" i="10"/>
  <c r="G7" i="10" s="1"/>
  <c r="E2" i="10"/>
  <c r="G2" i="10" s="1"/>
  <c r="E6" i="10"/>
  <c r="G6" i="10" s="1"/>
  <c r="E13" i="10"/>
  <c r="F13" i="10" s="1"/>
  <c r="E5" i="10"/>
  <c r="F5" i="10" s="1"/>
  <c r="E12" i="10"/>
  <c r="H12" i="10" s="1"/>
  <c r="E4" i="10"/>
  <c r="H4" i="10" s="1"/>
  <c r="E11" i="10"/>
  <c r="G11" i="10" s="1"/>
  <c r="E3" i="10"/>
  <c r="H3" i="10" s="1"/>
  <c r="E10" i="10"/>
  <c r="G10" i="10" s="1"/>
  <c r="F8" i="10" l="1"/>
  <c r="F6" i="10"/>
  <c r="H10" i="10"/>
  <c r="H8" i="10"/>
  <c r="F4" i="10"/>
  <c r="H2" i="10"/>
  <c r="F9" i="10"/>
  <c r="G13" i="10"/>
  <c r="G3" i="10"/>
  <c r="F2" i="10"/>
  <c r="H9" i="10"/>
  <c r="G12" i="10"/>
  <c r="G4" i="10"/>
  <c r="F10" i="10"/>
  <c r="H11" i="10"/>
  <c r="F7" i="10"/>
  <c r="H7" i="10"/>
  <c r="H6" i="10"/>
  <c r="G5" i="10"/>
  <c r="H5" i="10"/>
  <c r="F12" i="10"/>
  <c r="F11" i="10"/>
  <c r="H13" i="10"/>
  <c r="F3" i="10"/>
</calcChain>
</file>

<file path=xl/sharedStrings.xml><?xml version="1.0" encoding="utf-8"?>
<sst xmlns="http://schemas.openxmlformats.org/spreadsheetml/2006/main" count="9072" uniqueCount="2116">
  <si>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</si>
  <si>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</si>
  <si>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</si>
  <si>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</si>
  <si>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</si>
  <si>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</si>
  <si>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</si>
  <si>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</si>
  <si>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</si>
  <si>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</si>
  <si>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</si>
  <si>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</si>
  <si>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</si>
  <si>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</si>
  <si>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</si>
  <si>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</si>
  <si>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</si>
  <si>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</si>
  <si>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</si>
  <si>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</si>
  <si>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</si>
  <si>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</si>
  <si>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</si>
  <si>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</si>
  <si>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</si>
  <si>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</si>
  <si>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</si>
  <si>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</si>
  <si>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</si>
  <si>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</si>
  <si>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</si>
  <si>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</si>
  <si>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</si>
  <si>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</si>
  <si>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</si>
  <si>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</si>
  <si>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</si>
  <si>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</si>
  <si>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</si>
  <si>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</si>
  <si>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</si>
  <si>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</si>
  <si>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</si>
  <si>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</si>
  <si>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</si>
  <si>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</si>
  <si>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</si>
  <si>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</si>
  <si>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</si>
  <si>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</si>
  <si>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</si>
  <si>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</si>
  <si>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</si>
  <si>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</si>
  <si>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</si>
  <si>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</si>
  <si>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</si>
  <si>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</si>
  <si>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</si>
  <si>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</si>
  <si>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</si>
  <si>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</si>
  <si>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</si>
  <si>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</si>
  <si>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</si>
  <si>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</si>
  <si>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</si>
  <si>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</si>
  <si>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</si>
  <si>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</si>
  <si>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</si>
  <si>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</si>
  <si>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</si>
  <si>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</si>
  <si>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</si>
  <si>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</si>
  <si>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</si>
  <si>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</si>
  <si>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</si>
  <si>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</si>
  <si>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</si>
  <si>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</si>
  <si>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</si>
  <si>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</si>
  <si>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</si>
  <si>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</si>
  <si>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</si>
  <si>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</si>
  <si>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</si>
  <si>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</si>
  <si>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</si>
  <si>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</si>
  <si>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</si>
  <si>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</si>
  <si>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</si>
  <si>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</si>
  <si>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</si>
  <si>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</si>
  <si>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</si>
  <si>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</si>
  <si>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</si>
  <si>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</si>
  <si>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</si>
  <si>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</si>
  <si>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</si>
  <si>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</si>
  <si>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</si>
  <si>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</si>
  <si>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</si>
  <si>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</si>
  <si>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</si>
  <si>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</si>
  <si>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</si>
  <si>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</si>
  <si>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</si>
  <si>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</si>
  <si>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</si>
  <si>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</si>
  <si>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</si>
  <si>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</si>
  <si>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</si>
  <si>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</si>
  <si>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</si>
  <si>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</si>
  <si>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</si>
  <si>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</si>
  <si>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</si>
  <si>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</si>
  <si>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</si>
  <si>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</si>
  <si>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</si>
  <si>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</si>
  <si>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</si>
  <si>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</si>
  <si>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</si>
  <si>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</si>
  <si>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</si>
  <si>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</si>
  <si>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</si>
  <si>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</si>
  <si>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</si>
  <si>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</si>
  <si>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</si>
  <si>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</si>
  <si>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</si>
  <si>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</si>
  <si>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</si>
  <si>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</si>
  <si>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</si>
  <si>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</si>
  <si>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</si>
  <si>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</si>
  <si>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</si>
  <si>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</si>
  <si>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</si>
  <si>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</si>
  <si>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</si>
  <si>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</si>
  <si>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</si>
  <si>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</si>
  <si>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</si>
  <si>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</si>
  <si>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</si>
  <si>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</si>
  <si>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</si>
  <si>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</si>
  <si>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</si>
  <si>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</si>
  <si>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</si>
  <si>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</si>
  <si>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</si>
  <si>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</si>
  <si>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</si>
  <si>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</si>
  <si>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</si>
  <si>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</si>
  <si>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</si>
  <si>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</si>
  <si>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</si>
  <si>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</si>
  <si>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</si>
  <si>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</si>
  <si>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</si>
  <si>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</si>
  <si>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</si>
  <si>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</si>
  <si>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</si>
  <si>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</si>
  <si>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</si>
  <si>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</si>
  <si>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</si>
  <si>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</si>
  <si>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</si>
  <si>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</si>
  <si>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</si>
  <si>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</si>
  <si>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</si>
  <si>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</si>
  <si>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</si>
  <si>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</si>
  <si>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</si>
  <si>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</si>
  <si>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</si>
  <si>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</si>
  <si>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</si>
  <si>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</si>
  <si>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</si>
  <si>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</si>
  <si>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</si>
  <si>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</si>
  <si>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</si>
  <si>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</si>
  <si>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</si>
  <si>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</si>
  <si>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</si>
  <si>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</si>
  <si>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</si>
  <si>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</si>
  <si>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</si>
  <si>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</si>
  <si>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</si>
  <si>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</si>
  <si>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</si>
  <si>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</si>
  <si>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</si>
  <si>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</si>
  <si>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</si>
  <si>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</si>
  <si>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</si>
  <si>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</si>
  <si>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</si>
  <si>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</si>
  <si>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</si>
  <si>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</si>
  <si>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</si>
  <si>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</si>
  <si>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</si>
  <si>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</si>
  <si>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</si>
  <si>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</si>
  <si>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</si>
  <si>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</si>
  <si>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</si>
  <si>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</si>
  <si>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</si>
  <si>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</si>
  <si>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</si>
  <si>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</si>
  <si>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</si>
  <si>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</si>
  <si>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</si>
  <si>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</si>
  <si>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</si>
  <si>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</si>
  <si>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</si>
  <si>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</si>
  <si>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</si>
  <si>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</si>
  <si>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</si>
  <si>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</si>
  <si>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</si>
  <si>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</si>
  <si>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</si>
  <si>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</si>
  <si>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</si>
  <si>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</si>
  <si>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</si>
  <si>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</si>
  <si>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</si>
  <si>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</si>
  <si>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</si>
  <si>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</si>
  <si>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</si>
  <si>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</si>
  <si>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</si>
  <si>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</si>
  <si>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</si>
  <si>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</si>
  <si>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</si>
  <si>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</si>
  <si>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</si>
  <si>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</si>
  <si>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</si>
  <si>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</si>
  <si>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</si>
  <si>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</si>
  <si>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</si>
  <si>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</si>
  <si>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</si>
  <si>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</si>
  <si>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</si>
  <si>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</si>
  <si>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</si>
  <si>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</si>
  <si>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</si>
  <si>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</si>
  <si>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</si>
  <si>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</si>
  <si>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</si>
  <si>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</si>
  <si>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</si>
  <si>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</si>
  <si>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</si>
  <si>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</si>
  <si>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</si>
  <si>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</si>
  <si>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</si>
  <si>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</si>
  <si>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</si>
  <si>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</si>
  <si>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</si>
  <si>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</si>
  <si>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</si>
  <si>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</si>
  <si>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</si>
  <si>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</si>
  <si>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</si>
  <si>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</si>
  <si>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</si>
  <si>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</si>
  <si>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</si>
  <si>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</si>
  <si>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</si>
  <si>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</si>
  <si>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</si>
  <si>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</si>
  <si>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</si>
  <si>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</si>
  <si>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</si>
  <si>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</si>
  <si>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</si>
  <si>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</si>
  <si>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</si>
  <si>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</si>
  <si>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</si>
  <si>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</si>
  <si>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</si>
  <si>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</si>
  <si>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</si>
  <si>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</si>
  <si>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</si>
  <si>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</si>
  <si>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</si>
  <si>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</si>
  <si>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</si>
  <si>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</si>
  <si>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</si>
  <si>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</si>
  <si>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</si>
  <si>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</si>
  <si>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</si>
  <si>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</si>
  <si>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</si>
  <si>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</si>
  <si>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</si>
  <si>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</si>
  <si>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</si>
  <si>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</si>
  <si>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</si>
  <si>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</si>
  <si>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</si>
  <si>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</si>
  <si>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</si>
  <si>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</si>
  <si>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</si>
  <si>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</si>
  <si>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</si>
  <si>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</si>
  <si>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</si>
  <si>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</si>
  <si>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</si>
  <si>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</si>
  <si>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</si>
  <si>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</si>
  <si>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</si>
  <si>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</si>
  <si>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</si>
  <si>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</si>
  <si>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</si>
  <si>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</si>
  <si>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</si>
  <si>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</si>
  <si>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</si>
  <si>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</si>
  <si>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</si>
  <si>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</si>
  <si>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</si>
  <si>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</si>
  <si>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</si>
  <si>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</si>
  <si>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</si>
  <si>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</si>
  <si>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</si>
  <si>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</si>
  <si>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</si>
  <si>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</si>
  <si>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</si>
  <si>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</si>
  <si>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</si>
  <si>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</si>
  <si>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</si>
  <si>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</si>
  <si>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</si>
  <si>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</si>
  <si>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</si>
  <si>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</si>
  <si>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</si>
  <si>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</si>
  <si>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</si>
  <si>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</si>
  <si>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</si>
  <si>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</si>
  <si>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</si>
  <si>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</si>
  <si>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</si>
  <si>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</si>
  <si>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</si>
  <si>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</si>
  <si>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</si>
  <si>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</si>
  <si>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</si>
  <si>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</si>
  <si>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</si>
  <si>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</si>
  <si>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</si>
  <si>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</si>
  <si>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</si>
  <si>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</si>
  <si>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</si>
  <si>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</si>
  <si>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</si>
  <si>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</si>
  <si>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</si>
  <si>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</si>
  <si>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</si>
  <si>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</si>
  <si>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</si>
  <si>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</si>
  <si>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</si>
  <si>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</si>
  <si>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</si>
  <si>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</si>
  <si>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</si>
  <si>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</si>
  <si>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</si>
  <si>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</si>
  <si>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</si>
  <si>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</si>
  <si>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</si>
  <si>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</si>
  <si>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</si>
  <si>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</si>
  <si>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</si>
  <si>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</si>
  <si>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</si>
  <si>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</si>
  <si>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</si>
  <si>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</si>
  <si>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</si>
  <si>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</si>
  <si>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</si>
  <si>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</si>
  <si>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</si>
  <si>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</si>
  <si>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</si>
  <si>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</si>
  <si>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</si>
  <si>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</si>
  <si>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</si>
  <si>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</si>
  <si>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</si>
  <si>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</si>
  <si>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</si>
  <si>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</si>
  <si>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</si>
  <si>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</si>
  <si>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</si>
  <si>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</si>
  <si>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</si>
  <si>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</si>
  <si>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</si>
  <si>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</si>
  <si>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</si>
  <si>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</si>
  <si>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</si>
  <si>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</si>
  <si>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</si>
  <si>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</si>
  <si>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</si>
  <si>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</si>
  <si>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</si>
  <si>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</si>
  <si>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</si>
  <si>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</si>
  <si>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</si>
  <si>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</si>
  <si>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</si>
  <si>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</si>
  <si>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</si>
  <si>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</si>
  <si>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</si>
  <si>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</si>
  <si>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</si>
  <si>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</si>
  <si>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</si>
  <si>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</si>
  <si>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</si>
  <si>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</si>
  <si>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</si>
  <si>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</si>
  <si>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</si>
  <si>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</si>
  <si>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</si>
  <si>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</si>
  <si>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</si>
  <si>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</si>
  <si>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</si>
  <si>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</si>
  <si>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</si>
  <si>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</si>
  <si>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</si>
  <si>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</si>
  <si>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</si>
  <si>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</si>
  <si>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</si>
  <si>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</si>
  <si>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</si>
  <si>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</si>
  <si>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</si>
  <si>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</si>
  <si>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</si>
  <si>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</si>
  <si>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</si>
  <si>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</si>
  <si>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</si>
  <si>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</si>
  <si>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</si>
  <si>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</si>
  <si>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</si>
  <si>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</si>
  <si>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</si>
  <si>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</si>
  <si>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</si>
  <si>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</si>
  <si>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</si>
  <si>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</si>
  <si>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</si>
  <si>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</si>
  <si>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</si>
  <si>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</si>
  <si>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</si>
  <si>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</si>
  <si>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</si>
  <si>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</si>
  <si>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</si>
  <si>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</si>
  <si>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</si>
  <si>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</si>
  <si>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</si>
  <si>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</si>
  <si>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</si>
  <si>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</si>
  <si>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</si>
  <si>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</si>
  <si>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</si>
  <si>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</si>
  <si>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</si>
  <si>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</si>
  <si>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</si>
  <si>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</si>
  <si>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</si>
  <si>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</si>
  <si>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</si>
  <si>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</si>
  <si>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</si>
  <si>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</si>
  <si>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</si>
  <si>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</si>
  <si>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</si>
  <si>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</si>
  <si>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</si>
  <si>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</si>
  <si>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</si>
  <si>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</si>
  <si>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</si>
  <si>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</si>
  <si>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</si>
  <si>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</si>
  <si>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</si>
  <si>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</si>
  <si>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</si>
  <si>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</si>
  <si>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</si>
  <si>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</si>
  <si>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</si>
  <si>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</si>
  <si>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</si>
  <si>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</si>
  <si>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</si>
  <si>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</si>
  <si>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</si>
  <si>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</si>
  <si>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</si>
  <si>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</si>
  <si>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</si>
  <si>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</si>
  <si>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</si>
  <si>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</si>
  <si>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</si>
  <si>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</si>
  <si>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</si>
  <si>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</si>
  <si>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</si>
  <si>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</si>
  <si>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</si>
  <si>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</si>
  <si>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</si>
  <si>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</si>
  <si>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</si>
  <si>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</si>
  <si>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</si>
  <si>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</si>
  <si>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</si>
  <si>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</si>
  <si>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</si>
  <si>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</si>
  <si>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</si>
  <si>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</si>
  <si>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</si>
  <si>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</si>
  <si>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</si>
  <si>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</si>
  <si>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</si>
  <si>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</si>
  <si>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</si>
  <si>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</si>
  <si>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</si>
  <si>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</si>
  <si>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</si>
  <si>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</si>
  <si>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</si>
  <si>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</si>
  <si>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</si>
  <si>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</si>
  <si>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</si>
  <si>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</si>
  <si>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</si>
  <si>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</si>
  <si>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</si>
  <si>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</si>
  <si>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</si>
  <si>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</si>
  <si>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</si>
  <si>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</si>
  <si>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</si>
  <si>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</si>
  <si>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</si>
  <si>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</si>
  <si>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</si>
  <si>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</si>
  <si>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</si>
  <si>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</si>
  <si>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</si>
  <si>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</si>
  <si>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</si>
  <si>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</si>
  <si>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</si>
  <si>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</si>
  <si>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</si>
  <si>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</si>
  <si>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</si>
  <si>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</si>
  <si>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</si>
  <si>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</si>
  <si>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</si>
  <si>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</si>
  <si>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</si>
  <si>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</si>
  <si>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</si>
  <si>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</si>
  <si>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</si>
  <si>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</si>
  <si>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</si>
  <si>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</si>
  <si>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</si>
  <si>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</si>
  <si>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</si>
  <si>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</si>
  <si>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</si>
  <si>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</si>
  <si>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</si>
  <si>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</si>
  <si>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</si>
  <si>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</si>
  <si>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</si>
  <si>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</si>
  <si>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</si>
  <si>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</si>
  <si>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</si>
  <si>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</si>
  <si>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</si>
  <si>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</si>
  <si>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</si>
  <si>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</si>
  <si>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</si>
  <si>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</si>
  <si>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</si>
  <si>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</si>
  <si>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</si>
  <si>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</si>
  <si>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</si>
  <si>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</si>
  <si>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</si>
  <si>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</si>
  <si>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</si>
  <si>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</si>
  <si>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</si>
  <si>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</si>
  <si>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</si>
  <si>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</si>
  <si>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</si>
  <si>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</si>
  <si>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</si>
  <si>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</si>
  <si>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</si>
  <si>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</si>
  <si>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</si>
  <si>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</si>
  <si>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</si>
  <si>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</si>
  <si>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</si>
  <si>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</si>
  <si>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</si>
  <si>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</si>
  <si>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</si>
  <si>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</si>
  <si>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</si>
  <si>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</si>
  <si>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</si>
  <si>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</si>
  <si>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</si>
  <si>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</si>
  <si>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</si>
  <si>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</si>
  <si>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</si>
  <si>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</si>
  <si>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</si>
  <si>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</si>
  <si>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</si>
  <si>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</si>
  <si>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</si>
  <si>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</si>
  <si>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</si>
  <si>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</si>
  <si>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</si>
  <si>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</si>
  <si>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</si>
  <si>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</si>
  <si>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</si>
  <si>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</si>
  <si>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</si>
  <si>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</si>
  <si>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</si>
  <si>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</si>
  <si>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</si>
  <si>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</si>
  <si>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</si>
  <si>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</si>
  <si>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</si>
  <si>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</si>
  <si>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</si>
  <si>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</si>
  <si>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</si>
  <si>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</si>
  <si>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</si>
  <si>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</si>
  <si>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</si>
  <si>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</si>
  <si>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</si>
  <si>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</si>
  <si>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</si>
  <si>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</si>
  <si>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</si>
  <si>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</si>
  <si>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</si>
  <si>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</si>
  <si>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</si>
  <si>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</si>
  <si>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</si>
  <si>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</si>
  <si>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</si>
  <si>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</si>
  <si>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</si>
  <si>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</si>
  <si>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</si>
  <si>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</si>
  <si>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</si>
  <si>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</si>
  <si>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</si>
  <si>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</si>
  <si>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</si>
  <si>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</si>
  <si>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</si>
  <si>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</si>
  <si>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</si>
  <si>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</si>
  <si>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</si>
  <si>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</si>
  <si>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</si>
  <si>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</si>
  <si>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</si>
  <si>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</si>
  <si>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</si>
  <si>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</si>
  <si>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</si>
  <si>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</si>
  <si>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</si>
  <si>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</si>
  <si>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</si>
  <si>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</si>
  <si>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</si>
  <si>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</si>
  <si>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</si>
  <si>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</si>
  <si>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</si>
  <si>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</si>
  <si>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</si>
  <si>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</si>
  <si>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</si>
  <si>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</si>
  <si>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</si>
  <si>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</si>
  <si>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</si>
  <si>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</si>
  <si>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</si>
  <si>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</si>
  <si>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</si>
  <si>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</si>
  <si>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</si>
  <si>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</si>
  <si>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</si>
  <si>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</si>
  <si>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</si>
  <si>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</si>
  <si>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</si>
  <si>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</si>
  <si>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</si>
  <si>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</si>
  <si>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</si>
  <si>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</si>
  <si>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</si>
  <si>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</si>
  <si>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</si>
  <si>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</si>
  <si>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</si>
  <si>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</si>
  <si>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</si>
  <si>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</si>
  <si>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</si>
  <si>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</si>
  <si>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</si>
  <si>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</si>
  <si>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</si>
  <si>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</si>
  <si>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</si>
  <si>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</si>
  <si>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</si>
  <si>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</si>
  <si>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</si>
  <si>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</si>
  <si>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</si>
  <si>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</si>
  <si>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</si>
  <si>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</si>
  <si>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</si>
  <si>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</si>
  <si>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</si>
  <si>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</si>
  <si>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</si>
  <si>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</si>
  <si>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</si>
  <si>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</si>
  <si>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</si>
  <si>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</si>
  <si>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</si>
  <si>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</si>
  <si>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</si>
  <si>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</si>
  <si>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</si>
  <si>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</si>
  <si>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</si>
  <si>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</si>
  <si>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</si>
  <si>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</si>
  <si>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</si>
  <si>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</si>
  <si>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</si>
  <si>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</si>
  <si>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</si>
  <si>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</si>
  <si>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</si>
  <si>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</si>
  <si>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</si>
  <si>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</si>
  <si>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</si>
  <si>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</si>
  <si>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</si>
  <si>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</si>
  <si>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</si>
  <si>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</si>
  <si>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</si>
  <si>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</si>
  <si>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</si>
  <si>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</si>
  <si>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</si>
  <si>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</si>
  <si>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</si>
  <si>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</si>
  <si>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</si>
  <si>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</si>
  <si>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</si>
  <si>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</si>
  <si>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</si>
  <si>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</si>
  <si>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</si>
  <si>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</si>
  <si>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</si>
  <si>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</si>
  <si>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</si>
  <si>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</si>
  <si>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</si>
  <si>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</si>
  <si>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</si>
  <si>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</si>
  <si>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</si>
  <si>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</si>
  <si>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</si>
  <si>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</si>
  <si>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</si>
  <si>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</si>
  <si>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</si>
  <si>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</si>
  <si>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</si>
  <si>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</si>
  <si>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</si>
  <si>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</si>
  <si>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</si>
  <si>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</si>
  <si>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</si>
  <si>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</si>
  <si>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</si>
  <si>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</si>
  <si>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</si>
  <si>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</si>
  <si>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</si>
  <si>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</si>
  <si>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</si>
  <si>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</si>
  <si>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</si>
  <si>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</si>
  <si>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</si>
  <si>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</si>
  <si>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</si>
  <si>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</si>
  <si>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</si>
  <si>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</si>
  <si>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</si>
  <si>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</si>
  <si>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</si>
  <si>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</si>
  <si>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</si>
  <si>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</si>
  <si>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</si>
  <si>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</si>
  <si>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</si>
  <si>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</si>
  <si>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</si>
  <si>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</si>
  <si>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</si>
  <si>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</si>
  <si>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</si>
  <si>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</si>
  <si>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</si>
  <si>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</si>
  <si>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</si>
  <si>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</si>
  <si>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</si>
  <si>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</si>
  <si>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</si>
  <si>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</si>
  <si>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</si>
  <si>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</si>
  <si>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</si>
  <si>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</si>
  <si>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</si>
  <si>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</si>
  <si>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</si>
  <si>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</si>
  <si>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</si>
  <si>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</si>
  <si>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</si>
  <si>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</si>
  <si>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</si>
  <si>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</si>
  <si>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</si>
  <si>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</si>
  <si>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</si>
  <si>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</si>
  <si>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</si>
  <si>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</si>
  <si>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</si>
  <si>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</si>
  <si>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</si>
  <si>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</si>
  <si>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</si>
  <si>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</si>
  <si>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</si>
  <si>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</si>
  <si>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</si>
  <si>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</si>
  <si>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</si>
  <si>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</si>
  <si>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</si>
  <si>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</si>
  <si>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</si>
  <si>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</si>
  <si>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</si>
  <si>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</si>
  <si>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</si>
  <si>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</si>
  <si>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</si>
  <si>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</si>
  <si>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</si>
  <si>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</si>
  <si>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</si>
  <si>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</si>
  <si>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</si>
  <si>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</si>
  <si>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</si>
  <si>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</si>
  <si>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</si>
  <si>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</si>
  <si>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</si>
  <si>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</si>
  <si>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</si>
  <si>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</si>
  <si>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</si>
  <si>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</si>
  <si>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</si>
  <si>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</si>
  <si>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</si>
  <si>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</si>
  <si>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</si>
  <si>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</si>
  <si>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</si>
  <si>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</si>
  <si>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</si>
  <si>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</si>
  <si>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</si>
  <si>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</si>
  <si>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</si>
  <si>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</si>
  <si>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</si>
  <si>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</si>
  <si>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</si>
  <si>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</si>
  <si>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</si>
  <si>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</si>
  <si>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</si>
  <si>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</si>
  <si>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</si>
  <si>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</si>
  <si>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</si>
  <si>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</si>
  <si>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</si>
  <si>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</si>
  <si>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</si>
  <si>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</si>
  <si>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</si>
  <si>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</si>
  <si>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</si>
  <si>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</si>
  <si>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</si>
  <si>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</si>
  <si>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</si>
  <si>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</si>
  <si>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</si>
  <si>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</si>
  <si>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</si>
  <si>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</si>
  <si>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</si>
  <si>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</si>
  <si>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</si>
  <si>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</si>
  <si>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</si>
  <si>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</si>
  <si>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</si>
  <si>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</si>
  <si>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</si>
  <si>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</si>
  <si>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</si>
  <si>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</si>
  <si>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</si>
  <si>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</si>
  <si>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</si>
  <si>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</si>
  <si>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</si>
  <si>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</si>
  <si>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</si>
  <si>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</si>
  <si>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</si>
  <si>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</si>
  <si>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</si>
  <si>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</si>
  <si>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</si>
  <si>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</si>
  <si>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</si>
  <si>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</si>
  <si>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</si>
  <si>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</si>
  <si>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</si>
  <si>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</si>
  <si>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</si>
  <si>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</si>
  <si>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</si>
  <si>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</si>
  <si>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</si>
  <si>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</si>
  <si>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</si>
  <si>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</si>
  <si>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</si>
  <si>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</si>
  <si>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</si>
  <si>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</si>
  <si>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</si>
  <si>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</si>
  <si>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</si>
  <si>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</si>
  <si>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</si>
  <si>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</si>
  <si>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</si>
  <si>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</si>
  <si>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</si>
  <si>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</si>
  <si>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</si>
  <si>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</si>
  <si>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</si>
  <si>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</si>
  <si>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</si>
  <si>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</si>
  <si>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</si>
  <si>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</si>
  <si>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</si>
  <si>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</si>
  <si>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</si>
  <si>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</si>
  <si>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</si>
  <si>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</si>
  <si>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</si>
  <si>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</si>
  <si>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</si>
  <si>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</si>
  <si>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</si>
  <si>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</si>
  <si>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</si>
  <si>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</si>
  <si>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</si>
  <si>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</si>
  <si>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</si>
  <si>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</si>
  <si>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</si>
  <si>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</si>
  <si>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</si>
  <si>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</si>
  <si>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</si>
  <si>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</si>
  <si>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</si>
  <si>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</si>
  <si>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</si>
  <si>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</si>
  <si>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</si>
  <si>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</si>
  <si>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</si>
  <si>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</si>
  <si>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</si>
  <si>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</si>
  <si>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</si>
  <si>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</si>
  <si>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</si>
  <si>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</si>
  <si>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</si>
  <si>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</si>
  <si>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</si>
  <si>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</si>
  <si>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</si>
  <si>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</si>
  <si>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</si>
  <si>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</si>
  <si>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</si>
  <si>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</si>
  <si>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</si>
  <si>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</si>
  <si>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</si>
  <si>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</si>
  <si>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</si>
  <si>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</si>
  <si>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</si>
  <si>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</si>
  <si>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</si>
  <si>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</si>
  <si>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</si>
  <si>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</si>
  <si>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</si>
  <si>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</si>
  <si>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</si>
  <si>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</si>
  <si>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</si>
  <si>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</si>
  <si>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</si>
  <si>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</si>
  <si>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</si>
  <si>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</si>
  <si>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</si>
  <si>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</si>
  <si>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</si>
  <si>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</si>
  <si>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</si>
  <si>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</si>
  <si>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</si>
  <si>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</si>
  <si>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</si>
  <si>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</si>
  <si>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</si>
  <si>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</si>
  <si>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</si>
  <si>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</si>
  <si>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</si>
  <si>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</si>
  <si>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</si>
  <si>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</si>
  <si>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</si>
  <si>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</si>
  <si>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</si>
  <si>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</si>
  <si>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</si>
  <si>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</si>
  <si>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</si>
  <si>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</si>
  <si>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</si>
  <si>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</si>
  <si>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</si>
  <si>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</si>
  <si>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</si>
  <si>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</si>
  <si>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</si>
  <si>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</si>
  <si>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</si>
  <si>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</si>
  <si>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</si>
  <si>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</si>
  <si>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</si>
  <si>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</si>
  <si>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</si>
  <si>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</si>
  <si>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</si>
  <si>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</si>
  <si>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</si>
  <si>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</si>
  <si>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</si>
  <si>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</si>
  <si>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</si>
  <si>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</si>
  <si>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</si>
  <si>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</si>
  <si>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</si>
  <si>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</si>
  <si>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</si>
  <si>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</si>
  <si>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</si>
  <si>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</si>
  <si>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</si>
  <si>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</si>
  <si>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</si>
  <si>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</si>
  <si>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</si>
  <si>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</si>
  <si>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</si>
  <si>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</si>
  <si>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</si>
  <si>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</si>
  <si>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</si>
  <si>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</si>
  <si>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</si>
  <si>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</si>
  <si>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</si>
  <si>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</si>
  <si>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</si>
  <si>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</si>
  <si>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</si>
  <si>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</si>
  <si>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</si>
  <si>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</si>
  <si>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</si>
  <si>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</si>
  <si>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</si>
  <si>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</si>
  <si>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</si>
  <si>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</si>
  <si>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</si>
  <si>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</si>
  <si>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</si>
  <si>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</si>
  <si>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</si>
  <si>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</si>
  <si>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</si>
  <si>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</si>
  <si>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</si>
  <si>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</si>
  <si>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</si>
  <si>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</si>
  <si>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</si>
  <si>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</si>
  <si>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</si>
  <si>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</si>
  <si>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</si>
  <si>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</si>
  <si>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</si>
  <si>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</si>
  <si>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</si>
  <si>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</si>
  <si>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</si>
  <si>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</si>
  <si>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</si>
  <si>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</si>
  <si>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</si>
  <si>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</si>
  <si>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</si>
  <si>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</si>
  <si>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</si>
  <si>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</si>
  <si>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</si>
  <si>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</si>
  <si>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</si>
  <si>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</si>
  <si>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</si>
  <si>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</si>
  <si>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</si>
  <si>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</si>
  <si>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</si>
  <si>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</si>
  <si>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</si>
  <si>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</si>
  <si>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</si>
  <si>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</si>
  <si>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</si>
  <si>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</si>
  <si>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</si>
  <si>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</si>
  <si>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</si>
  <si>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</si>
  <si>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</si>
  <si>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</si>
  <si>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</si>
  <si>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</si>
  <si>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</si>
  <si>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</si>
  <si>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</si>
  <si>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</si>
  <si>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</si>
  <si>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</si>
  <si>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</si>
  <si>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</si>
  <si>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</si>
  <si>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</si>
  <si>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</si>
  <si>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</si>
  <si>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</si>
  <si>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</si>
  <si>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</si>
  <si>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</si>
  <si>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</si>
  <si>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</si>
  <si>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</si>
  <si>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</si>
  <si>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</si>
  <si>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</si>
  <si>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</si>
  <si>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</si>
  <si>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</si>
  <si>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</si>
  <si>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</si>
  <si>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</si>
  <si>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</si>
  <si>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</si>
  <si>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</si>
  <si>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</si>
  <si>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</si>
  <si>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</si>
  <si>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</si>
  <si>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</si>
  <si>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</si>
  <si>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</si>
  <si>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</si>
  <si>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</si>
  <si>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</si>
  <si>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</si>
  <si>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</si>
  <si>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</si>
  <si>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</si>
  <si>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</si>
  <si>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</si>
  <si>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</si>
  <si>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</si>
  <si>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</si>
  <si>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</si>
  <si>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</si>
  <si>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</si>
  <si>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</si>
  <si>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</si>
  <si>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</si>
  <si>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</si>
  <si>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</si>
  <si>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</si>
  <si>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</si>
  <si>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</si>
  <si>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</si>
  <si>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</si>
  <si>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</si>
  <si>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</si>
  <si>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</si>
  <si>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</si>
  <si>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</si>
  <si>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</si>
  <si>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</si>
  <si>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</si>
  <si>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</si>
  <si>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</si>
  <si>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</si>
  <si>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</si>
  <si>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</si>
  <si>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</si>
  <si>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</si>
  <si>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</si>
  <si>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</si>
  <si>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</si>
  <si>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</si>
  <si>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</si>
  <si>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</si>
  <si>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</si>
  <si>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</si>
  <si>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</si>
  <si>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</si>
  <si>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</si>
  <si>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</si>
  <si>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</si>
  <si>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</si>
  <si>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</si>
  <si>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</si>
  <si>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</si>
  <si>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</si>
  <si>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</si>
  <si>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</si>
  <si>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</si>
  <si>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</si>
  <si>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</si>
  <si>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</si>
  <si>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</si>
  <si>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</si>
  <si>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</si>
  <si>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</si>
  <si>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</si>
  <si>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</si>
  <si>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</si>
  <si>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</si>
  <si>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</si>
  <si>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</si>
  <si>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</si>
  <si>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</si>
  <si>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</si>
  <si>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</si>
  <si>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</si>
  <si>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</si>
  <si>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</si>
  <si>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</si>
  <si>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</si>
  <si>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</si>
  <si>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</si>
  <si>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</si>
  <si>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</si>
  <si>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</si>
  <si>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</si>
  <si>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</si>
  <si>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</si>
  <si>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</si>
  <si>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</si>
  <si>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</si>
  <si>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</si>
  <si>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</si>
  <si>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</si>
  <si>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</si>
  <si>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</si>
  <si>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</si>
  <si>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</si>
  <si>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</si>
  <si>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</si>
  <si>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</si>
  <si>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</si>
  <si>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</si>
  <si>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</si>
  <si>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</si>
  <si>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</si>
  <si>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</si>
  <si>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</si>
  <si>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</si>
  <si>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</si>
  <si>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</si>
  <si>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</si>
  <si>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</si>
  <si>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</si>
  <si>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</si>
  <si>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</si>
  <si>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</si>
  <si>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</si>
  <si>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</si>
  <si>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</si>
  <si>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</si>
  <si>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</si>
  <si>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</si>
  <si>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</si>
  <si>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</si>
  <si>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</si>
  <si>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</si>
  <si>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</si>
  <si>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</si>
  <si>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</si>
  <si>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</si>
  <si>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</si>
  <si>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</si>
  <si>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</si>
  <si>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</si>
  <si>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</si>
  <si>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</si>
  <si>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</si>
  <si>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</si>
  <si>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</si>
  <si>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</si>
  <si>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</si>
  <si>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</si>
  <si>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</si>
  <si>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</si>
  <si>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</si>
  <si>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</si>
  <si>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</si>
  <si>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</si>
  <si>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</si>
  <si>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</si>
  <si>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</si>
  <si>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</si>
  <si>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</si>
  <si>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</si>
  <si>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</si>
  <si>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</si>
  <si>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</si>
  <si>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</si>
  <si>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</si>
  <si>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</si>
  <si>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</si>
  <si>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</si>
  <si>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</si>
  <si>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</si>
  <si>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</si>
  <si>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</si>
  <si>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</si>
  <si>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</si>
  <si>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</si>
  <si>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</si>
  <si>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</si>
  <si>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</si>
  <si>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</si>
  <si>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</si>
  <si>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</si>
  <si>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</si>
  <si>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</si>
  <si>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</si>
  <si>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</si>
  <si>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</si>
  <si>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</si>
  <si>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</si>
  <si>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</si>
  <si>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</si>
  <si>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</si>
  <si>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</si>
  <si>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</si>
  <si>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</si>
  <si>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</si>
  <si>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</si>
  <si>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</si>
  <si>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</si>
  <si>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</si>
  <si>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</si>
  <si>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</si>
  <si>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</si>
  <si>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</si>
  <si>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</si>
  <si>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</si>
  <si>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</si>
  <si>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</si>
  <si>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</si>
  <si>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</si>
  <si>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</si>
  <si>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</si>
  <si>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</si>
  <si>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</si>
  <si>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</si>
  <si>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</si>
  <si>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</si>
  <si>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</si>
  <si>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</si>
  <si>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</si>
  <si>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</si>
  <si>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</si>
  <si>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</si>
  <si>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</si>
  <si>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</si>
  <si>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</si>
  <si>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</si>
  <si>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</si>
  <si>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</si>
  <si>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</si>
  <si>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</si>
  <si>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</si>
  <si>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</si>
  <si>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</si>
  <si>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</si>
  <si>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</si>
  <si>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</si>
  <si>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</si>
  <si>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</si>
  <si>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</si>
  <si>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</si>
  <si>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</si>
  <si>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</si>
  <si>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</si>
  <si>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</si>
  <si>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</si>
  <si>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</si>
  <si>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</si>
  <si>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</si>
  <si>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</si>
  <si>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</si>
  <si>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</si>
  <si>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</si>
  <si>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</si>
  <si>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</si>
  <si>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</si>
  <si>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</si>
  <si>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</si>
  <si>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</si>
  <si>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</si>
  <si>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</si>
  <si>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</si>
  <si>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</si>
  <si>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</si>
  <si>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</si>
  <si>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</si>
  <si>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</si>
  <si>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</si>
  <si>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</si>
  <si>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</si>
  <si>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</si>
  <si>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</si>
  <si>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</si>
  <si>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</si>
  <si>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</si>
  <si>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</si>
  <si>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</si>
  <si>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</si>
  <si>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</si>
  <si>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</si>
  <si>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</si>
  <si>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</si>
  <si>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</si>
  <si>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</si>
  <si>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</si>
  <si>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</si>
  <si>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</si>
  <si>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</si>
  <si>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</si>
  <si>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</si>
  <si>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</si>
  <si>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</si>
  <si>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</si>
  <si>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</si>
  <si>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</si>
  <si>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</si>
  <si>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</si>
  <si>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</si>
  <si>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</si>
  <si>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</si>
  <si>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</si>
  <si>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</si>
  <si>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</si>
  <si>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</si>
  <si>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</si>
  <si>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</si>
  <si>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</si>
  <si>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</si>
  <si>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</si>
  <si>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</si>
  <si>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</si>
  <si>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</si>
  <si>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</si>
  <si>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</si>
  <si>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</si>
  <si>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</si>
  <si>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</si>
  <si>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</si>
  <si>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</si>
  <si>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</si>
  <si>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</si>
  <si>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</si>
  <si>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</si>
  <si>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</si>
  <si>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</si>
  <si>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</si>
  <si>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</si>
  <si>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</si>
  <si>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</si>
  <si>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</si>
  <si>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</si>
  <si>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</si>
  <si>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</si>
  <si>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</si>
  <si>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</si>
  <si>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</si>
  <si>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</si>
  <si>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</si>
  <si>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</si>
  <si>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</si>
  <si>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</si>
  <si>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</si>
  <si>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</si>
  <si>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</si>
  <si>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</si>
  <si>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</si>
  <si>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</si>
  <si>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</si>
  <si>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</si>
  <si>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</si>
  <si>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</si>
  <si>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</si>
  <si>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</si>
  <si>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</si>
  <si>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</si>
  <si>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</si>
  <si>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</si>
  <si>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</si>
  <si>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</si>
  <si>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</si>
  <si>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</si>
  <si>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</si>
  <si>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</si>
  <si>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</si>
  <si>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</si>
  <si>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</si>
  <si>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</si>
  <si>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</si>
  <si>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</si>
  <si>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</si>
  <si>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</si>
  <si>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</si>
  <si>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</si>
  <si>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</si>
  <si>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</si>
  <si>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</si>
  <si>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</si>
  <si>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</si>
  <si>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</si>
  <si>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</si>
  <si>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</si>
  <si>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</si>
  <si>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</si>
  <si>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</si>
  <si>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</si>
  <si>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</si>
  <si>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</si>
  <si>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</si>
  <si>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</si>
  <si>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</si>
  <si>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</si>
  <si>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</si>
  <si>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</si>
  <si>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</si>
  <si>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</si>
  <si>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</si>
  <si>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</si>
  <si>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</si>
  <si>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</si>
  <si>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</si>
  <si>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</si>
  <si>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</si>
  <si>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</si>
  <si>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</si>
  <si>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</si>
  <si>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</si>
  <si>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</si>
  <si>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</si>
  <si>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</si>
  <si>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</si>
  <si>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</si>
  <si>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</si>
  <si>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</si>
  <si>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</si>
  <si>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</si>
  <si>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</si>
  <si>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</si>
  <si>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</si>
  <si>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</si>
  <si>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</si>
  <si>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</si>
  <si>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</si>
  <si>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</si>
  <si>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</si>
  <si>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</si>
  <si>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</si>
  <si>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</si>
  <si>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</si>
  <si>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</si>
  <si>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</si>
  <si>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</si>
  <si>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</si>
  <si>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</si>
  <si>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</si>
  <si>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</si>
  <si>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</si>
  <si>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</si>
  <si>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</si>
  <si>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</si>
  <si>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</si>
  <si>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</si>
  <si>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</si>
  <si>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</si>
  <si>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</si>
  <si>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</si>
  <si>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</si>
  <si>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</si>
  <si>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</si>
  <si>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</si>
  <si>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</si>
  <si>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</si>
  <si>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</si>
  <si>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</si>
  <si>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</si>
  <si>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</si>
  <si>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</si>
  <si>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</si>
  <si>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</si>
  <si>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</si>
  <si>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</si>
  <si>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</si>
  <si>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</si>
  <si>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</si>
  <si>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</si>
  <si>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</si>
  <si>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</si>
  <si>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</si>
  <si>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</si>
  <si>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</si>
  <si>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</si>
  <si>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</si>
  <si>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</si>
  <si>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</si>
  <si>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</si>
  <si>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</si>
  <si>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</si>
  <si>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</si>
  <si>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</si>
  <si>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</si>
  <si>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</si>
  <si>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</si>
  <si>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</si>
  <si>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</si>
  <si>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</si>
  <si>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</si>
  <si>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</si>
  <si>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</si>
  <si>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</si>
  <si>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</si>
  <si>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</si>
  <si>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</si>
  <si>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</si>
  <si>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</si>
  <si>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</si>
  <si>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</si>
  <si>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</si>
  <si>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</si>
  <si>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</si>
  <si>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</si>
  <si>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</si>
  <si>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</si>
  <si>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</si>
  <si>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</si>
  <si>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</si>
  <si>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</si>
  <si>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</si>
  <si>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</si>
  <si>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</si>
  <si>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</si>
  <si>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</si>
  <si>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</si>
  <si>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</si>
  <si>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</si>
  <si>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</si>
  <si>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</si>
  <si>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</si>
  <si>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</si>
  <si>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</si>
  <si>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</si>
  <si>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</si>
  <si>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</si>
  <si>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</si>
  <si>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</si>
  <si>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</si>
  <si>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</si>
  <si>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</si>
  <si>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</si>
  <si>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</si>
  <si>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</si>
  <si>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</si>
  <si>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</si>
  <si>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</si>
  <si>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</si>
  <si>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</si>
  <si>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</si>
  <si>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</si>
  <si>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</si>
  <si>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</si>
  <si>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</si>
  <si>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</si>
  <si>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</si>
  <si>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</si>
  <si>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</si>
  <si>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</si>
  <si>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</si>
  <si>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</si>
  <si>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</si>
  <si>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</si>
  <si>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</si>
  <si>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</si>
  <si>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</si>
  <si>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</si>
  <si>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</si>
  <si>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</si>
  <si>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</si>
  <si>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</si>
  <si>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</si>
  <si>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</si>
  <si>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</si>
  <si>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</si>
  <si>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</si>
  <si>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</si>
  <si>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</si>
  <si>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</si>
  <si>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</si>
  <si>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</si>
  <si>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</si>
  <si>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</si>
  <si>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</si>
  <si>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</si>
  <si>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</si>
  <si>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</si>
  <si>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</si>
  <si>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</si>
  <si>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</si>
  <si>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</si>
  <si>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</si>
  <si>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</si>
  <si>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</si>
  <si>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</si>
  <si>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</si>
  <si>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</si>
  <si>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</si>
  <si>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</si>
  <si>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</si>
  <si>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</si>
  <si>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</si>
  <si>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</si>
  <si>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</si>
  <si>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</si>
  <si>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</si>
  <si>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</si>
  <si>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</si>
  <si>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</si>
  <si>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</si>
  <si>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</si>
  <si>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</si>
  <si>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</si>
  <si>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</si>
  <si>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</si>
  <si>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</si>
  <si>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</si>
  <si>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</si>
  <si>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</si>
  <si>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</si>
  <si>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</si>
  <si>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</si>
  <si>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</si>
  <si>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</si>
  <si>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</si>
  <si>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</si>
  <si>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</si>
  <si>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</si>
  <si>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</si>
  <si>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</si>
  <si>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</si>
  <si>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</si>
  <si>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</si>
  <si>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</si>
  <si>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</si>
  <si>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</si>
  <si>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</si>
  <si>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</si>
  <si>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</si>
  <si>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</si>
  <si>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</si>
  <si>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</si>
  <si>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</si>
  <si>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</si>
  <si>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</si>
  <si>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</si>
  <si>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</si>
  <si>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</si>
  <si>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</si>
  <si>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</si>
  <si>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</si>
  <si>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</si>
  <si>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</si>
  <si>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</si>
  <si>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</si>
  <si>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</si>
  <si>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</si>
  <si>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</si>
  <si>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</si>
  <si>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</si>
  <si>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</si>
  <si>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</si>
  <si>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</si>
  <si>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</si>
  <si>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</si>
  <si>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</si>
  <si>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</si>
  <si>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</si>
  <si>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</si>
  <si>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</si>
  <si>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</si>
  <si>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</si>
  <si>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</si>
  <si>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</si>
  <si>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</si>
  <si>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</si>
  <si>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</si>
  <si>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</si>
  <si>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</si>
  <si>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</si>
  <si>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</si>
  <si>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</si>
  <si>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</si>
  <si>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</si>
  <si>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(blank)</t>
  </si>
  <si>
    <t>Grand Total</t>
  </si>
  <si>
    <t>Column Labels</t>
  </si>
  <si>
    <t>outcom+A3e</t>
  </si>
  <si>
    <t>(All)</t>
  </si>
  <si>
    <t>Date Created Conversion</t>
  </si>
  <si>
    <t>Date Ended Conversion</t>
  </si>
  <si>
    <t>Mar</t>
  </si>
  <si>
    <t>May</t>
  </si>
  <si>
    <t>Jun</t>
  </si>
  <si>
    <t>Jul</t>
  </si>
  <si>
    <t>Aug</t>
  </si>
  <si>
    <t>Sep</t>
  </si>
  <si>
    <t>Oct</t>
  </si>
  <si>
    <t>Jan</t>
  </si>
  <si>
    <t>Feb</t>
  </si>
  <si>
    <t>Apr</t>
  </si>
  <si>
    <t>Nov</t>
  </si>
  <si>
    <t>Dec</t>
  </si>
  <si>
    <t>Years</t>
  </si>
  <si>
    <t>Goal</t>
  </si>
  <si>
    <t>Number Sucessful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</si>
  <si>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</si>
  <si>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</si>
  <si>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</si>
  <si>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</si>
  <si>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</si>
  <si>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</si>
  <si>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</si>
  <si>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</si>
  <si>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</si>
  <si>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</si>
  <si>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</si>
  <si>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</si>
  <si>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</si>
  <si>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</si>
  <si>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</si>
  <si>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</si>
  <si>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</si>
  <si>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</si>
  <si>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</si>
  <si>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</si>
  <si>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</si>
  <si>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</t>
  </si>
  <si>
    <t>Std</t>
  </si>
  <si>
    <t>Var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</si>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</sst>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By Outcome!PivotTable4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By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By Outcome'!$A$5:$A$15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By Outcome'!$B$5:$B$15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F-054C-B09D-E29B8ACD7366}"/>
            </c:ext>
          </c:extLst>
        </c:ser>
        <c:ser>
          <c:idx val="1"/>
          <c:order val="1"/>
          <c:tx>
            <c:strRef>
              <c:f>'Category By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By Outcome'!$A$5:$A$15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By Outcome'!$C$5:$C$15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8F-054C-B09D-E29B8ACD7366}"/>
            </c:ext>
          </c:extLst>
        </c:ser>
        <c:ser>
          <c:idx val="2"/>
          <c:order val="2"/>
          <c:tx>
            <c:strRef>
              <c:f>'Category By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By Outcome'!$A$5:$A$15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By Outcome'!$D$5:$D$15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8F-054C-B09D-E29B8ACD7366}"/>
            </c:ext>
          </c:extLst>
        </c:ser>
        <c:ser>
          <c:idx val="3"/>
          <c:order val="3"/>
          <c:tx>
            <c:strRef>
              <c:f>'Category By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By Outcome'!$A$5:$A$15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By Outcome'!$E$5:$E$15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8F-054C-B09D-E29B8ACD7366}"/>
            </c:ext>
          </c:extLst>
        </c:ser>
        <c:ser>
          <c:idx val="4"/>
          <c:order val="4"/>
          <c:tx>
            <c:strRef>
              <c:f>'Category By Outcome'!$F$3:$F$4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By Outcome'!$A$5:$A$15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By Outcome'!$F$5:$F$15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078F-054C-B09D-E29B8ACD7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6493151"/>
        <c:axId val="1678494863"/>
      </c:barChart>
      <c:catAx>
        <c:axId val="153649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94863"/>
        <c:crosses val="autoZero"/>
        <c:auto val="1"/>
        <c:lblAlgn val="ctr"/>
        <c:lblOffset val="100"/>
        <c:noMultiLvlLbl val="0"/>
      </c:catAx>
      <c:valAx>
        <c:axId val="167849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9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 By 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 By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 By 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'SubCat By Outcome'!$B$6:$B$31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4-0C4C-8D36-8EE95902BCF2}"/>
            </c:ext>
          </c:extLst>
        </c:ser>
        <c:ser>
          <c:idx val="1"/>
          <c:order val="1"/>
          <c:tx>
            <c:strRef>
              <c:f>'SubCat By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 By 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'SubCat By Outcome'!$C$6:$C$31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4-0C4C-8D36-8EE95902BCF2}"/>
            </c:ext>
          </c:extLst>
        </c:ser>
        <c:ser>
          <c:idx val="2"/>
          <c:order val="2"/>
          <c:tx>
            <c:strRef>
              <c:f>'SubCat By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 By 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'SubCat By Outcome'!$D$6:$D$31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A4-0C4C-8D36-8EE95902BCF2}"/>
            </c:ext>
          </c:extLst>
        </c:ser>
        <c:ser>
          <c:idx val="3"/>
          <c:order val="3"/>
          <c:tx>
            <c:strRef>
              <c:f>'SubCat By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 By 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'SubCat By Outcome'!$E$6:$E$31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A4-0C4C-8D36-8EE95902BCF2}"/>
            </c:ext>
          </c:extLst>
        </c:ser>
        <c:ser>
          <c:idx val="4"/>
          <c:order val="4"/>
          <c:tx>
            <c:strRef>
              <c:f>'SubCat By Outcome'!$F$4:$F$5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'SubCat By 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'SubCat By Outcome'!$F$6:$F$31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28A4-0C4C-8D36-8EE95902B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4824751"/>
        <c:axId val="1627410015"/>
      </c:barChart>
      <c:catAx>
        <c:axId val="164482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410015"/>
        <c:crosses val="autoZero"/>
        <c:auto val="1"/>
        <c:lblAlgn val="ctr"/>
        <c:lblOffset val="100"/>
        <c:noMultiLvlLbl val="0"/>
      </c:catAx>
      <c:valAx>
        <c:axId val="162741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82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[CrowdfundingBook.xlsx]Months By Outcome!PivotTable3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'Months By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'Months By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C-7E49-9A2A-25D80900327A}"/>
            </c:ext>
          </c:extLst>
        </c:ser>
        <c:ser>
          <c:idx val="1"/>
          <c:order val="1"/>
          <c:tx>
            <c:strRef>
              <c:f>'Months By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'Months By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C-7E49-9A2A-25D80900327A}"/>
            </c:ext>
          </c:extLst>
        </c:ser>
        <c:ser>
          <c:idx val="2"/>
          <c:order val="2"/>
          <c:tx>
            <c:strRef>
              <c:f>'Months By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'Months By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0C-7E49-9A2A-25D80900327A}"/>
            </c:ext>
          </c:extLst>
        </c:ser>
        <c:ser>
          <c:idx val="3"/>
          <c:order val="3"/>
          <c:tx>
            <c:strRef>
              <c:f>'Months By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'Months By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0C-7E49-9A2A-25D809003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225903"/>
        <c:axId val="2047051615"/>
      </c:lineChart>
      <c:catAx>
        <c:axId val="205222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51615"/>
        <c:crosses val="autoZero"/>
        <c:auto val="1"/>
        <c:lblAlgn val="ctr"/>
        <c:lblOffset val="100"/>
        <c:noMultiLvlLbl val="0"/>
      </c:catAx>
      <c:valAx>
        <c:axId val="20470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22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E-6340-AD35-C60C2614DA1D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E-6340-AD35-C60C2614DA1D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E-6340-AD35-C60C2614D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284959"/>
        <c:axId val="2063287407"/>
      </c:lineChart>
      <c:catAx>
        <c:axId val="206328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87407"/>
        <c:crosses val="autoZero"/>
        <c:auto val="1"/>
        <c:lblAlgn val="ctr"/>
        <c:lblOffset val="100"/>
        <c:noMultiLvlLbl val="0"/>
      </c:catAx>
      <c:valAx>
        <c:axId val="206328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8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2</xdr:row>
      <xdr:rowOff>12700</xdr:rowOff>
    </xdr:from>
    <xdr:to>
      <xdr:col>11</xdr:col>
      <xdr:colOff>749300</xdr:colOff>
      <xdr:row>17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D0C07-A51F-64AA-0FA8-1070676DA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8</xdr:row>
      <xdr:rowOff>127000</xdr:rowOff>
    </xdr:from>
    <xdr:to>
      <xdr:col>17</xdr:col>
      <xdr:colOff>749300</xdr:colOff>
      <xdr:row>27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CAD2C9-78DD-D7BE-B207-DE29490E6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1092200</xdr:colOff>
      <xdr:row>4</xdr:row>
      <xdr:rowOff>165100</xdr:rowOff>
    </xdr:from>
    <xdr:to>
      <xdr:col>9</xdr:col>
      <xdr:colOff>1600200</xdr:colOff>
      <xdr:row>18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2189CC-E228-F2A7-4961-50E19476E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16</xdr:row>
      <xdr:rowOff>101600</xdr:rowOff>
    </xdr:from>
    <xdr:to>
      <xdr:col>10</xdr:col>
      <xdr:colOff>266700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79C83-5289-DD28-E91C-C0106602D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469900</xdr:colOff>
      <xdr:row>11</xdr:row>
      <xdr:rowOff>101600</xdr:rowOff>
    </xdr:from>
    <xdr:ext cx="5054600" cy="250350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E62A7F-510C-76B3-D283-FDA9E6A74579}"/>
            </a:ext>
          </a:extLst>
        </xdr:cNvPr>
        <xdr:cNvSpPr txBox="1"/>
      </xdr:nvSpPr>
      <xdr:spPr>
        <a:xfrm>
          <a:off x="5753100" y="2336800"/>
          <a:ext cx="5054600" cy="2503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your data to determine whether the mean or the median better summarizes the data.</a:t>
          </a: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We can see that the mean is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approximately 4 times larger than the median with respect to outcome, this is a sign that our data has some outliers. This tells us that the median value is a better candidate to summarize the data.</a:t>
          </a:r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your data to determine if there is more variability with successful or unsuccessful campaigns. Does this make sense? Why or why not?</a:t>
          </a:r>
        </a:p>
        <a:p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There is more variability with successful outcomes</a:t>
          </a:r>
          <a:r>
            <a:rPr lang="en-U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telling us that there is more spread to successful donations placed than failed ones.</a:t>
          </a:r>
          <a:endParaRPr lang="en-US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b="1"/>
          </a:br>
          <a:endParaRPr lang="en-US" sz="1100" b="1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romero" refreshedDate="44990.522635879628" createdVersion="8" refreshedVersion="8" minRefreshableVersion="3" recordCount="1001" xr:uid="{B73DDB4C-9210-1349-A6C4-59D3B8229969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0">
      <sharedItems containsString="0" containsBlank="1" containsNumber="1" containsInteger="1" minValue="0" maxValue="2338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 count="805">
        <n v="0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romero" refreshedDate="44990.737403472223" createdVersion="8" refreshedVersion="8" minRefreshableVersion="3" recordCount="1000" xr:uid="{3322E8A6-5FED-BB40-A20F-7999C447D12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0">
      <sharedItems containsSemiMixedTypes="0" containsString="0" containsNumber="1" containsInteger="1" minValue="0" maxValue="2338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Baldwin, Riley and Jackson"/>
    <s v="Pre-emptive tertiary standardization"/>
    <n v="100"/>
    <n v="0"/>
    <x v="0"/>
    <n v="0"/>
    <n v="0"/>
    <x v="0"/>
    <x v="0"/>
    <s v="CAD"/>
    <n v="1448690400"/>
    <n v="1450159200"/>
    <b v="0"/>
    <b v="0"/>
    <s v="food/food trucks"/>
    <x v="0"/>
    <x v="0"/>
  </r>
  <r>
    <x v="1"/>
    <s v="Odom Inc"/>
    <s v="Managed bottom-line architecture"/>
    <n v="1400"/>
    <n v="14560"/>
    <x v="1"/>
    <n v="1040"/>
    <n v="158"/>
    <x v="0"/>
    <x v="1"/>
    <s v="USD"/>
    <n v="1408424400"/>
    <n v="1408597200"/>
    <b v="0"/>
    <b v="1"/>
    <s v="music/rock"/>
    <x v="1"/>
    <x v="1"/>
  </r>
  <r>
    <x v="2"/>
    <s v="Melton, Robinson and Fritz"/>
    <s v="Function-based leadingedge pricing structure"/>
    <n v="108400"/>
    <n v="142523"/>
    <x v="1"/>
    <n v="131"/>
    <n v="1425"/>
    <x v="1"/>
    <x v="2"/>
    <s v="AUD"/>
    <n v="1384668000"/>
    <n v="1384840800"/>
    <b v="0"/>
    <b v="0"/>
    <s v="technology/web"/>
    <x v="2"/>
    <x v="2"/>
  </r>
  <r>
    <x v="3"/>
    <s v="Mcdonald, Gonzalez and Ross"/>
    <s v="Vision-oriented fresh-thinking conglomeration"/>
    <n v="4200"/>
    <n v="2477"/>
    <x v="0"/>
    <n v="58"/>
    <n v="24"/>
    <x v="2"/>
    <x v="1"/>
    <s v="USD"/>
    <n v="1565499600"/>
    <n v="1568955600"/>
    <b v="0"/>
    <b v="0"/>
    <s v="music/rock"/>
    <x v="1"/>
    <x v="1"/>
  </r>
  <r>
    <x v="4"/>
    <s v="Larson-Little"/>
    <s v="Proactive foreground core"/>
    <n v="7600"/>
    <n v="5265"/>
    <x v="0"/>
    <n v="69"/>
    <n v="53"/>
    <x v="3"/>
    <x v="1"/>
    <s v="USD"/>
    <n v="1547964000"/>
    <n v="1548309600"/>
    <b v="0"/>
    <b v="0"/>
    <s v="theater/plays"/>
    <x v="3"/>
    <x v="3"/>
  </r>
  <r>
    <x v="5"/>
    <s v="Harris Group"/>
    <s v="Open-source optimizing database"/>
    <n v="7600"/>
    <n v="13195"/>
    <x v="1"/>
    <n v="173"/>
    <n v="174"/>
    <x v="4"/>
    <x v="3"/>
    <s v="DKK"/>
    <n v="1346130000"/>
    <n v="1347080400"/>
    <b v="0"/>
    <b v="0"/>
    <s v="theater/plays"/>
    <x v="3"/>
    <x v="3"/>
  </r>
  <r>
    <x v="6"/>
    <s v="Ortiz, Coleman and Mitchell"/>
    <s v="Operative upward-trending algorithm"/>
    <n v="5200"/>
    <n v="1090"/>
    <x v="0"/>
    <n v="20"/>
    <n v="18"/>
    <x v="5"/>
    <x v="4"/>
    <s v="GBP"/>
    <n v="1505278800"/>
    <n v="1505365200"/>
    <b v="0"/>
    <b v="0"/>
    <s v="film &amp; video/documentary"/>
    <x v="4"/>
    <x v="4"/>
  </r>
  <r>
    <x v="7"/>
    <s v="Carter-Guzman"/>
    <s v="Centralized cohesive challenge"/>
    <n v="4500"/>
    <n v="14741"/>
    <x v="1"/>
    <n v="327"/>
    <n v="227"/>
    <x v="6"/>
    <x v="3"/>
    <s v="DKK"/>
    <n v="1439442000"/>
    <n v="1439614800"/>
    <b v="0"/>
    <b v="0"/>
    <s v="theater/plays"/>
    <x v="3"/>
    <x v="3"/>
  </r>
  <r>
    <x v="8"/>
    <s v="Nunez-Richards"/>
    <s v="Exclusive attitude-oriented intranet"/>
    <n v="110100"/>
    <n v="21946"/>
    <x v="2"/>
    <n v="19"/>
    <n v="708"/>
    <x v="7"/>
    <x v="3"/>
    <s v="DKK"/>
    <n v="1281330000"/>
    <n v="1281502800"/>
    <b v="0"/>
    <b v="0"/>
    <s v="theater/plays"/>
    <x v="3"/>
    <x v="3"/>
  </r>
  <r>
    <x v="9"/>
    <s v="Rangel, Holt and Jones"/>
    <s v="Open-source fresh-thinking model"/>
    <n v="6200"/>
    <n v="3208"/>
    <x v="0"/>
    <n v="51"/>
    <n v="44"/>
    <x v="8"/>
    <x v="1"/>
    <s v="USD"/>
    <n v="1379566800"/>
    <n v="1383804000"/>
    <b v="0"/>
    <b v="0"/>
    <s v="music/electric music"/>
    <x v="1"/>
    <x v="5"/>
  </r>
  <r>
    <x v="10"/>
    <s v="Green Ltd"/>
    <s v="Monitored empowering installation"/>
    <n v="5200"/>
    <n v="13838"/>
    <x v="1"/>
    <n v="266"/>
    <n v="220"/>
    <x v="9"/>
    <x v="1"/>
    <s v="USD"/>
    <n v="1281762000"/>
    <n v="1285909200"/>
    <b v="0"/>
    <b v="0"/>
    <s v="film &amp; video/drama"/>
    <x v="4"/>
    <x v="6"/>
  </r>
  <r>
    <x v="11"/>
    <s v="Perez, Johnson and Gardner"/>
    <s v="Grass-roots zero administration system engine"/>
    <n v="6300"/>
    <n v="3030"/>
    <x v="0"/>
    <n v="48"/>
    <n v="27"/>
    <x v="10"/>
    <x v="1"/>
    <s v="USD"/>
    <n v="1285045200"/>
    <n v="1285563600"/>
    <b v="0"/>
    <b v="1"/>
    <s v="theater/plays"/>
    <x v="3"/>
    <x v="3"/>
  </r>
  <r>
    <x v="12"/>
    <s v="Kim Ltd"/>
    <s v="Assimilated hybrid intranet"/>
    <n v="6300"/>
    <n v="5629"/>
    <x v="0"/>
    <n v="89"/>
    <n v="55"/>
    <x v="11"/>
    <x v="1"/>
    <s v="USD"/>
    <n v="1571720400"/>
    <n v="1572411600"/>
    <b v="0"/>
    <b v="0"/>
    <s v="film &amp; video/drama"/>
    <x v="4"/>
    <x v="6"/>
  </r>
  <r>
    <x v="13"/>
    <s v="Walker, Taylor and Coleman"/>
    <s v="Multi-tiered directional open architecture"/>
    <n v="4200"/>
    <n v="10295"/>
    <x v="1"/>
    <n v="245"/>
    <n v="98"/>
    <x v="12"/>
    <x v="1"/>
    <s v="USD"/>
    <n v="1465621200"/>
    <n v="1466658000"/>
    <b v="0"/>
    <b v="0"/>
    <s v="music/indie rock"/>
    <x v="1"/>
    <x v="7"/>
  </r>
  <r>
    <x v="14"/>
    <s v="Rodriguez, Rose and Stewart"/>
    <s v="Cloned directional synergy"/>
    <n v="28200"/>
    <n v="18829"/>
    <x v="0"/>
    <n v="66"/>
    <n v="200"/>
    <x v="13"/>
    <x v="1"/>
    <s v="USD"/>
    <n v="1331013600"/>
    <n v="1333342800"/>
    <b v="0"/>
    <b v="0"/>
    <s v="music/indie rock"/>
    <x v="1"/>
    <x v="7"/>
  </r>
  <r>
    <x v="15"/>
    <s v="Wright, Hunt and Rowe"/>
    <s v="Extended eco-centric pricing structure"/>
    <n v="81200"/>
    <n v="38414"/>
    <x v="0"/>
    <n v="47"/>
    <n v="452"/>
    <x v="14"/>
    <x v="1"/>
    <s v="USD"/>
    <n v="1575957600"/>
    <n v="1576303200"/>
    <b v="0"/>
    <b v="0"/>
    <s v="technology/wearables"/>
    <x v="2"/>
    <x v="8"/>
  </r>
  <r>
    <x v="16"/>
    <s v="Hines Inc"/>
    <s v="Cross-platform systemic adapter"/>
    <n v="1700"/>
    <n v="11041"/>
    <x v="1"/>
    <n v="649"/>
    <n v="100"/>
    <x v="15"/>
    <x v="1"/>
    <s v="USD"/>
    <n v="1390370400"/>
    <n v="1392271200"/>
    <b v="0"/>
    <b v="0"/>
    <s v="publishing/nonfiction"/>
    <x v="5"/>
    <x v="9"/>
  </r>
  <r>
    <x v="17"/>
    <s v="Cochran-Nguyen"/>
    <s v="Seamless 4thgeneration methodology"/>
    <n v="84600"/>
    <n v="134845"/>
    <x v="1"/>
    <n v="159"/>
    <n v="1249"/>
    <x v="16"/>
    <x v="1"/>
    <s v="USD"/>
    <n v="1294812000"/>
    <n v="1294898400"/>
    <b v="0"/>
    <b v="0"/>
    <s v="film &amp; video/animation"/>
    <x v="4"/>
    <x v="10"/>
  </r>
  <r>
    <x v="18"/>
    <s v="Johnson-Gould"/>
    <s v="Exclusive needs-based adapter"/>
    <n v="9100"/>
    <n v="6089"/>
    <x v="3"/>
    <n v="66"/>
    <n v="135"/>
    <x v="17"/>
    <x v="1"/>
    <s v="USD"/>
    <n v="1536382800"/>
    <n v="1537074000"/>
    <b v="0"/>
    <b v="0"/>
    <s v="theater/plays"/>
    <x v="3"/>
    <x v="3"/>
  </r>
  <r>
    <x v="19"/>
    <s v="Perez-Hess"/>
    <s v="Down-sized cohesive archive"/>
    <n v="62500"/>
    <n v="30331"/>
    <x v="0"/>
    <n v="48"/>
    <n v="674"/>
    <x v="18"/>
    <x v="1"/>
    <s v="USD"/>
    <n v="1551679200"/>
    <n v="1553490000"/>
    <b v="0"/>
    <b v="1"/>
    <s v="theater/plays"/>
    <x v="3"/>
    <x v="3"/>
  </r>
  <r>
    <x v="20"/>
    <s v="Reeves, Thompson and Richardson"/>
    <s v="Proactive composite alliance"/>
    <n v="131800"/>
    <n v="147936"/>
    <x v="1"/>
    <n v="112"/>
    <n v="1396"/>
    <x v="19"/>
    <x v="1"/>
    <s v="USD"/>
    <n v="1406523600"/>
    <n v="1406523600"/>
    <b v="0"/>
    <b v="0"/>
    <s v="film &amp; video/drama"/>
    <x v="4"/>
    <x v="6"/>
  </r>
  <r>
    <x v="21"/>
    <s v="Simmons-Reynolds"/>
    <s v="Re-engineered intangible definition"/>
    <n v="94000"/>
    <n v="38533"/>
    <x v="0"/>
    <n v="40"/>
    <n v="558"/>
    <x v="20"/>
    <x v="1"/>
    <s v="USD"/>
    <n v="1313384400"/>
    <n v="1316322000"/>
    <b v="0"/>
    <b v="0"/>
    <s v="theater/plays"/>
    <x v="3"/>
    <x v="3"/>
  </r>
  <r>
    <x v="22"/>
    <s v="Collier Inc"/>
    <s v="Enhanced dynamic definition"/>
    <n v="59100"/>
    <n v="75690"/>
    <x v="1"/>
    <n v="128"/>
    <n v="890"/>
    <x v="21"/>
    <x v="1"/>
    <s v="USD"/>
    <n v="1522731600"/>
    <n v="1524027600"/>
    <b v="0"/>
    <b v="0"/>
    <s v="theater/plays"/>
    <x v="3"/>
    <x v="3"/>
  </r>
  <r>
    <x v="23"/>
    <s v="Gray-Jenkins"/>
    <s v="Devolved next generation adapter"/>
    <n v="4500"/>
    <n v="14942"/>
    <x v="1"/>
    <n v="332"/>
    <n v="142"/>
    <x v="22"/>
    <x v="4"/>
    <s v="GBP"/>
    <n v="1550124000"/>
    <n v="1554699600"/>
    <b v="0"/>
    <b v="0"/>
    <s v="film &amp; video/documentary"/>
    <x v="4"/>
    <x v="4"/>
  </r>
  <r>
    <x v="24"/>
    <s v="Scott, Wilson and Martin"/>
    <s v="Cross-platform intermediate frame"/>
    <n v="92400"/>
    <n v="104257"/>
    <x v="1"/>
    <n v="112"/>
    <n v="2673"/>
    <x v="23"/>
    <x v="1"/>
    <s v="USD"/>
    <n v="1403326800"/>
    <n v="1403499600"/>
    <b v="0"/>
    <b v="0"/>
    <s v="technology/wearables"/>
    <x v="2"/>
    <x v="8"/>
  </r>
  <r>
    <x v="25"/>
    <s v="Caldwell, Velazquez and Wilson"/>
    <s v="Monitored impactful analyzer"/>
    <n v="5500"/>
    <n v="11904"/>
    <x v="1"/>
    <n v="216"/>
    <n v="163"/>
    <x v="24"/>
    <x v="1"/>
    <s v="USD"/>
    <n v="1305694800"/>
    <n v="1307422800"/>
    <b v="0"/>
    <b v="1"/>
    <s v="games/video games"/>
    <x v="6"/>
    <x v="11"/>
  </r>
  <r>
    <x v="26"/>
    <s v="Spencer-Bates"/>
    <s v="Optional responsive customer loyalty"/>
    <n v="107500"/>
    <n v="51814"/>
    <x v="3"/>
    <n v="48"/>
    <n v="1480"/>
    <x v="25"/>
    <x v="1"/>
    <s v="USD"/>
    <n v="1533013200"/>
    <n v="1535346000"/>
    <b v="0"/>
    <b v="0"/>
    <s v="theater/plays"/>
    <x v="3"/>
    <x v="3"/>
  </r>
  <r>
    <x v="27"/>
    <s v="Best, Carr and Williams"/>
    <s v="Diverse transitional migration"/>
    <n v="2000"/>
    <n v="1599"/>
    <x v="0"/>
    <n v="79"/>
    <n v="15"/>
    <x v="26"/>
    <x v="1"/>
    <s v="USD"/>
    <n v="1443848400"/>
    <n v="1444539600"/>
    <b v="0"/>
    <b v="0"/>
    <s v="music/rock"/>
    <x v="1"/>
    <x v="1"/>
  </r>
  <r>
    <x v="28"/>
    <s v="Campbell, Brown and Powell"/>
    <s v="Synchronized global task-force"/>
    <n v="130800"/>
    <n v="137635"/>
    <x v="1"/>
    <n v="105"/>
    <n v="2220"/>
    <x v="27"/>
    <x v="1"/>
    <s v="USD"/>
    <n v="1265695200"/>
    <n v="1267682400"/>
    <b v="0"/>
    <b v="1"/>
    <s v="theater/plays"/>
    <x v="3"/>
    <x v="3"/>
  </r>
  <r>
    <x v="29"/>
    <s v="Johnson, Parker and Haynes"/>
    <s v="Focused 6thgeneration forecast"/>
    <n v="45900"/>
    <n v="150965"/>
    <x v="1"/>
    <n v="328"/>
    <n v="1606"/>
    <x v="28"/>
    <x v="5"/>
    <s v="CHF"/>
    <n v="1532062800"/>
    <n v="1535518800"/>
    <b v="0"/>
    <b v="0"/>
    <s v="film &amp; video/shorts"/>
    <x v="4"/>
    <x v="12"/>
  </r>
  <r>
    <x v="30"/>
    <s v="Clark-Cooke"/>
    <s v="Down-sized analyzing challenge"/>
    <n v="9000"/>
    <n v="14455"/>
    <x v="1"/>
    <n v="160"/>
    <n v="129"/>
    <x v="29"/>
    <x v="1"/>
    <s v="USD"/>
    <n v="1558674000"/>
    <n v="1559106000"/>
    <b v="0"/>
    <b v="0"/>
    <s v="film &amp; video/animation"/>
    <x v="4"/>
    <x v="10"/>
  </r>
  <r>
    <x v="31"/>
    <s v="Schroeder Ltd"/>
    <s v="Progressive needs-based focus group"/>
    <n v="3500"/>
    <n v="10850"/>
    <x v="1"/>
    <n v="310"/>
    <n v="226"/>
    <x v="30"/>
    <x v="4"/>
    <s v="GBP"/>
    <n v="1451973600"/>
    <n v="1454392800"/>
    <b v="0"/>
    <b v="0"/>
    <s v="games/video games"/>
    <x v="6"/>
    <x v="11"/>
  </r>
  <r>
    <x v="32"/>
    <s v="Jackson PLC"/>
    <s v="Ergonomic 6thgeneration success"/>
    <n v="101000"/>
    <n v="87676"/>
    <x v="0"/>
    <n v="86"/>
    <n v="2307"/>
    <x v="31"/>
    <x v="6"/>
    <s v="EUR"/>
    <n v="1515564000"/>
    <n v="1517896800"/>
    <b v="0"/>
    <b v="0"/>
    <s v="film &amp; video/documentary"/>
    <x v="4"/>
    <x v="4"/>
  </r>
  <r>
    <x v="33"/>
    <s v="Blair, Collins and Carter"/>
    <s v="Exclusive interactive approach"/>
    <n v="50200"/>
    <n v="189666"/>
    <x v="1"/>
    <n v="377"/>
    <n v="5419"/>
    <x v="32"/>
    <x v="1"/>
    <s v="USD"/>
    <n v="1412485200"/>
    <n v="1415685600"/>
    <b v="0"/>
    <b v="0"/>
    <s v="theater/plays"/>
    <x v="3"/>
    <x v="3"/>
  </r>
  <r>
    <x v="34"/>
    <s v="Maldonado and Sons"/>
    <s v="Reverse-engineered asynchronous archive"/>
    <n v="9300"/>
    <n v="14025"/>
    <x v="1"/>
    <n v="150"/>
    <n v="165"/>
    <x v="33"/>
    <x v="1"/>
    <s v="USD"/>
    <n v="1490245200"/>
    <n v="1490677200"/>
    <b v="0"/>
    <b v="0"/>
    <s v="film &amp; video/documentary"/>
    <x v="4"/>
    <x v="4"/>
  </r>
  <r>
    <x v="35"/>
    <s v="Mitchell and Sons"/>
    <s v="Synergized intangible challenge"/>
    <n v="125500"/>
    <n v="188628"/>
    <x v="1"/>
    <n v="150"/>
    <n v="1965"/>
    <x v="34"/>
    <x v="3"/>
    <s v="DKK"/>
    <n v="1547877600"/>
    <n v="1551506400"/>
    <b v="0"/>
    <b v="1"/>
    <s v="film &amp; video/drama"/>
    <x v="4"/>
    <x v="6"/>
  </r>
  <r>
    <x v="36"/>
    <s v="Jackson-Lewis"/>
    <s v="Monitored multi-state encryption"/>
    <n v="700"/>
    <n v="1101"/>
    <x v="1"/>
    <n v="157"/>
    <n v="16"/>
    <x v="35"/>
    <x v="1"/>
    <s v="USD"/>
    <n v="1298700000"/>
    <n v="1300856400"/>
    <b v="0"/>
    <b v="0"/>
    <s v="theater/plays"/>
    <x v="3"/>
    <x v="3"/>
  </r>
  <r>
    <x v="37"/>
    <s v="Black, Armstrong and Anderson"/>
    <s v="Profound attitude-oriented functionalities"/>
    <n v="8100"/>
    <n v="11339"/>
    <x v="1"/>
    <n v="139"/>
    <n v="107"/>
    <x v="19"/>
    <x v="1"/>
    <s v="USD"/>
    <n v="1570338000"/>
    <n v="1573192800"/>
    <b v="0"/>
    <b v="1"/>
    <s v="publishing/fiction"/>
    <x v="5"/>
    <x v="13"/>
  </r>
  <r>
    <x v="38"/>
    <s v="Maldonado-Gonzalez"/>
    <s v="Digitized client-driven database"/>
    <n v="3100"/>
    <n v="10085"/>
    <x v="1"/>
    <n v="325"/>
    <n v="134"/>
    <x v="36"/>
    <x v="1"/>
    <s v="USD"/>
    <n v="1287378000"/>
    <n v="1287810000"/>
    <b v="0"/>
    <b v="0"/>
    <s v="photography/photography books"/>
    <x v="7"/>
    <x v="14"/>
  </r>
  <r>
    <x v="39"/>
    <s v="Kim-Rice"/>
    <s v="Organized bi-directional function"/>
    <n v="9900"/>
    <n v="5027"/>
    <x v="0"/>
    <n v="50"/>
    <n v="88"/>
    <x v="37"/>
    <x v="3"/>
    <s v="DKK"/>
    <n v="1361772000"/>
    <n v="1362978000"/>
    <b v="0"/>
    <b v="0"/>
    <s v="theater/plays"/>
    <x v="3"/>
    <x v="3"/>
  </r>
  <r>
    <x v="40"/>
    <s v="Garcia, Garcia and Lopez"/>
    <s v="Reduced stable middleware"/>
    <n v="8800"/>
    <n v="14878"/>
    <x v="1"/>
    <n v="169"/>
    <n v="198"/>
    <x v="38"/>
    <x v="1"/>
    <s v="USD"/>
    <n v="1275714000"/>
    <n v="1277355600"/>
    <b v="0"/>
    <b v="1"/>
    <s v="technology/wearables"/>
    <x v="2"/>
    <x v="8"/>
  </r>
  <r>
    <x v="41"/>
    <s v="Watts Group"/>
    <s v="Universal 5thgeneration neural-net"/>
    <n v="5600"/>
    <n v="11924"/>
    <x v="1"/>
    <n v="212"/>
    <n v="111"/>
    <x v="39"/>
    <x v="6"/>
    <s v="EUR"/>
    <n v="1346734800"/>
    <n v="1348981200"/>
    <b v="0"/>
    <b v="1"/>
    <s v="music/rock"/>
    <x v="1"/>
    <x v="1"/>
  </r>
  <r>
    <x v="42"/>
    <s v="Werner-Bryant"/>
    <s v="Virtual uniform frame"/>
    <n v="1800"/>
    <n v="7991"/>
    <x v="1"/>
    <n v="443"/>
    <n v="222"/>
    <x v="40"/>
    <x v="1"/>
    <s v="USD"/>
    <n v="1309755600"/>
    <n v="1310533200"/>
    <b v="0"/>
    <b v="0"/>
    <s v="food/food trucks"/>
    <x v="0"/>
    <x v="0"/>
  </r>
  <r>
    <x v="43"/>
    <s v="Schmitt-Mendoza"/>
    <s v="Profound explicit paradigm"/>
    <n v="90200"/>
    <n v="167717"/>
    <x v="1"/>
    <n v="185"/>
    <n v="6212"/>
    <x v="41"/>
    <x v="1"/>
    <s v="USD"/>
    <n v="1406178000"/>
    <n v="1407560400"/>
    <b v="0"/>
    <b v="0"/>
    <s v="publishing/radio &amp; podcasts"/>
    <x v="5"/>
    <x v="15"/>
  </r>
  <r>
    <x v="44"/>
    <s v="Reid-Mccullough"/>
    <s v="Visionary real-time groupware"/>
    <n v="1600"/>
    <n v="10541"/>
    <x v="1"/>
    <n v="658"/>
    <n v="98"/>
    <x v="42"/>
    <x v="3"/>
    <s v="DKK"/>
    <n v="1552798800"/>
    <n v="1552885200"/>
    <b v="0"/>
    <b v="0"/>
    <s v="publishing/fiction"/>
    <x v="5"/>
    <x v="13"/>
  </r>
  <r>
    <x v="45"/>
    <s v="Woods-Clark"/>
    <s v="Networked tertiary Graphical User Interface"/>
    <n v="9500"/>
    <n v="4530"/>
    <x v="0"/>
    <n v="47"/>
    <n v="48"/>
    <x v="43"/>
    <x v="1"/>
    <s v="USD"/>
    <n v="1478062800"/>
    <n v="1479362400"/>
    <b v="0"/>
    <b v="1"/>
    <s v="theater/plays"/>
    <x v="3"/>
    <x v="3"/>
  </r>
  <r>
    <x v="46"/>
    <s v="Vaughn, Hunt and Caldwell"/>
    <s v="Virtual grid-enabled task-force"/>
    <n v="3700"/>
    <n v="4247"/>
    <x v="1"/>
    <n v="114"/>
    <n v="92"/>
    <x v="44"/>
    <x v="1"/>
    <s v="USD"/>
    <n v="1278565200"/>
    <n v="1280552400"/>
    <b v="0"/>
    <b v="0"/>
    <s v="music/rock"/>
    <x v="1"/>
    <x v="1"/>
  </r>
  <r>
    <x v="47"/>
    <s v="Bennett and Sons"/>
    <s v="Function-based multi-state software"/>
    <n v="1500"/>
    <n v="7129"/>
    <x v="1"/>
    <n v="475"/>
    <n v="149"/>
    <x v="45"/>
    <x v="1"/>
    <s v="USD"/>
    <n v="1396069200"/>
    <n v="1398661200"/>
    <b v="0"/>
    <b v="0"/>
    <s v="theater/plays"/>
    <x v="3"/>
    <x v="3"/>
  </r>
  <r>
    <x v="48"/>
    <s v="Lamb Inc"/>
    <s v="Optimized leadingedge concept"/>
    <n v="33300"/>
    <n v="128862"/>
    <x v="1"/>
    <n v="386"/>
    <n v="2431"/>
    <x v="46"/>
    <x v="1"/>
    <s v="USD"/>
    <n v="1435208400"/>
    <n v="1436245200"/>
    <b v="0"/>
    <b v="0"/>
    <s v="theater/plays"/>
    <x v="3"/>
    <x v="3"/>
  </r>
  <r>
    <x v="49"/>
    <s v="Casey-Kelly"/>
    <s v="Sharable holistic interface"/>
    <n v="7200"/>
    <n v="13653"/>
    <x v="1"/>
    <n v="189"/>
    <n v="303"/>
    <x v="47"/>
    <x v="1"/>
    <s v="USD"/>
    <n v="1571547600"/>
    <n v="1575439200"/>
    <b v="0"/>
    <b v="0"/>
    <s v="music/rock"/>
    <x v="1"/>
    <x v="1"/>
  </r>
  <r>
    <x v="50"/>
    <s v="Jones, Taylor and Moore"/>
    <s v="Down-sized system-worthy secured line"/>
    <n v="100"/>
    <n v="2"/>
    <x v="0"/>
    <n v="2"/>
    <n v="1"/>
    <x v="48"/>
    <x v="6"/>
    <s v="EUR"/>
    <n v="1375333200"/>
    <n v="1377752400"/>
    <b v="0"/>
    <b v="0"/>
    <s v="music/metal"/>
    <x v="1"/>
    <x v="16"/>
  </r>
  <r>
    <x v="51"/>
    <s v="Bradshaw, Gill and Donovan"/>
    <s v="Inverse secondary infrastructure"/>
    <n v="158100"/>
    <n v="145243"/>
    <x v="0"/>
    <n v="91"/>
    <n v="1467"/>
    <x v="49"/>
    <x v="4"/>
    <s v="GBP"/>
    <n v="1332824400"/>
    <n v="1334206800"/>
    <b v="0"/>
    <b v="1"/>
    <s v="technology/wearables"/>
    <x v="2"/>
    <x v="8"/>
  </r>
  <r>
    <x v="52"/>
    <s v="Hernandez, Rodriguez and Clark"/>
    <s v="Organic foreground leverage"/>
    <n v="7200"/>
    <n v="2459"/>
    <x v="0"/>
    <n v="34"/>
    <n v="75"/>
    <x v="50"/>
    <x v="1"/>
    <s v="USD"/>
    <n v="1284526800"/>
    <n v="1284872400"/>
    <b v="0"/>
    <b v="0"/>
    <s v="theater/plays"/>
    <x v="3"/>
    <x v="3"/>
  </r>
  <r>
    <x v="53"/>
    <s v="Smith-Jones"/>
    <s v="Reverse-engineered static concept"/>
    <n v="8800"/>
    <n v="12356"/>
    <x v="1"/>
    <n v="140"/>
    <n v="209"/>
    <x v="51"/>
    <x v="1"/>
    <s v="USD"/>
    <n v="1400562000"/>
    <n v="1403931600"/>
    <b v="0"/>
    <b v="0"/>
    <s v="film &amp; video/drama"/>
    <x v="4"/>
    <x v="6"/>
  </r>
  <r>
    <x v="54"/>
    <s v="Roy PLC"/>
    <s v="Multi-channeled neutral customer loyalty"/>
    <n v="6000"/>
    <n v="5392"/>
    <x v="0"/>
    <n v="89"/>
    <n v="120"/>
    <x v="52"/>
    <x v="1"/>
    <s v="USD"/>
    <n v="1520748000"/>
    <n v="1521262800"/>
    <b v="0"/>
    <b v="0"/>
    <s v="technology/wearables"/>
    <x v="2"/>
    <x v="8"/>
  </r>
  <r>
    <x v="55"/>
    <s v="Wright, Brooks and Villarreal"/>
    <s v="Reverse-engineered bifurcated strategy"/>
    <n v="6600"/>
    <n v="11746"/>
    <x v="1"/>
    <n v="177"/>
    <n v="131"/>
    <x v="53"/>
    <x v="1"/>
    <s v="USD"/>
    <n v="1532926800"/>
    <n v="1533358800"/>
    <b v="0"/>
    <b v="0"/>
    <s v="music/jazz"/>
    <x v="1"/>
    <x v="17"/>
  </r>
  <r>
    <x v="56"/>
    <s v="Flores, Miller and Johnson"/>
    <s v="Horizontal context-sensitive knowledge user"/>
    <n v="8000"/>
    <n v="11493"/>
    <x v="1"/>
    <n v="143"/>
    <n v="164"/>
    <x v="54"/>
    <x v="1"/>
    <s v="USD"/>
    <n v="1420869600"/>
    <n v="1421474400"/>
    <b v="0"/>
    <b v="0"/>
    <s v="technology/wearables"/>
    <x v="2"/>
    <x v="8"/>
  </r>
  <r>
    <x v="57"/>
    <s v="Bridges, Freeman and Kim"/>
    <s v="Cross-group multi-state task-force"/>
    <n v="2900"/>
    <n v="6243"/>
    <x v="1"/>
    <n v="215"/>
    <n v="201"/>
    <x v="55"/>
    <x v="1"/>
    <s v="USD"/>
    <n v="1504242000"/>
    <n v="1505278800"/>
    <b v="0"/>
    <b v="0"/>
    <s v="games/video games"/>
    <x v="6"/>
    <x v="11"/>
  </r>
  <r>
    <x v="58"/>
    <s v="Anderson-Perez"/>
    <s v="Expanded 3rdgeneration strategy"/>
    <n v="2700"/>
    <n v="6132"/>
    <x v="1"/>
    <n v="227"/>
    <n v="211"/>
    <x v="56"/>
    <x v="1"/>
    <s v="USD"/>
    <n v="1442811600"/>
    <n v="1443934800"/>
    <b v="0"/>
    <b v="0"/>
    <s v="theater/plays"/>
    <x v="3"/>
    <x v="3"/>
  </r>
  <r>
    <x v="59"/>
    <s v="Wright, Fox and Marks"/>
    <s v="Assimilated real-time support"/>
    <n v="1400"/>
    <n v="3851"/>
    <x v="1"/>
    <n v="275"/>
    <n v="128"/>
    <x v="57"/>
    <x v="1"/>
    <s v="USD"/>
    <n v="1497243600"/>
    <n v="1498539600"/>
    <b v="0"/>
    <b v="1"/>
    <s v="theater/plays"/>
    <x v="3"/>
    <x v="3"/>
  </r>
  <r>
    <x v="60"/>
    <s v="Crawford-Peters"/>
    <s v="User-centric regional database"/>
    <n v="94200"/>
    <n v="135997"/>
    <x v="1"/>
    <n v="144"/>
    <n v="1600"/>
    <x v="33"/>
    <x v="0"/>
    <s v="CAD"/>
    <n v="1342501200"/>
    <n v="1342760400"/>
    <b v="0"/>
    <b v="0"/>
    <s v="theater/plays"/>
    <x v="3"/>
    <x v="3"/>
  </r>
  <r>
    <x v="61"/>
    <s v="Romero-Hoffman"/>
    <s v="Open-source zero administration complexity"/>
    <n v="199200"/>
    <n v="184750"/>
    <x v="0"/>
    <n v="92"/>
    <n v="2253"/>
    <x v="58"/>
    <x v="0"/>
    <s v="CAD"/>
    <n v="1298268000"/>
    <n v="1301720400"/>
    <b v="0"/>
    <b v="0"/>
    <s v="theater/plays"/>
    <x v="3"/>
    <x v="3"/>
  </r>
  <r>
    <x v="62"/>
    <s v="Sparks-West"/>
    <s v="Organized incremental standardization"/>
    <n v="2000"/>
    <n v="14452"/>
    <x v="1"/>
    <n v="722"/>
    <n v="249"/>
    <x v="59"/>
    <x v="1"/>
    <s v="USD"/>
    <n v="1433480400"/>
    <n v="1433566800"/>
    <b v="0"/>
    <b v="0"/>
    <s v="technology/web"/>
    <x v="2"/>
    <x v="2"/>
  </r>
  <r>
    <x v="63"/>
    <s v="Baker, Morgan and Brown"/>
    <s v="Assimilated didactic open system"/>
    <n v="4700"/>
    <n v="557"/>
    <x v="0"/>
    <n v="11"/>
    <n v="5"/>
    <x v="60"/>
    <x v="1"/>
    <s v="USD"/>
    <n v="1493355600"/>
    <n v="1493874000"/>
    <b v="0"/>
    <b v="0"/>
    <s v="theater/plays"/>
    <x v="3"/>
    <x v="3"/>
  </r>
  <r>
    <x v="64"/>
    <s v="Mosley-Gilbert"/>
    <s v="Vision-oriented logistical intranet"/>
    <n v="2800"/>
    <n v="2734"/>
    <x v="0"/>
    <n v="97"/>
    <n v="38"/>
    <x v="61"/>
    <x v="1"/>
    <s v="USD"/>
    <n v="1530507600"/>
    <n v="1531803600"/>
    <b v="0"/>
    <b v="1"/>
    <s v="technology/web"/>
    <x v="2"/>
    <x v="2"/>
  </r>
  <r>
    <x v="65"/>
    <s v="Berry-Boyer"/>
    <s v="Mandatory incremental projection"/>
    <n v="6100"/>
    <n v="14405"/>
    <x v="1"/>
    <n v="236"/>
    <n v="236"/>
    <x v="62"/>
    <x v="1"/>
    <s v="USD"/>
    <n v="1296108000"/>
    <n v="1296712800"/>
    <b v="0"/>
    <b v="0"/>
    <s v="theater/plays"/>
    <x v="3"/>
    <x v="3"/>
  </r>
  <r>
    <x v="66"/>
    <s v="Sanders-Allen"/>
    <s v="Grass-roots needs-based encryption"/>
    <n v="2900"/>
    <n v="1307"/>
    <x v="0"/>
    <n v="45"/>
    <n v="12"/>
    <x v="63"/>
    <x v="1"/>
    <s v="USD"/>
    <n v="1428469200"/>
    <n v="1428901200"/>
    <b v="0"/>
    <b v="1"/>
    <s v="theater/plays"/>
    <x v="3"/>
    <x v="3"/>
  </r>
  <r>
    <x v="67"/>
    <s v="Lopez Inc"/>
    <s v="Team-oriented 6thgeneration middleware"/>
    <n v="72600"/>
    <n v="117892"/>
    <x v="1"/>
    <n v="162"/>
    <n v="4065"/>
    <x v="64"/>
    <x v="4"/>
    <s v="GBP"/>
    <n v="1264399200"/>
    <n v="1264831200"/>
    <b v="0"/>
    <b v="1"/>
    <s v="technology/wearables"/>
    <x v="2"/>
    <x v="8"/>
  </r>
  <r>
    <x v="68"/>
    <s v="Moreno-Turner"/>
    <s v="Inverse multi-tasking installation"/>
    <n v="5700"/>
    <n v="14508"/>
    <x v="1"/>
    <n v="254"/>
    <n v="246"/>
    <x v="65"/>
    <x v="6"/>
    <s v="EUR"/>
    <n v="1501131600"/>
    <n v="1505192400"/>
    <b v="0"/>
    <b v="1"/>
    <s v="theater/plays"/>
    <x v="3"/>
    <x v="3"/>
  </r>
  <r>
    <x v="69"/>
    <s v="Jones-Watson"/>
    <s v="Switchable disintermediate moderator"/>
    <n v="7900"/>
    <n v="1901"/>
    <x v="3"/>
    <n v="24"/>
    <n v="17"/>
    <x v="66"/>
    <x v="1"/>
    <s v="USD"/>
    <n v="1292738400"/>
    <n v="1295676000"/>
    <b v="0"/>
    <b v="0"/>
    <s v="theater/plays"/>
    <x v="3"/>
    <x v="3"/>
  </r>
  <r>
    <x v="70"/>
    <s v="Barker Inc"/>
    <s v="Re-engineered 24/7 task-force"/>
    <n v="128000"/>
    <n v="158389"/>
    <x v="1"/>
    <n v="123"/>
    <n v="2475"/>
    <x v="67"/>
    <x v="6"/>
    <s v="EUR"/>
    <n v="1288674000"/>
    <n v="1292911200"/>
    <b v="0"/>
    <b v="1"/>
    <s v="theater/plays"/>
    <x v="3"/>
    <x v="3"/>
  </r>
  <r>
    <x v="71"/>
    <s v="Tate, Bass and House"/>
    <s v="Organic object-oriented budgetary management"/>
    <n v="6000"/>
    <n v="6484"/>
    <x v="1"/>
    <n v="108"/>
    <n v="76"/>
    <x v="68"/>
    <x v="1"/>
    <s v="USD"/>
    <n v="1575093600"/>
    <n v="1575439200"/>
    <b v="0"/>
    <b v="0"/>
    <s v="theater/plays"/>
    <x v="3"/>
    <x v="3"/>
  </r>
  <r>
    <x v="72"/>
    <s v="Hampton, Lewis and Ray"/>
    <s v="Seamless coherent parallelism"/>
    <n v="600"/>
    <n v="4022"/>
    <x v="1"/>
    <n v="670"/>
    <n v="54"/>
    <x v="69"/>
    <x v="1"/>
    <s v="USD"/>
    <n v="1435726800"/>
    <n v="1438837200"/>
    <b v="0"/>
    <b v="0"/>
    <s v="film &amp; video/animation"/>
    <x v="4"/>
    <x v="10"/>
  </r>
  <r>
    <x v="73"/>
    <s v="Collins-Goodman"/>
    <s v="Cross-platform even-keeled initiative"/>
    <n v="1400"/>
    <n v="9253"/>
    <x v="1"/>
    <n v="660"/>
    <n v="88"/>
    <x v="70"/>
    <x v="1"/>
    <s v="USD"/>
    <n v="1480226400"/>
    <n v="1480485600"/>
    <b v="0"/>
    <b v="0"/>
    <s v="music/jazz"/>
    <x v="1"/>
    <x v="17"/>
  </r>
  <r>
    <x v="74"/>
    <s v="Davis-Michael"/>
    <s v="Progressive tertiary framework"/>
    <n v="3900"/>
    <n v="4776"/>
    <x v="1"/>
    <n v="122"/>
    <n v="85"/>
    <x v="71"/>
    <x v="4"/>
    <s v="GBP"/>
    <n v="1459054800"/>
    <n v="1459141200"/>
    <b v="0"/>
    <b v="0"/>
    <s v="music/metal"/>
    <x v="1"/>
    <x v="16"/>
  </r>
  <r>
    <x v="75"/>
    <s v="White, Torres and Bishop"/>
    <s v="Multi-layered dynamic protocol"/>
    <n v="9700"/>
    <n v="14606"/>
    <x v="1"/>
    <n v="150"/>
    <n v="170"/>
    <x v="72"/>
    <x v="1"/>
    <s v="USD"/>
    <n v="1531630800"/>
    <n v="1532322000"/>
    <b v="0"/>
    <b v="0"/>
    <s v="photography/photography books"/>
    <x v="7"/>
    <x v="14"/>
  </r>
  <r>
    <x v="76"/>
    <s v="Martin, Conway and Larsen"/>
    <s v="Horizontal next generation function"/>
    <n v="122900"/>
    <n v="95993"/>
    <x v="0"/>
    <n v="78"/>
    <n v="1684"/>
    <x v="73"/>
    <x v="1"/>
    <s v="USD"/>
    <n v="1421992800"/>
    <n v="1426222800"/>
    <b v="1"/>
    <b v="1"/>
    <s v="theater/plays"/>
    <x v="3"/>
    <x v="3"/>
  </r>
  <r>
    <x v="77"/>
    <s v="Acevedo-Huffman"/>
    <s v="Pre-emptive impactful model"/>
    <n v="9500"/>
    <n v="4460"/>
    <x v="0"/>
    <n v="46"/>
    <n v="56"/>
    <x v="74"/>
    <x v="1"/>
    <s v="USD"/>
    <n v="1285563600"/>
    <n v="1286773200"/>
    <b v="0"/>
    <b v="1"/>
    <s v="film &amp; video/animation"/>
    <x v="4"/>
    <x v="10"/>
  </r>
  <r>
    <x v="78"/>
    <s v="Montgomery, Larson and Spencer"/>
    <s v="User-centric bifurcated knowledge user"/>
    <n v="4500"/>
    <n v="13536"/>
    <x v="1"/>
    <n v="300"/>
    <n v="330"/>
    <x v="75"/>
    <x v="1"/>
    <s v="USD"/>
    <n v="1523854800"/>
    <n v="1523941200"/>
    <b v="0"/>
    <b v="0"/>
    <s v="publishing/translations"/>
    <x v="5"/>
    <x v="18"/>
  </r>
  <r>
    <x v="79"/>
    <s v="Soto LLC"/>
    <s v="Triple-buffered reciprocal project"/>
    <n v="57800"/>
    <n v="40228"/>
    <x v="0"/>
    <n v="69"/>
    <n v="838"/>
    <x v="76"/>
    <x v="1"/>
    <s v="USD"/>
    <n v="1529125200"/>
    <n v="1529557200"/>
    <b v="0"/>
    <b v="0"/>
    <s v="theater/plays"/>
    <x v="3"/>
    <x v="3"/>
  </r>
  <r>
    <x v="80"/>
    <s v="Sutton, Barrett and Tucker"/>
    <s v="Cross-platform needs-based approach"/>
    <n v="1100"/>
    <n v="7012"/>
    <x v="1"/>
    <n v="637"/>
    <n v="127"/>
    <x v="77"/>
    <x v="1"/>
    <s v="USD"/>
    <n v="1503982800"/>
    <n v="1506574800"/>
    <b v="0"/>
    <b v="0"/>
    <s v="games/video games"/>
    <x v="6"/>
    <x v="11"/>
  </r>
  <r>
    <x v="81"/>
    <s v="Gomez, Bailey and Flores"/>
    <s v="User-friendly static contingency"/>
    <n v="16800"/>
    <n v="37857"/>
    <x v="1"/>
    <n v="225"/>
    <n v="411"/>
    <x v="78"/>
    <x v="1"/>
    <s v="USD"/>
    <n v="1511416800"/>
    <n v="1513576800"/>
    <b v="0"/>
    <b v="0"/>
    <s v="music/rock"/>
    <x v="1"/>
    <x v="1"/>
  </r>
  <r>
    <x v="82"/>
    <s v="Porter-George"/>
    <s v="Reactive content-based framework"/>
    <n v="1000"/>
    <n v="14973"/>
    <x v="1"/>
    <n v="1497"/>
    <n v="180"/>
    <x v="79"/>
    <x v="4"/>
    <s v="GBP"/>
    <n v="1547704800"/>
    <n v="1548309600"/>
    <b v="0"/>
    <b v="1"/>
    <s v="games/video games"/>
    <x v="6"/>
    <x v="11"/>
  </r>
  <r>
    <x v="83"/>
    <s v="Fitzgerald PLC"/>
    <s v="Realigned user-facing concept"/>
    <n v="106400"/>
    <n v="39996"/>
    <x v="0"/>
    <n v="37"/>
    <n v="1000"/>
    <x v="80"/>
    <x v="1"/>
    <s v="USD"/>
    <n v="1469682000"/>
    <n v="1471582800"/>
    <b v="0"/>
    <b v="0"/>
    <s v="music/electric music"/>
    <x v="1"/>
    <x v="5"/>
  </r>
  <r>
    <x v="84"/>
    <s v="Cisneros-Burton"/>
    <s v="Public-key zero tolerance orchestration"/>
    <n v="31400"/>
    <n v="41564"/>
    <x v="1"/>
    <n v="132"/>
    <n v="374"/>
    <x v="81"/>
    <x v="1"/>
    <s v="USD"/>
    <n v="1343451600"/>
    <n v="1344315600"/>
    <b v="0"/>
    <b v="0"/>
    <s v="technology/wearables"/>
    <x v="2"/>
    <x v="8"/>
  </r>
  <r>
    <x v="85"/>
    <s v="Hill, Lawson and Wilkinson"/>
    <s v="Multi-tiered eco-centric architecture"/>
    <n v="4900"/>
    <n v="6430"/>
    <x v="1"/>
    <n v="131"/>
    <n v="71"/>
    <x v="82"/>
    <x v="2"/>
    <s v="AUD"/>
    <n v="1315717200"/>
    <n v="1316408400"/>
    <b v="0"/>
    <b v="0"/>
    <s v="music/indie rock"/>
    <x v="1"/>
    <x v="7"/>
  </r>
  <r>
    <x v="86"/>
    <s v="Davis-Smith"/>
    <s v="Organic motivating firmware"/>
    <n v="7400"/>
    <n v="12405"/>
    <x v="1"/>
    <n v="167"/>
    <n v="203"/>
    <x v="83"/>
    <x v="1"/>
    <s v="USD"/>
    <n v="1430715600"/>
    <n v="1431838800"/>
    <b v="1"/>
    <b v="0"/>
    <s v="theater/plays"/>
    <x v="3"/>
    <x v="3"/>
  </r>
  <r>
    <x v="87"/>
    <s v="Farrell and Sons"/>
    <s v="Synergized 4thgeneration conglomeration"/>
    <n v="198500"/>
    <n v="123040"/>
    <x v="0"/>
    <n v="61"/>
    <n v="1482"/>
    <x v="84"/>
    <x v="2"/>
    <s v="AUD"/>
    <n v="1299564000"/>
    <n v="1300510800"/>
    <b v="0"/>
    <b v="1"/>
    <s v="music/rock"/>
    <x v="1"/>
    <x v="1"/>
  </r>
  <r>
    <x v="88"/>
    <s v="Clark Group"/>
    <s v="Grass-roots fault-tolerant policy"/>
    <n v="4800"/>
    <n v="12516"/>
    <x v="1"/>
    <n v="260"/>
    <n v="113"/>
    <x v="85"/>
    <x v="1"/>
    <s v="USD"/>
    <n v="1429160400"/>
    <n v="1431061200"/>
    <b v="0"/>
    <b v="0"/>
    <s v="publishing/translations"/>
    <x v="5"/>
    <x v="18"/>
  </r>
  <r>
    <x v="89"/>
    <s v="White, Singleton and Zimmerman"/>
    <s v="Monitored scalable knowledgebase"/>
    <n v="3400"/>
    <n v="8588"/>
    <x v="1"/>
    <n v="252"/>
    <n v="96"/>
    <x v="86"/>
    <x v="1"/>
    <s v="USD"/>
    <n v="1271307600"/>
    <n v="1271480400"/>
    <b v="0"/>
    <b v="0"/>
    <s v="theater/plays"/>
    <x v="3"/>
    <x v="3"/>
  </r>
  <r>
    <x v="90"/>
    <s v="Kramer Group"/>
    <s v="Synergistic explicit parallelism"/>
    <n v="7800"/>
    <n v="6132"/>
    <x v="0"/>
    <n v="78"/>
    <n v="106"/>
    <x v="87"/>
    <x v="1"/>
    <s v="USD"/>
    <n v="1456380000"/>
    <n v="1456380000"/>
    <b v="0"/>
    <b v="1"/>
    <s v="theater/plays"/>
    <x v="3"/>
    <x v="3"/>
  </r>
  <r>
    <x v="91"/>
    <s v="Frazier, Patrick and Smith"/>
    <s v="Enhanced systemic analyzer"/>
    <n v="154300"/>
    <n v="74688"/>
    <x v="0"/>
    <n v="48"/>
    <n v="679"/>
    <x v="88"/>
    <x v="6"/>
    <s v="EUR"/>
    <n v="1470459600"/>
    <n v="1472878800"/>
    <b v="0"/>
    <b v="0"/>
    <s v="publishing/translations"/>
    <x v="5"/>
    <x v="18"/>
  </r>
  <r>
    <x v="92"/>
    <s v="Santos, Bell and Lloyd"/>
    <s v="Object-based analyzing knowledge user"/>
    <n v="20000"/>
    <n v="51775"/>
    <x v="1"/>
    <n v="258"/>
    <n v="498"/>
    <x v="89"/>
    <x v="5"/>
    <s v="CHF"/>
    <n v="1277269200"/>
    <n v="1277355600"/>
    <b v="0"/>
    <b v="1"/>
    <s v="games/video games"/>
    <x v="6"/>
    <x v="11"/>
  </r>
  <r>
    <x v="93"/>
    <s v="Hall and Sons"/>
    <s v="Pre-emptive radical architecture"/>
    <n v="108800"/>
    <n v="65877"/>
    <x v="3"/>
    <n v="60"/>
    <n v="610"/>
    <x v="90"/>
    <x v="1"/>
    <s v="USD"/>
    <n v="1350709200"/>
    <n v="1351054800"/>
    <b v="0"/>
    <b v="1"/>
    <s v="theater/plays"/>
    <x v="3"/>
    <x v="3"/>
  </r>
  <r>
    <x v="94"/>
    <s v="Hanson Inc"/>
    <s v="Grass-roots web-enabled contingency"/>
    <n v="2900"/>
    <n v="8807"/>
    <x v="1"/>
    <n v="303"/>
    <n v="180"/>
    <x v="91"/>
    <x v="4"/>
    <s v="GBP"/>
    <n v="1554613200"/>
    <n v="1555563600"/>
    <b v="0"/>
    <b v="0"/>
    <s v="technology/web"/>
    <x v="2"/>
    <x v="2"/>
  </r>
  <r>
    <x v="95"/>
    <s v="Sanchez LLC"/>
    <s v="Stand-alone system-worthy standardization"/>
    <n v="900"/>
    <n v="1017"/>
    <x v="1"/>
    <n v="113"/>
    <n v="27"/>
    <x v="92"/>
    <x v="1"/>
    <s v="USD"/>
    <n v="1571029200"/>
    <n v="1571634000"/>
    <b v="0"/>
    <b v="0"/>
    <s v="film &amp; video/documentary"/>
    <x v="4"/>
    <x v="4"/>
  </r>
  <r>
    <x v="96"/>
    <s v="Howard Ltd"/>
    <s v="Down-sized systematic policy"/>
    <n v="69700"/>
    <n v="151513"/>
    <x v="1"/>
    <n v="217"/>
    <n v="2331"/>
    <x v="93"/>
    <x v="1"/>
    <s v="USD"/>
    <n v="1299736800"/>
    <n v="1300856400"/>
    <b v="0"/>
    <b v="0"/>
    <s v="theater/plays"/>
    <x v="3"/>
    <x v="3"/>
  </r>
  <r>
    <x v="97"/>
    <s v="Stewart LLC"/>
    <s v="Cloned bi-directional architecture"/>
    <n v="1300"/>
    <n v="12047"/>
    <x v="1"/>
    <n v="926"/>
    <n v="113"/>
    <x v="94"/>
    <x v="1"/>
    <s v="USD"/>
    <n v="1435208400"/>
    <n v="1439874000"/>
    <b v="0"/>
    <b v="0"/>
    <s v="food/food trucks"/>
    <x v="0"/>
    <x v="0"/>
  </r>
  <r>
    <x v="98"/>
    <s v="Arias, Allen and Miller"/>
    <s v="Seamless transitional portal"/>
    <n v="97800"/>
    <n v="32951"/>
    <x v="0"/>
    <n v="33"/>
    <n v="1220"/>
    <x v="95"/>
    <x v="2"/>
    <s v="AUD"/>
    <n v="1437973200"/>
    <n v="1438318800"/>
    <b v="0"/>
    <b v="0"/>
    <s v="games/video games"/>
    <x v="6"/>
    <x v="11"/>
  </r>
  <r>
    <x v="99"/>
    <s v="Baker-Morris"/>
    <s v="Fully-configurable motivating approach"/>
    <n v="7600"/>
    <n v="14951"/>
    <x v="1"/>
    <n v="196"/>
    <n v="164"/>
    <x v="96"/>
    <x v="1"/>
    <s v="USD"/>
    <n v="1416895200"/>
    <n v="1419400800"/>
    <b v="0"/>
    <b v="0"/>
    <s v="theater/plays"/>
    <x v="3"/>
    <x v="3"/>
  </r>
  <r>
    <x v="100"/>
    <s v="Tucker, Fox and Green"/>
    <s v="Upgradable fault-tolerant approach"/>
    <n v="100"/>
    <n v="1"/>
    <x v="0"/>
    <n v="1"/>
    <n v="1"/>
    <x v="97"/>
    <x v="1"/>
    <s v="USD"/>
    <n v="1319000400"/>
    <n v="1320555600"/>
    <b v="0"/>
    <b v="0"/>
    <s v="theater/plays"/>
    <x v="3"/>
    <x v="3"/>
  </r>
  <r>
    <x v="101"/>
    <s v="Douglas LLC"/>
    <s v="Reduced heuristic moratorium"/>
    <n v="900"/>
    <n v="9193"/>
    <x v="1"/>
    <n v="1021"/>
    <n v="164"/>
    <x v="98"/>
    <x v="1"/>
    <s v="USD"/>
    <n v="1424498400"/>
    <n v="1425103200"/>
    <b v="0"/>
    <b v="1"/>
    <s v="music/electric music"/>
    <x v="1"/>
    <x v="5"/>
  </r>
  <r>
    <x v="102"/>
    <s v="Garcia Inc"/>
    <s v="Front-line web-enabled model"/>
    <n v="3700"/>
    <n v="10422"/>
    <x v="1"/>
    <n v="281"/>
    <n v="336"/>
    <x v="99"/>
    <x v="1"/>
    <s v="USD"/>
    <n v="1526274000"/>
    <n v="1526878800"/>
    <b v="0"/>
    <b v="1"/>
    <s v="technology/wearables"/>
    <x v="2"/>
    <x v="8"/>
  </r>
  <r>
    <x v="103"/>
    <s v="Frye, Hunt and Powell"/>
    <s v="Polarized incremental emulation"/>
    <n v="10000"/>
    <n v="2461"/>
    <x v="0"/>
    <n v="24"/>
    <n v="37"/>
    <x v="100"/>
    <x v="6"/>
    <s v="EUR"/>
    <n v="1287896400"/>
    <n v="1288674000"/>
    <b v="0"/>
    <b v="0"/>
    <s v="music/electric music"/>
    <x v="1"/>
    <x v="5"/>
  </r>
  <r>
    <x v="104"/>
    <s v="Smith, Wells and Nguyen"/>
    <s v="Self-enabling grid-enabled initiative"/>
    <n v="119200"/>
    <n v="170623"/>
    <x v="1"/>
    <n v="143"/>
    <n v="1917"/>
    <x v="101"/>
    <x v="1"/>
    <s v="USD"/>
    <n v="1495515600"/>
    <n v="1495602000"/>
    <b v="0"/>
    <b v="0"/>
    <s v="music/indie rock"/>
    <x v="1"/>
    <x v="7"/>
  </r>
  <r>
    <x v="105"/>
    <s v="Charles-Johnson"/>
    <s v="Total fresh-thinking system engine"/>
    <n v="6800"/>
    <n v="9829"/>
    <x v="1"/>
    <n v="144"/>
    <n v="95"/>
    <x v="102"/>
    <x v="1"/>
    <s v="USD"/>
    <n v="1364878800"/>
    <n v="1366434000"/>
    <b v="0"/>
    <b v="0"/>
    <s v="technology/web"/>
    <x v="2"/>
    <x v="2"/>
  </r>
  <r>
    <x v="106"/>
    <s v="Brandt, Carter and Wood"/>
    <s v="Ameliorated clear-thinking circuit"/>
    <n v="3900"/>
    <n v="14006"/>
    <x v="1"/>
    <n v="359"/>
    <n v="147"/>
    <x v="103"/>
    <x v="1"/>
    <s v="USD"/>
    <n v="1567918800"/>
    <n v="1568350800"/>
    <b v="0"/>
    <b v="0"/>
    <s v="theater/plays"/>
    <x v="3"/>
    <x v="3"/>
  </r>
  <r>
    <x v="107"/>
    <s v="Tucker, Schmidt and Reid"/>
    <s v="Multi-layered encompassing installation"/>
    <n v="3500"/>
    <n v="6527"/>
    <x v="1"/>
    <n v="186"/>
    <n v="86"/>
    <x v="104"/>
    <x v="1"/>
    <s v="USD"/>
    <n v="1524459600"/>
    <n v="1525928400"/>
    <b v="0"/>
    <b v="1"/>
    <s v="theater/plays"/>
    <x v="3"/>
    <x v="3"/>
  </r>
  <r>
    <x v="108"/>
    <s v="Decker Inc"/>
    <s v="Universal encompassing implementation"/>
    <n v="1500"/>
    <n v="8929"/>
    <x v="1"/>
    <n v="595"/>
    <n v="83"/>
    <x v="105"/>
    <x v="1"/>
    <s v="USD"/>
    <n v="1333688400"/>
    <n v="1336885200"/>
    <b v="0"/>
    <b v="0"/>
    <s v="film &amp; video/documentary"/>
    <x v="4"/>
    <x v="4"/>
  </r>
  <r>
    <x v="109"/>
    <s v="Romero and Sons"/>
    <s v="Object-based client-server application"/>
    <n v="5200"/>
    <n v="3079"/>
    <x v="0"/>
    <n v="59"/>
    <n v="60"/>
    <x v="106"/>
    <x v="1"/>
    <s v="USD"/>
    <n v="1389506400"/>
    <n v="1389679200"/>
    <b v="0"/>
    <b v="0"/>
    <s v="film &amp; video/television"/>
    <x v="4"/>
    <x v="19"/>
  </r>
  <r>
    <x v="110"/>
    <s v="Castillo-Carey"/>
    <s v="Cross-platform solution-oriented process improvement"/>
    <n v="142400"/>
    <n v="21307"/>
    <x v="0"/>
    <n v="14"/>
    <n v="296"/>
    <x v="107"/>
    <x v="1"/>
    <s v="USD"/>
    <n v="1536642000"/>
    <n v="1538283600"/>
    <b v="0"/>
    <b v="0"/>
    <s v="food/food trucks"/>
    <x v="0"/>
    <x v="0"/>
  </r>
  <r>
    <x v="111"/>
    <s v="Hart-Briggs"/>
    <s v="Re-engineered user-facing approach"/>
    <n v="61400"/>
    <n v="73653"/>
    <x v="1"/>
    <n v="119"/>
    <n v="676"/>
    <x v="108"/>
    <x v="1"/>
    <s v="USD"/>
    <n v="1348290000"/>
    <n v="1348808400"/>
    <b v="0"/>
    <b v="0"/>
    <s v="publishing/radio &amp; podcasts"/>
    <x v="5"/>
    <x v="15"/>
  </r>
  <r>
    <x v="112"/>
    <s v="Jones-Meyer"/>
    <s v="Re-engineered client-driven hub"/>
    <n v="4700"/>
    <n v="12635"/>
    <x v="1"/>
    <n v="268"/>
    <n v="361"/>
    <x v="32"/>
    <x v="2"/>
    <s v="AUD"/>
    <n v="1408856400"/>
    <n v="1410152400"/>
    <b v="0"/>
    <b v="0"/>
    <s v="technology/web"/>
    <x v="2"/>
    <x v="2"/>
  </r>
  <r>
    <x v="113"/>
    <s v="Wright, Hartman and Yu"/>
    <s v="User-friendly tertiary array"/>
    <n v="3300"/>
    <n v="12437"/>
    <x v="1"/>
    <n v="376"/>
    <n v="131"/>
    <x v="109"/>
    <x v="1"/>
    <s v="USD"/>
    <n v="1505192400"/>
    <n v="1505797200"/>
    <b v="0"/>
    <b v="0"/>
    <s v="food/food trucks"/>
    <x v="0"/>
    <x v="0"/>
  </r>
  <r>
    <x v="114"/>
    <s v="Harper-Davis"/>
    <s v="Robust heuristic encoding"/>
    <n v="1900"/>
    <n v="13816"/>
    <x v="1"/>
    <n v="727"/>
    <n v="126"/>
    <x v="110"/>
    <x v="1"/>
    <s v="USD"/>
    <n v="1554786000"/>
    <n v="1554872400"/>
    <b v="0"/>
    <b v="1"/>
    <s v="technology/wearables"/>
    <x v="2"/>
    <x v="8"/>
  </r>
  <r>
    <x v="115"/>
    <s v="Barrett PLC"/>
    <s v="Team-oriented clear-thinking capacity"/>
    <n v="166700"/>
    <n v="145382"/>
    <x v="0"/>
    <n v="87"/>
    <n v="3304"/>
    <x v="111"/>
    <x v="6"/>
    <s v="EUR"/>
    <n v="1510898400"/>
    <n v="1513922400"/>
    <b v="0"/>
    <b v="0"/>
    <s v="publishing/fiction"/>
    <x v="5"/>
    <x v="13"/>
  </r>
  <r>
    <x v="116"/>
    <s v="David-Clark"/>
    <s v="De-engineered motivating standardization"/>
    <n v="7200"/>
    <n v="6336"/>
    <x v="0"/>
    <n v="88"/>
    <n v="73"/>
    <x v="112"/>
    <x v="1"/>
    <s v="USD"/>
    <n v="1442552400"/>
    <n v="1442638800"/>
    <b v="0"/>
    <b v="0"/>
    <s v="theater/plays"/>
    <x v="3"/>
    <x v="3"/>
  </r>
  <r>
    <x v="117"/>
    <s v="Chaney-Dennis"/>
    <s v="Business-focused 24hour groupware"/>
    <n v="4900"/>
    <n v="8523"/>
    <x v="1"/>
    <n v="173"/>
    <n v="275"/>
    <x v="113"/>
    <x v="1"/>
    <s v="USD"/>
    <n v="1316667600"/>
    <n v="1317186000"/>
    <b v="0"/>
    <b v="0"/>
    <s v="film &amp; video/television"/>
    <x v="4"/>
    <x v="19"/>
  </r>
  <r>
    <x v="118"/>
    <s v="Robinson, Lopez and Christensen"/>
    <s v="Organic next generation protocol"/>
    <n v="5400"/>
    <n v="6351"/>
    <x v="1"/>
    <n v="117"/>
    <n v="67"/>
    <x v="114"/>
    <x v="1"/>
    <s v="USD"/>
    <n v="1390716000"/>
    <n v="1391234400"/>
    <b v="0"/>
    <b v="0"/>
    <s v="photography/photography books"/>
    <x v="7"/>
    <x v="14"/>
  </r>
  <r>
    <x v="119"/>
    <s v="Clark and Sons"/>
    <s v="Reverse-engineered full-range Internet solution"/>
    <n v="5000"/>
    <n v="10748"/>
    <x v="1"/>
    <n v="214"/>
    <n v="154"/>
    <x v="115"/>
    <x v="1"/>
    <s v="USD"/>
    <n v="1402894800"/>
    <n v="1404363600"/>
    <b v="0"/>
    <b v="1"/>
    <s v="film &amp; video/documentary"/>
    <x v="4"/>
    <x v="4"/>
  </r>
  <r>
    <x v="120"/>
    <s v="Vega Group"/>
    <s v="Synchronized regional synergy"/>
    <n v="75100"/>
    <n v="112272"/>
    <x v="1"/>
    <n v="149"/>
    <n v="1782"/>
    <x v="116"/>
    <x v="1"/>
    <s v="USD"/>
    <n v="1429246800"/>
    <n v="1429592400"/>
    <b v="0"/>
    <b v="1"/>
    <s v="games/mobile games"/>
    <x v="6"/>
    <x v="20"/>
  </r>
  <r>
    <x v="121"/>
    <s v="Brown-Brown"/>
    <s v="Multi-lateral homogeneous success"/>
    <n v="45300"/>
    <n v="99361"/>
    <x v="1"/>
    <n v="219"/>
    <n v="903"/>
    <x v="117"/>
    <x v="1"/>
    <s v="USD"/>
    <n v="1412485200"/>
    <n v="1413608400"/>
    <b v="0"/>
    <b v="0"/>
    <s v="games/video games"/>
    <x v="6"/>
    <x v="11"/>
  </r>
  <r>
    <x v="122"/>
    <s v="Taylor PLC"/>
    <s v="Seamless zero-defect solution"/>
    <n v="136800"/>
    <n v="88055"/>
    <x v="0"/>
    <n v="64"/>
    <n v="3387"/>
    <x v="118"/>
    <x v="1"/>
    <s v="USD"/>
    <n v="1417068000"/>
    <n v="1419400800"/>
    <b v="0"/>
    <b v="0"/>
    <s v="publishing/fiction"/>
    <x v="5"/>
    <x v="13"/>
  </r>
  <r>
    <x v="123"/>
    <s v="Edwards-Lewis"/>
    <s v="Enhanced scalable concept"/>
    <n v="177700"/>
    <n v="33092"/>
    <x v="0"/>
    <n v="18"/>
    <n v="662"/>
    <x v="119"/>
    <x v="0"/>
    <s v="CAD"/>
    <n v="1448344800"/>
    <n v="1448604000"/>
    <b v="1"/>
    <b v="0"/>
    <s v="theater/plays"/>
    <x v="3"/>
    <x v="3"/>
  </r>
  <r>
    <x v="124"/>
    <s v="Stanton, Neal and Rodriguez"/>
    <s v="Polarized uniform software"/>
    <n v="2600"/>
    <n v="9562"/>
    <x v="1"/>
    <n v="367"/>
    <n v="94"/>
    <x v="120"/>
    <x v="6"/>
    <s v="EUR"/>
    <n v="1557723600"/>
    <n v="1562302800"/>
    <b v="0"/>
    <b v="0"/>
    <s v="photography/photography books"/>
    <x v="7"/>
    <x v="14"/>
  </r>
  <r>
    <x v="125"/>
    <s v="Pratt LLC"/>
    <s v="Stand-alone web-enabled moderator"/>
    <n v="5300"/>
    <n v="8475"/>
    <x v="1"/>
    <n v="159"/>
    <n v="180"/>
    <x v="121"/>
    <x v="1"/>
    <s v="USD"/>
    <n v="1537333200"/>
    <n v="1537678800"/>
    <b v="0"/>
    <b v="0"/>
    <s v="theater/plays"/>
    <x v="3"/>
    <x v="3"/>
  </r>
  <r>
    <x v="126"/>
    <s v="Gross PLC"/>
    <s v="Proactive methodical benchmark"/>
    <n v="180200"/>
    <n v="69617"/>
    <x v="0"/>
    <n v="38"/>
    <n v="774"/>
    <x v="122"/>
    <x v="1"/>
    <s v="USD"/>
    <n v="1471150800"/>
    <n v="1473570000"/>
    <b v="0"/>
    <b v="1"/>
    <s v="theater/plays"/>
    <x v="3"/>
    <x v="3"/>
  </r>
  <r>
    <x v="127"/>
    <s v="Martinez, Gomez and Dalton"/>
    <s v="Team-oriented 6thgeneration matrix"/>
    <n v="103200"/>
    <n v="53067"/>
    <x v="0"/>
    <n v="51"/>
    <n v="672"/>
    <x v="123"/>
    <x v="0"/>
    <s v="CAD"/>
    <n v="1273640400"/>
    <n v="1273899600"/>
    <b v="0"/>
    <b v="0"/>
    <s v="theater/plays"/>
    <x v="3"/>
    <x v="3"/>
  </r>
  <r>
    <x v="128"/>
    <s v="Allen-Curtis"/>
    <s v="Phased human-resource core"/>
    <n v="70600"/>
    <n v="42596"/>
    <x v="3"/>
    <n v="60"/>
    <n v="532"/>
    <x v="124"/>
    <x v="1"/>
    <s v="USD"/>
    <n v="1282885200"/>
    <n v="1284008400"/>
    <b v="0"/>
    <b v="0"/>
    <s v="music/rock"/>
    <x v="1"/>
    <x v="1"/>
  </r>
  <r>
    <x v="129"/>
    <s v="Morgan-Martinez"/>
    <s v="Mandatory tertiary implementation"/>
    <n v="148500"/>
    <n v="4756"/>
    <x v="3"/>
    <n v="3"/>
    <n v="55"/>
    <x v="125"/>
    <x v="2"/>
    <s v="AUD"/>
    <n v="1422943200"/>
    <n v="1425103200"/>
    <b v="0"/>
    <b v="0"/>
    <s v="food/food trucks"/>
    <x v="0"/>
    <x v="0"/>
  </r>
  <r>
    <x v="130"/>
    <s v="Luna, Anderson and Fox"/>
    <s v="Secured directional encryption"/>
    <n v="9600"/>
    <n v="14925"/>
    <x v="1"/>
    <n v="155"/>
    <n v="533"/>
    <x v="126"/>
    <x v="3"/>
    <s v="DKK"/>
    <n v="1319605200"/>
    <n v="1320991200"/>
    <b v="0"/>
    <b v="0"/>
    <s v="film &amp; video/drama"/>
    <x v="4"/>
    <x v="6"/>
  </r>
  <r>
    <x v="131"/>
    <s v="Fleming, Zhang and Henderson"/>
    <s v="Distributed 5thgeneration implementation"/>
    <n v="164700"/>
    <n v="166116"/>
    <x v="1"/>
    <n v="100"/>
    <n v="2443"/>
    <x v="127"/>
    <x v="4"/>
    <s v="GBP"/>
    <n v="1385704800"/>
    <n v="1386828000"/>
    <b v="0"/>
    <b v="0"/>
    <s v="technology/web"/>
    <x v="2"/>
    <x v="2"/>
  </r>
  <r>
    <x v="132"/>
    <s v="Flowers and Sons"/>
    <s v="Virtual static core"/>
    <n v="3300"/>
    <n v="3834"/>
    <x v="1"/>
    <n v="116"/>
    <n v="89"/>
    <x v="128"/>
    <x v="1"/>
    <s v="USD"/>
    <n v="1515736800"/>
    <n v="1517119200"/>
    <b v="0"/>
    <b v="1"/>
    <s v="theater/plays"/>
    <x v="3"/>
    <x v="3"/>
  </r>
  <r>
    <x v="133"/>
    <s v="Gates PLC"/>
    <s v="Secured content-based product"/>
    <n v="4500"/>
    <n v="13985"/>
    <x v="1"/>
    <n v="310"/>
    <n v="159"/>
    <x v="129"/>
    <x v="1"/>
    <s v="USD"/>
    <n v="1313125200"/>
    <n v="1315026000"/>
    <b v="0"/>
    <b v="0"/>
    <s v="music/world music"/>
    <x v="1"/>
    <x v="21"/>
  </r>
  <r>
    <x v="134"/>
    <s v="Caldwell LLC"/>
    <s v="Secured executive concept"/>
    <n v="99500"/>
    <n v="89288"/>
    <x v="0"/>
    <n v="89"/>
    <n v="940"/>
    <x v="130"/>
    <x v="5"/>
    <s v="CHF"/>
    <n v="1308459600"/>
    <n v="1312693200"/>
    <b v="0"/>
    <b v="1"/>
    <s v="film &amp; video/documentary"/>
    <x v="4"/>
    <x v="4"/>
  </r>
  <r>
    <x v="135"/>
    <s v="Le, Burton and Evans"/>
    <s v="Balanced zero-defect software"/>
    <n v="7700"/>
    <n v="5488"/>
    <x v="0"/>
    <n v="71"/>
    <n v="117"/>
    <x v="131"/>
    <x v="1"/>
    <s v="USD"/>
    <n v="1362636000"/>
    <n v="1363064400"/>
    <b v="0"/>
    <b v="1"/>
    <s v="theater/plays"/>
    <x v="3"/>
    <x v="3"/>
  </r>
  <r>
    <x v="136"/>
    <s v="Briggs PLC"/>
    <s v="Distributed context-sensitive flexibility"/>
    <n v="82800"/>
    <n v="2721"/>
    <x v="3"/>
    <n v="3"/>
    <n v="58"/>
    <x v="131"/>
    <x v="1"/>
    <s v="USD"/>
    <n v="1402117200"/>
    <n v="1403154000"/>
    <b v="0"/>
    <b v="1"/>
    <s v="film &amp; video/drama"/>
    <x v="4"/>
    <x v="6"/>
  </r>
  <r>
    <x v="137"/>
    <s v="Hudson-Nguyen"/>
    <s v="Down-sized disintermediate support"/>
    <n v="1800"/>
    <n v="4712"/>
    <x v="1"/>
    <n v="261"/>
    <n v="50"/>
    <x v="132"/>
    <x v="1"/>
    <s v="USD"/>
    <n v="1286341200"/>
    <n v="1286859600"/>
    <b v="0"/>
    <b v="0"/>
    <s v="publishing/nonfiction"/>
    <x v="5"/>
    <x v="9"/>
  </r>
  <r>
    <x v="138"/>
    <s v="Hogan Ltd"/>
    <s v="Stand-alone mission-critical moratorium"/>
    <n v="9600"/>
    <n v="9216"/>
    <x v="0"/>
    <n v="96"/>
    <n v="115"/>
    <x v="133"/>
    <x v="1"/>
    <s v="USD"/>
    <n v="1348808400"/>
    <n v="1349326800"/>
    <b v="0"/>
    <b v="0"/>
    <s v="games/mobile games"/>
    <x v="6"/>
    <x v="20"/>
  </r>
  <r>
    <x v="139"/>
    <s v="Hamilton, Wright and Chavez"/>
    <s v="Down-sized empowering protocol"/>
    <n v="92100"/>
    <n v="19246"/>
    <x v="0"/>
    <n v="20"/>
    <n v="326"/>
    <x v="134"/>
    <x v="1"/>
    <s v="USD"/>
    <n v="1429592400"/>
    <n v="1430974800"/>
    <b v="0"/>
    <b v="1"/>
    <s v="technology/wearables"/>
    <x v="2"/>
    <x v="8"/>
  </r>
  <r>
    <x v="140"/>
    <s v="Bautista-Cross"/>
    <s v="Fully-configurable coherent Internet solution"/>
    <n v="5500"/>
    <n v="12274"/>
    <x v="1"/>
    <n v="223"/>
    <n v="186"/>
    <x v="135"/>
    <x v="1"/>
    <s v="USD"/>
    <n v="1519538400"/>
    <n v="1519970400"/>
    <b v="0"/>
    <b v="0"/>
    <s v="film &amp; video/documentary"/>
    <x v="4"/>
    <x v="4"/>
  </r>
  <r>
    <x v="141"/>
    <s v="Jackson LLC"/>
    <s v="Distributed motivating algorithm"/>
    <n v="64300"/>
    <n v="65323"/>
    <x v="1"/>
    <n v="101"/>
    <n v="1071"/>
    <x v="136"/>
    <x v="1"/>
    <s v="USD"/>
    <n v="1434085200"/>
    <n v="1434603600"/>
    <b v="0"/>
    <b v="0"/>
    <s v="technology/web"/>
    <x v="2"/>
    <x v="2"/>
  </r>
  <r>
    <x v="142"/>
    <s v="Figueroa Ltd"/>
    <s v="Expanded solution-oriented benchmark"/>
    <n v="5000"/>
    <n v="11502"/>
    <x v="1"/>
    <n v="230"/>
    <n v="117"/>
    <x v="137"/>
    <x v="1"/>
    <s v="USD"/>
    <n v="1333688400"/>
    <n v="1337230800"/>
    <b v="0"/>
    <b v="0"/>
    <s v="technology/web"/>
    <x v="2"/>
    <x v="2"/>
  </r>
  <r>
    <x v="143"/>
    <s v="Avila-Jones"/>
    <s v="Implemented discrete secured line"/>
    <n v="5400"/>
    <n v="7322"/>
    <x v="1"/>
    <n v="135"/>
    <n v="70"/>
    <x v="138"/>
    <x v="1"/>
    <s v="USD"/>
    <n v="1277701200"/>
    <n v="1279429200"/>
    <b v="0"/>
    <b v="0"/>
    <s v="music/indie rock"/>
    <x v="1"/>
    <x v="7"/>
  </r>
  <r>
    <x v="144"/>
    <s v="Martin, Lopez and Hunter"/>
    <s v="Multi-lateral actuating installation"/>
    <n v="9000"/>
    <n v="11619"/>
    <x v="1"/>
    <n v="129"/>
    <n v="135"/>
    <x v="139"/>
    <x v="1"/>
    <s v="USD"/>
    <n v="1560747600"/>
    <n v="1561438800"/>
    <b v="0"/>
    <b v="0"/>
    <s v="theater/plays"/>
    <x v="3"/>
    <x v="3"/>
  </r>
  <r>
    <x v="145"/>
    <s v="Fields-Moore"/>
    <s v="Secured reciprocal array"/>
    <n v="25000"/>
    <n v="59128"/>
    <x v="1"/>
    <n v="236"/>
    <n v="768"/>
    <x v="140"/>
    <x v="5"/>
    <s v="CHF"/>
    <n v="1410066000"/>
    <n v="1410498000"/>
    <b v="0"/>
    <b v="0"/>
    <s v="technology/wearables"/>
    <x v="2"/>
    <x v="8"/>
  </r>
  <r>
    <x v="146"/>
    <s v="Harris-Golden"/>
    <s v="Optional bandwidth-monitored middleware"/>
    <n v="8800"/>
    <n v="1518"/>
    <x v="3"/>
    <n v="17"/>
    <n v="51"/>
    <x v="141"/>
    <x v="1"/>
    <s v="USD"/>
    <n v="1320732000"/>
    <n v="1322460000"/>
    <b v="0"/>
    <b v="0"/>
    <s v="theater/plays"/>
    <x v="3"/>
    <x v="3"/>
  </r>
  <r>
    <x v="147"/>
    <s v="Moss, Norman and Dunlap"/>
    <s v="Upgradable upward-trending workforce"/>
    <n v="8300"/>
    <n v="9337"/>
    <x v="1"/>
    <n v="112"/>
    <n v="199"/>
    <x v="142"/>
    <x v="1"/>
    <s v="USD"/>
    <n v="1465794000"/>
    <n v="1466312400"/>
    <b v="0"/>
    <b v="1"/>
    <s v="theater/plays"/>
    <x v="3"/>
    <x v="3"/>
  </r>
  <r>
    <x v="148"/>
    <s v="White, Larson and Wright"/>
    <s v="Upgradable hybrid capability"/>
    <n v="9300"/>
    <n v="11255"/>
    <x v="1"/>
    <n v="121"/>
    <n v="107"/>
    <x v="143"/>
    <x v="1"/>
    <s v="USD"/>
    <n v="1500958800"/>
    <n v="1501736400"/>
    <b v="0"/>
    <b v="0"/>
    <s v="technology/wearables"/>
    <x v="2"/>
    <x v="8"/>
  </r>
  <r>
    <x v="149"/>
    <s v="Payne, Oliver and Burch"/>
    <s v="Managed fresh-thinking flexibility"/>
    <n v="6200"/>
    <n v="13632"/>
    <x v="1"/>
    <n v="219"/>
    <n v="195"/>
    <x v="144"/>
    <x v="1"/>
    <s v="USD"/>
    <n v="1357020000"/>
    <n v="1361512800"/>
    <b v="0"/>
    <b v="0"/>
    <s v="music/indie rock"/>
    <x v="1"/>
    <x v="7"/>
  </r>
  <r>
    <x v="150"/>
    <s v="Brown, Palmer and Pace"/>
    <s v="Networked stable workforce"/>
    <n v="100"/>
    <n v="1"/>
    <x v="0"/>
    <n v="1"/>
    <n v="1"/>
    <x v="97"/>
    <x v="1"/>
    <s v="USD"/>
    <n v="1544940000"/>
    <n v="1545026400"/>
    <b v="0"/>
    <b v="0"/>
    <s v="music/rock"/>
    <x v="1"/>
    <x v="1"/>
  </r>
  <r>
    <x v="151"/>
    <s v="Parker LLC"/>
    <s v="Customizable intermediate extranet"/>
    <n v="137200"/>
    <n v="88037"/>
    <x v="0"/>
    <n v="64"/>
    <n v="1467"/>
    <x v="145"/>
    <x v="1"/>
    <s v="USD"/>
    <n v="1402290000"/>
    <n v="1406696400"/>
    <b v="0"/>
    <b v="0"/>
    <s v="music/electric music"/>
    <x v="1"/>
    <x v="5"/>
  </r>
  <r>
    <x v="152"/>
    <s v="Bowen, Mcdonald and Hall"/>
    <s v="User-centric fault-tolerant task-force"/>
    <n v="41500"/>
    <n v="175573"/>
    <x v="1"/>
    <n v="423"/>
    <n v="3376"/>
    <x v="146"/>
    <x v="1"/>
    <s v="USD"/>
    <n v="1487311200"/>
    <n v="1487916000"/>
    <b v="0"/>
    <b v="0"/>
    <s v="music/indie rock"/>
    <x v="1"/>
    <x v="7"/>
  </r>
  <r>
    <x v="153"/>
    <s v="Whitehead, Bell and Hughes"/>
    <s v="Multi-tiered radical definition"/>
    <n v="189400"/>
    <n v="176112"/>
    <x v="0"/>
    <n v="92"/>
    <n v="5681"/>
    <x v="7"/>
    <x v="1"/>
    <s v="USD"/>
    <n v="1350622800"/>
    <n v="1351141200"/>
    <b v="0"/>
    <b v="0"/>
    <s v="theater/plays"/>
    <x v="3"/>
    <x v="3"/>
  </r>
  <r>
    <x v="154"/>
    <s v="Rodriguez-Brown"/>
    <s v="Devolved foreground benchmark"/>
    <n v="171300"/>
    <n v="100650"/>
    <x v="0"/>
    <n v="58"/>
    <n v="1059"/>
    <x v="147"/>
    <x v="1"/>
    <s v="USD"/>
    <n v="1463029200"/>
    <n v="1465016400"/>
    <b v="0"/>
    <b v="1"/>
    <s v="music/indie rock"/>
    <x v="1"/>
    <x v="7"/>
  </r>
  <r>
    <x v="155"/>
    <s v="Hall-Schaefer"/>
    <s v="Distributed eco-centric methodology"/>
    <n v="139500"/>
    <n v="90706"/>
    <x v="0"/>
    <n v="65"/>
    <n v="1194"/>
    <x v="148"/>
    <x v="1"/>
    <s v="USD"/>
    <n v="1269493200"/>
    <n v="1270789200"/>
    <b v="0"/>
    <b v="0"/>
    <s v="theater/plays"/>
    <x v="3"/>
    <x v="3"/>
  </r>
  <r>
    <x v="156"/>
    <s v="Meza-Rogers"/>
    <s v="Streamlined encompassing encryption"/>
    <n v="36400"/>
    <n v="26914"/>
    <x v="3"/>
    <n v="73"/>
    <n v="379"/>
    <x v="149"/>
    <x v="2"/>
    <s v="AUD"/>
    <n v="1570251600"/>
    <n v="1572325200"/>
    <b v="0"/>
    <b v="0"/>
    <s v="music/rock"/>
    <x v="1"/>
    <x v="1"/>
  </r>
  <r>
    <x v="157"/>
    <s v="Curtis-Curtis"/>
    <s v="User-friendly reciprocal initiative"/>
    <n v="4200"/>
    <n v="2212"/>
    <x v="0"/>
    <n v="52"/>
    <n v="30"/>
    <x v="150"/>
    <x v="2"/>
    <s v="AUD"/>
    <n v="1388383200"/>
    <n v="1389420000"/>
    <b v="0"/>
    <b v="0"/>
    <s v="photography/photography books"/>
    <x v="7"/>
    <x v="14"/>
  </r>
  <r>
    <x v="158"/>
    <s v="Carlson Inc"/>
    <s v="Ergonomic fresh-thinking installation"/>
    <n v="2100"/>
    <n v="4640"/>
    <x v="1"/>
    <n v="220"/>
    <n v="41"/>
    <x v="151"/>
    <x v="1"/>
    <s v="USD"/>
    <n v="1449554400"/>
    <n v="1449640800"/>
    <b v="0"/>
    <b v="0"/>
    <s v="music/rock"/>
    <x v="1"/>
    <x v="1"/>
  </r>
  <r>
    <x v="159"/>
    <s v="Clarke, Anderson and Lee"/>
    <s v="Robust explicit hardware"/>
    <n v="191200"/>
    <n v="191222"/>
    <x v="1"/>
    <n v="100"/>
    <n v="1821"/>
    <x v="152"/>
    <x v="1"/>
    <s v="USD"/>
    <n v="1553662800"/>
    <n v="1555218000"/>
    <b v="0"/>
    <b v="1"/>
    <s v="theater/plays"/>
    <x v="3"/>
    <x v="3"/>
  </r>
  <r>
    <x v="160"/>
    <s v="Evans Group"/>
    <s v="Stand-alone actuating support"/>
    <n v="8000"/>
    <n v="12985"/>
    <x v="1"/>
    <n v="162"/>
    <n v="164"/>
    <x v="153"/>
    <x v="1"/>
    <s v="USD"/>
    <n v="1556341200"/>
    <n v="1557723600"/>
    <b v="0"/>
    <b v="0"/>
    <s v="technology/wearables"/>
    <x v="2"/>
    <x v="8"/>
  </r>
  <r>
    <x v="161"/>
    <s v="Bruce Group"/>
    <s v="Cross-platform methodical process improvement"/>
    <n v="5500"/>
    <n v="4300"/>
    <x v="0"/>
    <n v="78"/>
    <n v="75"/>
    <x v="154"/>
    <x v="1"/>
    <s v="USD"/>
    <n v="1442984400"/>
    <n v="1443502800"/>
    <b v="0"/>
    <b v="1"/>
    <s v="technology/web"/>
    <x v="2"/>
    <x v="2"/>
  </r>
  <r>
    <x v="162"/>
    <s v="Keith, Alvarez and Potter"/>
    <s v="Extended bottom-line open architecture"/>
    <n v="6100"/>
    <n v="9134"/>
    <x v="1"/>
    <n v="149"/>
    <n v="157"/>
    <x v="155"/>
    <x v="5"/>
    <s v="CHF"/>
    <n v="1544248800"/>
    <n v="1546840800"/>
    <b v="0"/>
    <b v="0"/>
    <s v="music/rock"/>
    <x v="1"/>
    <x v="1"/>
  </r>
  <r>
    <x v="163"/>
    <s v="Burton-Watkins"/>
    <s v="Extended reciprocal circuit"/>
    <n v="3500"/>
    <n v="8864"/>
    <x v="1"/>
    <n v="253"/>
    <n v="246"/>
    <x v="156"/>
    <x v="1"/>
    <s v="USD"/>
    <n v="1508475600"/>
    <n v="1512712800"/>
    <b v="0"/>
    <b v="1"/>
    <s v="photography/photography books"/>
    <x v="7"/>
    <x v="14"/>
  </r>
  <r>
    <x v="164"/>
    <s v="Lopez and Sons"/>
    <s v="Polarized human-resource protocol"/>
    <n v="150500"/>
    <n v="150755"/>
    <x v="1"/>
    <n v="100"/>
    <n v="1396"/>
    <x v="157"/>
    <x v="1"/>
    <s v="USD"/>
    <n v="1507438800"/>
    <n v="1507525200"/>
    <b v="0"/>
    <b v="0"/>
    <s v="theater/plays"/>
    <x v="3"/>
    <x v="3"/>
  </r>
  <r>
    <x v="165"/>
    <s v="Cordova Ltd"/>
    <s v="Synergized radical product"/>
    <n v="90400"/>
    <n v="110279"/>
    <x v="1"/>
    <n v="121"/>
    <n v="2506"/>
    <x v="158"/>
    <x v="1"/>
    <s v="USD"/>
    <n v="1501563600"/>
    <n v="1504328400"/>
    <b v="0"/>
    <b v="0"/>
    <s v="technology/web"/>
    <x v="2"/>
    <x v="2"/>
  </r>
  <r>
    <x v="166"/>
    <s v="Brown-Vang"/>
    <s v="Robust heuristic artificial intelligence"/>
    <n v="9800"/>
    <n v="13439"/>
    <x v="1"/>
    <n v="137"/>
    <n v="244"/>
    <x v="159"/>
    <x v="1"/>
    <s v="USD"/>
    <n v="1292997600"/>
    <n v="1293343200"/>
    <b v="0"/>
    <b v="0"/>
    <s v="photography/photography books"/>
    <x v="7"/>
    <x v="14"/>
  </r>
  <r>
    <x v="167"/>
    <s v="Cruz-Ward"/>
    <s v="Robust content-based emulation"/>
    <n v="2600"/>
    <n v="10804"/>
    <x v="1"/>
    <n v="415"/>
    <n v="146"/>
    <x v="160"/>
    <x v="2"/>
    <s v="AUD"/>
    <n v="1370840400"/>
    <n v="1371704400"/>
    <b v="0"/>
    <b v="0"/>
    <s v="theater/plays"/>
    <x v="3"/>
    <x v="3"/>
  </r>
  <r>
    <x v="168"/>
    <s v="Hernandez Group"/>
    <s v="Ergonomic uniform open system"/>
    <n v="128100"/>
    <n v="40107"/>
    <x v="0"/>
    <n v="31"/>
    <n v="955"/>
    <x v="161"/>
    <x v="3"/>
    <s v="DKK"/>
    <n v="1550815200"/>
    <n v="1552798800"/>
    <b v="0"/>
    <b v="1"/>
    <s v="music/indie rock"/>
    <x v="1"/>
    <x v="7"/>
  </r>
  <r>
    <x v="169"/>
    <s v="Tran, Steele and Wilson"/>
    <s v="Profit-focused modular product"/>
    <n v="23300"/>
    <n v="98811"/>
    <x v="1"/>
    <n v="424"/>
    <n v="1267"/>
    <x v="162"/>
    <x v="1"/>
    <s v="USD"/>
    <n v="1339909200"/>
    <n v="1342328400"/>
    <b v="0"/>
    <b v="1"/>
    <s v="film &amp; video/shorts"/>
    <x v="4"/>
    <x v="12"/>
  </r>
  <r>
    <x v="170"/>
    <s v="Summers, Gallegos and Stein"/>
    <s v="Mandatory mobile product"/>
    <n v="188100"/>
    <n v="5528"/>
    <x v="0"/>
    <n v="2"/>
    <n v="67"/>
    <x v="163"/>
    <x v="1"/>
    <s v="USD"/>
    <n v="1501736400"/>
    <n v="1502341200"/>
    <b v="0"/>
    <b v="0"/>
    <s v="music/indie rock"/>
    <x v="1"/>
    <x v="7"/>
  </r>
  <r>
    <x v="171"/>
    <s v="Blair Group"/>
    <s v="Public-key 3rdgeneration budgetary management"/>
    <n v="4900"/>
    <n v="521"/>
    <x v="0"/>
    <n v="10"/>
    <n v="5"/>
    <x v="164"/>
    <x v="1"/>
    <s v="USD"/>
    <n v="1395291600"/>
    <n v="1397192400"/>
    <b v="0"/>
    <b v="0"/>
    <s v="publishing/translations"/>
    <x v="5"/>
    <x v="18"/>
  </r>
  <r>
    <x v="172"/>
    <s v="Nixon Inc"/>
    <s v="Centralized national firmware"/>
    <n v="800"/>
    <n v="663"/>
    <x v="0"/>
    <n v="82"/>
    <n v="26"/>
    <x v="165"/>
    <x v="1"/>
    <s v="USD"/>
    <n v="1405746000"/>
    <n v="1407042000"/>
    <b v="0"/>
    <b v="1"/>
    <s v="film &amp; video/documentary"/>
    <x v="4"/>
    <x v="4"/>
  </r>
  <r>
    <x v="173"/>
    <s v="White LLC"/>
    <s v="Cross-group 4thgeneration middleware"/>
    <n v="96700"/>
    <n v="157635"/>
    <x v="1"/>
    <n v="163"/>
    <n v="1561"/>
    <x v="166"/>
    <x v="1"/>
    <s v="USD"/>
    <n v="1368853200"/>
    <n v="1369371600"/>
    <b v="0"/>
    <b v="0"/>
    <s v="theater/plays"/>
    <x v="3"/>
    <x v="3"/>
  </r>
  <r>
    <x v="174"/>
    <s v="Santos, Black and Donovan"/>
    <s v="Pre-emptive scalable access"/>
    <n v="600"/>
    <n v="5368"/>
    <x v="1"/>
    <n v="894"/>
    <n v="48"/>
    <x v="167"/>
    <x v="1"/>
    <s v="USD"/>
    <n v="1444021200"/>
    <n v="1444107600"/>
    <b v="0"/>
    <b v="1"/>
    <s v="technology/wearables"/>
    <x v="2"/>
    <x v="8"/>
  </r>
  <r>
    <x v="175"/>
    <s v="Jones, Contreras and Burnett"/>
    <s v="Sharable intangible migration"/>
    <n v="181200"/>
    <n v="47459"/>
    <x v="0"/>
    <n v="26"/>
    <n v="1130"/>
    <x v="161"/>
    <x v="1"/>
    <s v="USD"/>
    <n v="1472619600"/>
    <n v="1474261200"/>
    <b v="0"/>
    <b v="0"/>
    <s v="theater/plays"/>
    <x v="3"/>
    <x v="3"/>
  </r>
  <r>
    <x v="176"/>
    <s v="Stone-Orozco"/>
    <s v="Proactive scalable Graphical User Interface"/>
    <n v="115000"/>
    <n v="86060"/>
    <x v="0"/>
    <n v="74"/>
    <n v="782"/>
    <x v="168"/>
    <x v="1"/>
    <s v="USD"/>
    <n v="1472878800"/>
    <n v="1473656400"/>
    <b v="0"/>
    <b v="0"/>
    <s v="theater/plays"/>
    <x v="3"/>
    <x v="3"/>
  </r>
  <r>
    <x v="177"/>
    <s v="Lee, Gibson and Morgan"/>
    <s v="Digitized solution-oriented product"/>
    <n v="38800"/>
    <n v="161593"/>
    <x v="1"/>
    <n v="416"/>
    <n v="2739"/>
    <x v="169"/>
    <x v="1"/>
    <s v="USD"/>
    <n v="1289800800"/>
    <n v="1291960800"/>
    <b v="0"/>
    <b v="0"/>
    <s v="theater/plays"/>
    <x v="3"/>
    <x v="3"/>
  </r>
  <r>
    <x v="178"/>
    <s v="Alexander-Williams"/>
    <s v="Triple-buffered cohesive structure"/>
    <n v="7200"/>
    <n v="6927"/>
    <x v="0"/>
    <n v="96"/>
    <n v="210"/>
    <x v="170"/>
    <x v="1"/>
    <s v="USD"/>
    <n v="1505970000"/>
    <n v="1506747600"/>
    <b v="0"/>
    <b v="0"/>
    <s v="food/food trucks"/>
    <x v="0"/>
    <x v="0"/>
  </r>
  <r>
    <x v="179"/>
    <s v="Marks Ltd"/>
    <s v="Realigned human-resource orchestration"/>
    <n v="44500"/>
    <n v="159185"/>
    <x v="1"/>
    <n v="357"/>
    <n v="3537"/>
    <x v="171"/>
    <x v="0"/>
    <s v="CAD"/>
    <n v="1363496400"/>
    <n v="1363582800"/>
    <b v="0"/>
    <b v="1"/>
    <s v="theater/plays"/>
    <x v="3"/>
    <x v="3"/>
  </r>
  <r>
    <x v="180"/>
    <s v="Olsen, Edwards and Reid"/>
    <s v="Optional clear-thinking software"/>
    <n v="56000"/>
    <n v="172736"/>
    <x v="1"/>
    <n v="308"/>
    <n v="2107"/>
    <x v="172"/>
    <x v="2"/>
    <s v="AUD"/>
    <n v="1269234000"/>
    <n v="1269666000"/>
    <b v="0"/>
    <b v="0"/>
    <s v="technology/wearables"/>
    <x v="2"/>
    <x v="8"/>
  </r>
  <r>
    <x v="181"/>
    <s v="Daniels, Rose and Tyler"/>
    <s v="Centralized global approach"/>
    <n v="8600"/>
    <n v="5315"/>
    <x v="0"/>
    <n v="61"/>
    <n v="136"/>
    <x v="173"/>
    <x v="1"/>
    <s v="USD"/>
    <n v="1507093200"/>
    <n v="1508648400"/>
    <b v="0"/>
    <b v="0"/>
    <s v="technology/web"/>
    <x v="2"/>
    <x v="2"/>
  </r>
  <r>
    <x v="182"/>
    <s v="Adams Group"/>
    <s v="Reverse-engineered bandwidth-monitored contingency"/>
    <n v="27100"/>
    <n v="195750"/>
    <x v="1"/>
    <n v="722"/>
    <n v="3318"/>
    <x v="169"/>
    <x v="3"/>
    <s v="DKK"/>
    <n v="1560574800"/>
    <n v="1561957200"/>
    <b v="0"/>
    <b v="0"/>
    <s v="theater/plays"/>
    <x v="3"/>
    <x v="3"/>
  </r>
  <r>
    <x v="183"/>
    <s v="Rogers, Huerta and Medina"/>
    <s v="Pre-emptive bandwidth-monitored instruction set"/>
    <n v="5100"/>
    <n v="3525"/>
    <x v="0"/>
    <n v="69"/>
    <n v="86"/>
    <x v="174"/>
    <x v="0"/>
    <s v="CAD"/>
    <n v="1284008400"/>
    <n v="1285131600"/>
    <b v="0"/>
    <b v="0"/>
    <s v="music/rock"/>
    <x v="1"/>
    <x v="1"/>
  </r>
  <r>
    <x v="184"/>
    <s v="Howard, Carter and Griffith"/>
    <s v="Adaptive asynchronous emulation"/>
    <n v="3600"/>
    <n v="10550"/>
    <x v="1"/>
    <n v="293"/>
    <n v="340"/>
    <x v="175"/>
    <x v="1"/>
    <s v="USD"/>
    <n v="1556859600"/>
    <n v="1556946000"/>
    <b v="0"/>
    <b v="0"/>
    <s v="theater/plays"/>
    <x v="3"/>
    <x v="3"/>
  </r>
  <r>
    <x v="185"/>
    <s v="Bailey PLC"/>
    <s v="Innovative actuating conglomeration"/>
    <n v="1000"/>
    <n v="718"/>
    <x v="0"/>
    <n v="71"/>
    <n v="19"/>
    <x v="176"/>
    <x v="1"/>
    <s v="USD"/>
    <n v="1526187600"/>
    <n v="1527138000"/>
    <b v="0"/>
    <b v="0"/>
    <s v="film &amp; video/television"/>
    <x v="4"/>
    <x v="19"/>
  </r>
  <r>
    <x v="186"/>
    <s v="Parker Group"/>
    <s v="Grass-roots foreground policy"/>
    <n v="88800"/>
    <n v="28358"/>
    <x v="0"/>
    <n v="31"/>
    <n v="886"/>
    <x v="177"/>
    <x v="1"/>
    <s v="USD"/>
    <n v="1400821200"/>
    <n v="1402117200"/>
    <b v="0"/>
    <b v="0"/>
    <s v="theater/plays"/>
    <x v="3"/>
    <x v="3"/>
  </r>
  <r>
    <x v="187"/>
    <s v="Fox Group"/>
    <s v="Horizontal transitional paradigm"/>
    <n v="60200"/>
    <n v="138384"/>
    <x v="1"/>
    <n v="229"/>
    <n v="1442"/>
    <x v="178"/>
    <x v="0"/>
    <s v="CAD"/>
    <n v="1361599200"/>
    <n v="1364014800"/>
    <b v="0"/>
    <b v="1"/>
    <s v="film &amp; video/shorts"/>
    <x v="4"/>
    <x v="12"/>
  </r>
  <r>
    <x v="188"/>
    <s v="Walker, Jones and Rodriguez"/>
    <s v="Networked didactic info-mediaries"/>
    <n v="8200"/>
    <n v="2625"/>
    <x v="0"/>
    <n v="32"/>
    <n v="35"/>
    <x v="179"/>
    <x v="6"/>
    <s v="EUR"/>
    <n v="1417500000"/>
    <n v="1417586400"/>
    <b v="0"/>
    <b v="0"/>
    <s v="theater/plays"/>
    <x v="3"/>
    <x v="3"/>
  </r>
  <r>
    <x v="189"/>
    <s v="Anthony-Shaw"/>
    <s v="Switchable contextually-based access"/>
    <n v="191300"/>
    <n v="45004"/>
    <x v="3"/>
    <n v="23"/>
    <n v="441"/>
    <x v="180"/>
    <x v="1"/>
    <s v="USD"/>
    <n v="1457071200"/>
    <n v="1457071200"/>
    <b v="0"/>
    <b v="0"/>
    <s v="theater/plays"/>
    <x v="3"/>
    <x v="3"/>
  </r>
  <r>
    <x v="190"/>
    <s v="Cook LLC"/>
    <s v="Up-sized dynamic throughput"/>
    <n v="3700"/>
    <n v="2538"/>
    <x v="0"/>
    <n v="68"/>
    <n v="24"/>
    <x v="181"/>
    <x v="1"/>
    <s v="USD"/>
    <n v="1370322000"/>
    <n v="1370408400"/>
    <b v="0"/>
    <b v="1"/>
    <s v="theater/plays"/>
    <x v="3"/>
    <x v="3"/>
  </r>
  <r>
    <x v="191"/>
    <s v="Sutton PLC"/>
    <s v="Mandatory reciprocal superstructure"/>
    <n v="8400"/>
    <n v="3188"/>
    <x v="0"/>
    <n v="37"/>
    <n v="86"/>
    <x v="182"/>
    <x v="6"/>
    <s v="EUR"/>
    <n v="1552366800"/>
    <n v="1552626000"/>
    <b v="0"/>
    <b v="0"/>
    <s v="theater/plays"/>
    <x v="3"/>
    <x v="3"/>
  </r>
  <r>
    <x v="192"/>
    <s v="Long, Morgan and Mitchell"/>
    <s v="Upgradable 4thgeneration productivity"/>
    <n v="42600"/>
    <n v="8517"/>
    <x v="0"/>
    <n v="19"/>
    <n v="243"/>
    <x v="183"/>
    <x v="1"/>
    <s v="USD"/>
    <n v="1403845200"/>
    <n v="1404190800"/>
    <b v="0"/>
    <b v="0"/>
    <s v="music/rock"/>
    <x v="1"/>
    <x v="1"/>
  </r>
  <r>
    <x v="193"/>
    <s v="Calhoun, Rogers and Long"/>
    <s v="Progressive discrete hub"/>
    <n v="6600"/>
    <n v="3012"/>
    <x v="0"/>
    <n v="45"/>
    <n v="65"/>
    <x v="184"/>
    <x v="1"/>
    <s v="USD"/>
    <n v="1523163600"/>
    <n v="1523509200"/>
    <b v="1"/>
    <b v="0"/>
    <s v="music/indie rock"/>
    <x v="1"/>
    <x v="7"/>
  </r>
  <r>
    <x v="194"/>
    <s v="Sandoval Group"/>
    <s v="Assimilated multi-tasking archive"/>
    <n v="7100"/>
    <n v="8716"/>
    <x v="1"/>
    <n v="122"/>
    <n v="126"/>
    <x v="185"/>
    <x v="1"/>
    <s v="USD"/>
    <n v="1442206800"/>
    <n v="1443589200"/>
    <b v="0"/>
    <b v="0"/>
    <s v="music/metal"/>
    <x v="1"/>
    <x v="16"/>
  </r>
  <r>
    <x v="195"/>
    <s v="Smith and Sons"/>
    <s v="Upgradable high-level solution"/>
    <n v="15800"/>
    <n v="57157"/>
    <x v="1"/>
    <n v="361"/>
    <n v="524"/>
    <x v="186"/>
    <x v="1"/>
    <s v="USD"/>
    <n v="1532840400"/>
    <n v="1533445200"/>
    <b v="0"/>
    <b v="0"/>
    <s v="music/electric music"/>
    <x v="1"/>
    <x v="5"/>
  </r>
  <r>
    <x v="196"/>
    <s v="King Inc"/>
    <s v="Organic bandwidth-monitored frame"/>
    <n v="8200"/>
    <n v="5178"/>
    <x v="0"/>
    <n v="63"/>
    <n v="100"/>
    <x v="187"/>
    <x v="3"/>
    <s v="DKK"/>
    <n v="1472878800"/>
    <n v="1474520400"/>
    <b v="0"/>
    <b v="0"/>
    <s v="technology/wearables"/>
    <x v="2"/>
    <x v="8"/>
  </r>
  <r>
    <x v="197"/>
    <s v="Perry and Sons"/>
    <s v="Business-focused logistical framework"/>
    <n v="54700"/>
    <n v="163118"/>
    <x v="1"/>
    <n v="298"/>
    <n v="1989"/>
    <x v="188"/>
    <x v="1"/>
    <s v="USD"/>
    <n v="1498194000"/>
    <n v="1499403600"/>
    <b v="0"/>
    <b v="0"/>
    <s v="film &amp; video/drama"/>
    <x v="4"/>
    <x v="6"/>
  </r>
  <r>
    <x v="198"/>
    <s v="Palmer Inc"/>
    <s v="Universal multi-state capability"/>
    <n v="63200"/>
    <n v="6041"/>
    <x v="0"/>
    <n v="9"/>
    <n v="168"/>
    <x v="189"/>
    <x v="1"/>
    <s v="USD"/>
    <n v="1281070800"/>
    <n v="1283576400"/>
    <b v="0"/>
    <b v="0"/>
    <s v="music/electric music"/>
    <x v="1"/>
    <x v="5"/>
  </r>
  <r>
    <x v="199"/>
    <s v="Hull, Baker and Martinez"/>
    <s v="Digitized reciprocal infrastructure"/>
    <n v="1800"/>
    <n v="968"/>
    <x v="0"/>
    <n v="53"/>
    <n v="13"/>
    <x v="190"/>
    <x v="1"/>
    <s v="USD"/>
    <n v="1436245200"/>
    <n v="1436590800"/>
    <b v="0"/>
    <b v="0"/>
    <s v="music/rock"/>
    <x v="1"/>
    <x v="1"/>
  </r>
  <r>
    <x v="200"/>
    <s v="Becker, Rice and White"/>
    <s v="Reduced dedicated capability"/>
    <n v="100"/>
    <n v="2"/>
    <x v="0"/>
    <n v="2"/>
    <n v="1"/>
    <x v="48"/>
    <x v="0"/>
    <s v="CAD"/>
    <n v="1269493200"/>
    <n v="1270443600"/>
    <b v="0"/>
    <b v="0"/>
    <s v="theater/plays"/>
    <x v="3"/>
    <x v="3"/>
  </r>
  <r>
    <x v="201"/>
    <s v="Osborne, Perkins and Knox"/>
    <s v="Cross-platform bi-directional workforce"/>
    <n v="2100"/>
    <n v="14305"/>
    <x v="1"/>
    <n v="681"/>
    <n v="157"/>
    <x v="191"/>
    <x v="1"/>
    <s v="USD"/>
    <n v="1406264400"/>
    <n v="1407819600"/>
    <b v="0"/>
    <b v="0"/>
    <s v="technology/web"/>
    <x v="2"/>
    <x v="2"/>
  </r>
  <r>
    <x v="202"/>
    <s v="Mcknight-Freeman"/>
    <s v="Upgradable scalable methodology"/>
    <n v="8300"/>
    <n v="6543"/>
    <x v="3"/>
    <n v="78"/>
    <n v="82"/>
    <x v="192"/>
    <x v="1"/>
    <s v="USD"/>
    <n v="1317531600"/>
    <n v="1317877200"/>
    <b v="0"/>
    <b v="0"/>
    <s v="food/food trucks"/>
    <x v="0"/>
    <x v="0"/>
  </r>
  <r>
    <x v="203"/>
    <s v="Hayden, Shannon and Stein"/>
    <s v="Customer-focused client-server service-desk"/>
    <n v="143900"/>
    <n v="193413"/>
    <x v="1"/>
    <n v="134"/>
    <n v="4498"/>
    <x v="193"/>
    <x v="2"/>
    <s v="AUD"/>
    <n v="1484632800"/>
    <n v="1484805600"/>
    <b v="0"/>
    <b v="0"/>
    <s v="theater/plays"/>
    <x v="3"/>
    <x v="3"/>
  </r>
  <r>
    <x v="204"/>
    <s v="Daniel-Luna"/>
    <s v="Mandatory multimedia leverage"/>
    <n v="75000"/>
    <n v="2529"/>
    <x v="0"/>
    <n v="3"/>
    <n v="40"/>
    <x v="194"/>
    <x v="1"/>
    <s v="USD"/>
    <n v="1301806800"/>
    <n v="1302670800"/>
    <b v="0"/>
    <b v="0"/>
    <s v="music/jazz"/>
    <x v="1"/>
    <x v="17"/>
  </r>
  <r>
    <x v="205"/>
    <s v="Weaver-Marquez"/>
    <s v="Focused analyzing circuit"/>
    <n v="1300"/>
    <n v="5614"/>
    <x v="1"/>
    <n v="431"/>
    <n v="80"/>
    <x v="195"/>
    <x v="1"/>
    <s v="USD"/>
    <n v="1539752400"/>
    <n v="1540789200"/>
    <b v="1"/>
    <b v="0"/>
    <s v="theater/plays"/>
    <x v="3"/>
    <x v="3"/>
  </r>
  <r>
    <x v="206"/>
    <s v="Austin, Baker and Kelley"/>
    <s v="Fundamental grid-enabled strategy"/>
    <n v="9000"/>
    <n v="3496"/>
    <x v="3"/>
    <n v="38"/>
    <n v="57"/>
    <x v="196"/>
    <x v="1"/>
    <s v="USD"/>
    <n v="1267250400"/>
    <n v="1268028000"/>
    <b v="0"/>
    <b v="0"/>
    <s v="publishing/fiction"/>
    <x v="5"/>
    <x v="13"/>
  </r>
  <r>
    <x v="207"/>
    <s v="Carney-Anderson"/>
    <s v="Digitized 5thgeneration knowledgebase"/>
    <n v="1000"/>
    <n v="4257"/>
    <x v="1"/>
    <n v="425"/>
    <n v="43"/>
    <x v="197"/>
    <x v="1"/>
    <s v="USD"/>
    <n v="1535432400"/>
    <n v="1537160400"/>
    <b v="0"/>
    <b v="1"/>
    <s v="music/rock"/>
    <x v="1"/>
    <x v="1"/>
  </r>
  <r>
    <x v="208"/>
    <s v="Jackson Inc"/>
    <s v="Mandatory multi-tasking encryption"/>
    <n v="196900"/>
    <n v="199110"/>
    <x v="1"/>
    <n v="101"/>
    <n v="2053"/>
    <x v="198"/>
    <x v="1"/>
    <s v="USD"/>
    <n v="1510207200"/>
    <n v="1512280800"/>
    <b v="0"/>
    <b v="0"/>
    <s v="film &amp; video/documentary"/>
    <x v="4"/>
    <x v="4"/>
  </r>
  <r>
    <x v="209"/>
    <s v="Warren Ltd"/>
    <s v="Distributed system-worthy application"/>
    <n v="194500"/>
    <n v="41212"/>
    <x v="2"/>
    <n v="21"/>
    <n v="808"/>
    <x v="199"/>
    <x v="2"/>
    <s v="AUD"/>
    <n v="1462510800"/>
    <n v="1463115600"/>
    <b v="0"/>
    <b v="0"/>
    <s v="film &amp; video/documentary"/>
    <x v="4"/>
    <x v="4"/>
  </r>
  <r>
    <x v="210"/>
    <s v="Schultz Inc"/>
    <s v="Synergistic tertiary time-frame"/>
    <n v="9400"/>
    <n v="6338"/>
    <x v="0"/>
    <n v="67"/>
    <n v="226"/>
    <x v="200"/>
    <x v="3"/>
    <s v="DKK"/>
    <n v="1488520800"/>
    <n v="1490850000"/>
    <b v="0"/>
    <b v="0"/>
    <s v="film &amp; video/science fiction"/>
    <x v="4"/>
    <x v="22"/>
  </r>
  <r>
    <x v="211"/>
    <s v="Thompson LLC"/>
    <s v="Customer-focused impactful benchmark"/>
    <n v="104400"/>
    <n v="99100"/>
    <x v="0"/>
    <n v="94"/>
    <n v="1625"/>
    <x v="201"/>
    <x v="1"/>
    <s v="USD"/>
    <n v="1377579600"/>
    <n v="1379653200"/>
    <b v="0"/>
    <b v="0"/>
    <s v="theater/plays"/>
    <x v="3"/>
    <x v="3"/>
  </r>
  <r>
    <x v="212"/>
    <s v="Johnson Inc"/>
    <s v="Profound next generation infrastructure"/>
    <n v="8100"/>
    <n v="12300"/>
    <x v="1"/>
    <n v="151"/>
    <n v="168"/>
    <x v="202"/>
    <x v="1"/>
    <s v="USD"/>
    <n v="1576389600"/>
    <n v="1580364000"/>
    <b v="0"/>
    <b v="0"/>
    <s v="theater/plays"/>
    <x v="3"/>
    <x v="3"/>
  </r>
  <r>
    <x v="213"/>
    <s v="Morgan-Warren"/>
    <s v="Face-to-face encompassing info-mediaries"/>
    <n v="87900"/>
    <n v="171549"/>
    <x v="1"/>
    <n v="195"/>
    <n v="4289"/>
    <x v="80"/>
    <x v="1"/>
    <s v="USD"/>
    <n v="1289019600"/>
    <n v="1289714400"/>
    <b v="0"/>
    <b v="1"/>
    <s v="music/indie rock"/>
    <x v="1"/>
    <x v="7"/>
  </r>
  <r>
    <x v="214"/>
    <s v="Sullivan Group"/>
    <s v="Open-source fresh-thinking policy"/>
    <n v="1400"/>
    <n v="14324"/>
    <x v="1"/>
    <n v="1023"/>
    <n v="165"/>
    <x v="203"/>
    <x v="1"/>
    <s v="USD"/>
    <n v="1282194000"/>
    <n v="1282712400"/>
    <b v="0"/>
    <b v="0"/>
    <s v="music/rock"/>
    <x v="1"/>
    <x v="1"/>
  </r>
  <r>
    <x v="215"/>
    <s v="Vargas, Banks and Palmer"/>
    <s v="Extended 24/7 implementation"/>
    <n v="156800"/>
    <n v="6024"/>
    <x v="0"/>
    <n v="3"/>
    <n v="143"/>
    <x v="204"/>
    <x v="1"/>
    <s v="USD"/>
    <n v="1550037600"/>
    <n v="1550210400"/>
    <b v="0"/>
    <b v="0"/>
    <s v="theater/plays"/>
    <x v="3"/>
    <x v="3"/>
  </r>
  <r>
    <x v="216"/>
    <s v="Johnson, Dixon and Zimmerman"/>
    <s v="Organic dynamic algorithm"/>
    <n v="121700"/>
    <n v="188721"/>
    <x v="1"/>
    <n v="155"/>
    <n v="1815"/>
    <x v="205"/>
    <x v="1"/>
    <s v="USD"/>
    <n v="1321941600"/>
    <n v="1322114400"/>
    <b v="0"/>
    <b v="0"/>
    <s v="theater/plays"/>
    <x v="3"/>
    <x v="3"/>
  </r>
  <r>
    <x v="217"/>
    <s v="Moore, Dudley and Navarro"/>
    <s v="Organic multi-tasking focus group"/>
    <n v="129400"/>
    <n v="57911"/>
    <x v="0"/>
    <n v="44"/>
    <n v="934"/>
    <x v="27"/>
    <x v="1"/>
    <s v="USD"/>
    <n v="1556427600"/>
    <n v="1557205200"/>
    <b v="0"/>
    <b v="0"/>
    <s v="film &amp; video/science fiction"/>
    <x v="4"/>
    <x v="22"/>
  </r>
  <r>
    <x v="218"/>
    <s v="Price-Rodriguez"/>
    <s v="Adaptive logistical initiative"/>
    <n v="5700"/>
    <n v="12309"/>
    <x v="1"/>
    <n v="215"/>
    <n v="397"/>
    <x v="206"/>
    <x v="4"/>
    <s v="GBP"/>
    <n v="1320991200"/>
    <n v="1323928800"/>
    <b v="0"/>
    <b v="1"/>
    <s v="film &amp; video/shorts"/>
    <x v="4"/>
    <x v="12"/>
  </r>
  <r>
    <x v="219"/>
    <s v="Huang-Henderson"/>
    <s v="Stand-alone mobile customer loyalty"/>
    <n v="41700"/>
    <n v="138497"/>
    <x v="1"/>
    <n v="332"/>
    <n v="1539"/>
    <x v="207"/>
    <x v="1"/>
    <s v="USD"/>
    <n v="1345093200"/>
    <n v="1346130000"/>
    <b v="0"/>
    <b v="0"/>
    <s v="film &amp; video/animation"/>
    <x v="4"/>
    <x v="10"/>
  </r>
  <r>
    <x v="220"/>
    <s v="Owens-Le"/>
    <s v="Focused composite approach"/>
    <n v="7900"/>
    <n v="667"/>
    <x v="0"/>
    <n v="8"/>
    <n v="17"/>
    <x v="208"/>
    <x v="1"/>
    <s v="USD"/>
    <n v="1309496400"/>
    <n v="1311051600"/>
    <b v="1"/>
    <b v="0"/>
    <s v="theater/plays"/>
    <x v="3"/>
    <x v="3"/>
  </r>
  <r>
    <x v="221"/>
    <s v="Huff LLC"/>
    <s v="Face-to-face clear-thinking Local Area Network"/>
    <n v="121500"/>
    <n v="119830"/>
    <x v="0"/>
    <n v="98"/>
    <n v="2179"/>
    <x v="209"/>
    <x v="1"/>
    <s v="USD"/>
    <n v="1340254800"/>
    <n v="1340427600"/>
    <b v="1"/>
    <b v="0"/>
    <s v="food/food trucks"/>
    <x v="0"/>
    <x v="0"/>
  </r>
  <r>
    <x v="222"/>
    <s v="Johnson LLC"/>
    <s v="Cross-group cohesive circuit"/>
    <n v="4800"/>
    <n v="6623"/>
    <x v="1"/>
    <n v="137"/>
    <n v="138"/>
    <x v="210"/>
    <x v="1"/>
    <s v="USD"/>
    <n v="1412226000"/>
    <n v="1412312400"/>
    <b v="0"/>
    <b v="0"/>
    <s v="photography/photography books"/>
    <x v="7"/>
    <x v="14"/>
  </r>
  <r>
    <x v="223"/>
    <s v="Chavez, Garcia and Cantu"/>
    <s v="Synergistic explicit capability"/>
    <n v="87300"/>
    <n v="81897"/>
    <x v="0"/>
    <n v="93"/>
    <n v="931"/>
    <x v="211"/>
    <x v="1"/>
    <s v="USD"/>
    <n v="1458104400"/>
    <n v="1459314000"/>
    <b v="0"/>
    <b v="0"/>
    <s v="theater/plays"/>
    <x v="3"/>
    <x v="3"/>
  </r>
  <r>
    <x v="224"/>
    <s v="Lester-Moore"/>
    <s v="Diverse analyzing definition"/>
    <n v="46300"/>
    <n v="186885"/>
    <x v="1"/>
    <n v="403"/>
    <n v="3594"/>
    <x v="212"/>
    <x v="1"/>
    <s v="USD"/>
    <n v="1411534800"/>
    <n v="1415426400"/>
    <b v="0"/>
    <b v="0"/>
    <s v="film &amp; video/science fiction"/>
    <x v="4"/>
    <x v="22"/>
  </r>
  <r>
    <x v="225"/>
    <s v="Fox-Quinn"/>
    <s v="Enterprise-wide reciprocal success"/>
    <n v="67800"/>
    <n v="176398"/>
    <x v="1"/>
    <n v="260"/>
    <n v="5880"/>
    <x v="213"/>
    <x v="1"/>
    <s v="USD"/>
    <n v="1399093200"/>
    <n v="1399093200"/>
    <b v="1"/>
    <b v="0"/>
    <s v="music/rock"/>
    <x v="1"/>
    <x v="1"/>
  </r>
  <r>
    <x v="226"/>
    <s v="Garcia Inc"/>
    <s v="Progressive neutral middleware"/>
    <n v="3000"/>
    <n v="10999"/>
    <x v="1"/>
    <n v="366"/>
    <n v="112"/>
    <x v="214"/>
    <x v="1"/>
    <s v="USD"/>
    <n v="1270702800"/>
    <n v="1273899600"/>
    <b v="0"/>
    <b v="0"/>
    <s v="photography/photography books"/>
    <x v="7"/>
    <x v="14"/>
  </r>
  <r>
    <x v="227"/>
    <s v="Johnson-Lee"/>
    <s v="Intuitive exuding process improvement"/>
    <n v="60900"/>
    <n v="102751"/>
    <x v="1"/>
    <n v="168"/>
    <n v="943"/>
    <x v="215"/>
    <x v="1"/>
    <s v="USD"/>
    <n v="1431666000"/>
    <n v="1432184400"/>
    <b v="0"/>
    <b v="0"/>
    <s v="games/mobile games"/>
    <x v="6"/>
    <x v="20"/>
  </r>
  <r>
    <x v="228"/>
    <s v="Pineda Group"/>
    <s v="Exclusive real-time protocol"/>
    <n v="137900"/>
    <n v="165352"/>
    <x v="1"/>
    <n v="119"/>
    <n v="2468"/>
    <x v="216"/>
    <x v="1"/>
    <s v="USD"/>
    <n v="1472619600"/>
    <n v="1474779600"/>
    <b v="0"/>
    <b v="0"/>
    <s v="film &amp; video/animation"/>
    <x v="4"/>
    <x v="10"/>
  </r>
  <r>
    <x v="229"/>
    <s v="Hoffman-Howard"/>
    <s v="Extended encompassing application"/>
    <n v="85600"/>
    <n v="165798"/>
    <x v="1"/>
    <n v="193"/>
    <n v="2551"/>
    <x v="217"/>
    <x v="1"/>
    <s v="USD"/>
    <n v="1496293200"/>
    <n v="1500440400"/>
    <b v="0"/>
    <b v="1"/>
    <s v="games/mobile games"/>
    <x v="6"/>
    <x v="20"/>
  </r>
  <r>
    <x v="230"/>
    <s v="Miranda, Hall and Mcgrath"/>
    <s v="Progressive value-added ability"/>
    <n v="2400"/>
    <n v="10084"/>
    <x v="1"/>
    <n v="420"/>
    <n v="101"/>
    <x v="218"/>
    <x v="1"/>
    <s v="USD"/>
    <n v="1575612000"/>
    <n v="1575612000"/>
    <b v="0"/>
    <b v="0"/>
    <s v="games/video games"/>
    <x v="6"/>
    <x v="11"/>
  </r>
  <r>
    <x v="231"/>
    <s v="Williams, Carter and Gonzalez"/>
    <s v="Cross-platform uniform hardware"/>
    <n v="7200"/>
    <n v="5523"/>
    <x v="3"/>
    <n v="76"/>
    <n v="67"/>
    <x v="219"/>
    <x v="1"/>
    <s v="USD"/>
    <n v="1369112400"/>
    <n v="1374123600"/>
    <b v="0"/>
    <b v="0"/>
    <s v="theater/plays"/>
    <x v="3"/>
    <x v="3"/>
  </r>
  <r>
    <x v="232"/>
    <s v="Davis-Rodriguez"/>
    <s v="Progressive secondary portal"/>
    <n v="3400"/>
    <n v="5823"/>
    <x v="1"/>
    <n v="171"/>
    <n v="92"/>
    <x v="220"/>
    <x v="1"/>
    <s v="USD"/>
    <n v="1469422800"/>
    <n v="1469509200"/>
    <b v="0"/>
    <b v="0"/>
    <s v="theater/plays"/>
    <x v="3"/>
    <x v="3"/>
  </r>
  <r>
    <x v="233"/>
    <s v="Reid, Rivera and Perry"/>
    <s v="Multi-lateral national adapter"/>
    <n v="3800"/>
    <n v="6000"/>
    <x v="1"/>
    <n v="157"/>
    <n v="62"/>
    <x v="221"/>
    <x v="1"/>
    <s v="USD"/>
    <n v="1307854800"/>
    <n v="1309237200"/>
    <b v="0"/>
    <b v="0"/>
    <s v="film &amp; video/animation"/>
    <x v="4"/>
    <x v="10"/>
  </r>
  <r>
    <x v="234"/>
    <s v="Mendoza-Parker"/>
    <s v="Enterprise-wide motivating matrices"/>
    <n v="7500"/>
    <n v="8181"/>
    <x v="1"/>
    <n v="109"/>
    <n v="149"/>
    <x v="222"/>
    <x v="6"/>
    <s v="EUR"/>
    <n v="1503378000"/>
    <n v="1503982800"/>
    <b v="0"/>
    <b v="1"/>
    <s v="games/video games"/>
    <x v="6"/>
    <x v="11"/>
  </r>
  <r>
    <x v="235"/>
    <s v="Lee, Ali and Guzman"/>
    <s v="Polarized upward-trending Local Area Network"/>
    <n v="8600"/>
    <n v="3589"/>
    <x v="0"/>
    <n v="41"/>
    <n v="92"/>
    <x v="223"/>
    <x v="1"/>
    <s v="USD"/>
    <n v="1486965600"/>
    <n v="1487397600"/>
    <b v="0"/>
    <b v="0"/>
    <s v="film &amp; video/animation"/>
    <x v="4"/>
    <x v="10"/>
  </r>
  <r>
    <x v="236"/>
    <s v="Gallegos-Cobb"/>
    <s v="Object-based directional function"/>
    <n v="39500"/>
    <n v="4323"/>
    <x v="0"/>
    <n v="10"/>
    <n v="57"/>
    <x v="224"/>
    <x v="2"/>
    <s v="AUD"/>
    <n v="1561438800"/>
    <n v="1562043600"/>
    <b v="0"/>
    <b v="1"/>
    <s v="music/rock"/>
    <x v="1"/>
    <x v="1"/>
  </r>
  <r>
    <x v="237"/>
    <s v="Ellison PLC"/>
    <s v="Re-contextualized tangible open architecture"/>
    <n v="9300"/>
    <n v="14822"/>
    <x v="1"/>
    <n v="159"/>
    <n v="329"/>
    <x v="225"/>
    <x v="1"/>
    <s v="USD"/>
    <n v="1398402000"/>
    <n v="1398574800"/>
    <b v="0"/>
    <b v="0"/>
    <s v="film &amp; video/animation"/>
    <x v="4"/>
    <x v="10"/>
  </r>
  <r>
    <x v="238"/>
    <s v="Bolton, Sanchez and Carrillo"/>
    <s v="Distributed systemic adapter"/>
    <n v="2400"/>
    <n v="10138"/>
    <x v="1"/>
    <n v="422"/>
    <n v="97"/>
    <x v="226"/>
    <x v="3"/>
    <s v="DKK"/>
    <n v="1513231200"/>
    <n v="1515391200"/>
    <b v="0"/>
    <b v="1"/>
    <s v="theater/plays"/>
    <x v="3"/>
    <x v="3"/>
  </r>
  <r>
    <x v="239"/>
    <s v="Mason-Sanders"/>
    <s v="Networked web-enabled instruction set"/>
    <n v="3200"/>
    <n v="3127"/>
    <x v="0"/>
    <n v="97"/>
    <n v="41"/>
    <x v="227"/>
    <x v="1"/>
    <s v="USD"/>
    <n v="1440824400"/>
    <n v="1441170000"/>
    <b v="0"/>
    <b v="0"/>
    <s v="technology/wearables"/>
    <x v="2"/>
    <x v="8"/>
  </r>
  <r>
    <x v="240"/>
    <s v="Pitts-Reed"/>
    <s v="Vision-oriented dynamic service-desk"/>
    <n v="29400"/>
    <n v="123124"/>
    <x v="1"/>
    <n v="418"/>
    <n v="1784"/>
    <x v="228"/>
    <x v="1"/>
    <s v="USD"/>
    <n v="1281070800"/>
    <n v="1281157200"/>
    <b v="0"/>
    <b v="0"/>
    <s v="theater/plays"/>
    <x v="3"/>
    <x v="3"/>
  </r>
  <r>
    <x v="241"/>
    <s v="Gonzalez-Martinez"/>
    <s v="Vision-oriented actuating open system"/>
    <n v="168500"/>
    <n v="171729"/>
    <x v="1"/>
    <n v="101"/>
    <n v="1684"/>
    <x v="229"/>
    <x v="2"/>
    <s v="AUD"/>
    <n v="1397365200"/>
    <n v="1398229200"/>
    <b v="0"/>
    <b v="1"/>
    <s v="publishing/nonfiction"/>
    <x v="5"/>
    <x v="9"/>
  </r>
  <r>
    <x v="242"/>
    <s v="Hill, Martin and Garcia"/>
    <s v="Sharable scalable core"/>
    <n v="8400"/>
    <n v="10729"/>
    <x v="1"/>
    <n v="127"/>
    <n v="250"/>
    <x v="230"/>
    <x v="1"/>
    <s v="USD"/>
    <n v="1494392400"/>
    <n v="1495256400"/>
    <b v="0"/>
    <b v="1"/>
    <s v="music/rock"/>
    <x v="1"/>
    <x v="1"/>
  </r>
  <r>
    <x v="243"/>
    <s v="Garcia PLC"/>
    <s v="Customer-focused attitude-oriented function"/>
    <n v="2300"/>
    <n v="10240"/>
    <x v="1"/>
    <n v="445"/>
    <n v="238"/>
    <x v="231"/>
    <x v="1"/>
    <s v="USD"/>
    <n v="1520143200"/>
    <n v="1520402400"/>
    <b v="0"/>
    <b v="0"/>
    <s v="theater/plays"/>
    <x v="3"/>
    <x v="3"/>
  </r>
  <r>
    <x v="244"/>
    <s v="Herring-Bailey"/>
    <s v="Reverse-engineered system-worthy extranet"/>
    <n v="700"/>
    <n v="3988"/>
    <x v="1"/>
    <n v="569"/>
    <n v="53"/>
    <x v="232"/>
    <x v="1"/>
    <s v="USD"/>
    <n v="1405314000"/>
    <n v="1409806800"/>
    <b v="0"/>
    <b v="0"/>
    <s v="theater/plays"/>
    <x v="3"/>
    <x v="3"/>
  </r>
  <r>
    <x v="245"/>
    <s v="Russell-Gardner"/>
    <s v="Re-engineered systematic monitoring"/>
    <n v="2900"/>
    <n v="14771"/>
    <x v="1"/>
    <n v="509"/>
    <n v="214"/>
    <x v="228"/>
    <x v="1"/>
    <s v="USD"/>
    <n v="1396846800"/>
    <n v="1396933200"/>
    <b v="0"/>
    <b v="0"/>
    <s v="theater/plays"/>
    <x v="3"/>
    <x v="3"/>
  </r>
  <r>
    <x v="246"/>
    <s v="Walters-Carter"/>
    <s v="Seamless value-added standardization"/>
    <n v="4500"/>
    <n v="14649"/>
    <x v="1"/>
    <n v="325"/>
    <n v="222"/>
    <x v="135"/>
    <x v="1"/>
    <s v="USD"/>
    <n v="1375678800"/>
    <n v="1376024400"/>
    <b v="0"/>
    <b v="0"/>
    <s v="technology/web"/>
    <x v="2"/>
    <x v="2"/>
  </r>
  <r>
    <x v="247"/>
    <s v="Johnson, Patterson and Montoya"/>
    <s v="Triple-buffered fresh-thinking frame"/>
    <n v="19800"/>
    <n v="184658"/>
    <x v="1"/>
    <n v="932"/>
    <n v="1884"/>
    <x v="233"/>
    <x v="1"/>
    <s v="USD"/>
    <n v="1482386400"/>
    <n v="1483682400"/>
    <b v="0"/>
    <b v="1"/>
    <s v="publishing/fiction"/>
    <x v="5"/>
    <x v="13"/>
  </r>
  <r>
    <x v="248"/>
    <s v="Roberts and Sons"/>
    <s v="Streamlined holistic knowledgebase"/>
    <n v="6200"/>
    <n v="13103"/>
    <x v="1"/>
    <n v="211"/>
    <n v="218"/>
    <x v="234"/>
    <x v="2"/>
    <s v="AUD"/>
    <n v="1420005600"/>
    <n v="1420437600"/>
    <b v="0"/>
    <b v="0"/>
    <s v="games/mobile games"/>
    <x v="6"/>
    <x v="20"/>
  </r>
  <r>
    <x v="249"/>
    <s v="Avila-Nelson"/>
    <s v="Up-sized intermediate website"/>
    <n v="61500"/>
    <n v="168095"/>
    <x v="1"/>
    <n v="273"/>
    <n v="6465"/>
    <x v="118"/>
    <x v="1"/>
    <s v="USD"/>
    <n v="1420178400"/>
    <n v="1420783200"/>
    <b v="0"/>
    <b v="0"/>
    <s v="publishing/translations"/>
    <x v="5"/>
    <x v="18"/>
  </r>
  <r>
    <x v="250"/>
    <s v="Robbins and Sons"/>
    <s v="Future-proofed directional synergy"/>
    <n v="100"/>
    <n v="3"/>
    <x v="0"/>
    <n v="3"/>
    <n v="1"/>
    <x v="235"/>
    <x v="1"/>
    <s v="USD"/>
    <n v="1264399200"/>
    <n v="1267423200"/>
    <b v="0"/>
    <b v="0"/>
    <s v="music/rock"/>
    <x v="1"/>
    <x v="1"/>
  </r>
  <r>
    <x v="251"/>
    <s v="Singleton Ltd"/>
    <s v="Enhanced user-facing function"/>
    <n v="7100"/>
    <n v="3840"/>
    <x v="0"/>
    <n v="54"/>
    <n v="101"/>
    <x v="236"/>
    <x v="1"/>
    <s v="USD"/>
    <n v="1355032800"/>
    <n v="1355205600"/>
    <b v="0"/>
    <b v="0"/>
    <s v="theater/plays"/>
    <x v="3"/>
    <x v="3"/>
  </r>
  <r>
    <x v="252"/>
    <s v="Perez PLC"/>
    <s v="Operative bandwidth-monitored interface"/>
    <n v="1000"/>
    <n v="6263"/>
    <x v="1"/>
    <n v="626"/>
    <n v="59"/>
    <x v="237"/>
    <x v="1"/>
    <s v="USD"/>
    <n v="1382677200"/>
    <n v="1383109200"/>
    <b v="0"/>
    <b v="0"/>
    <s v="theater/plays"/>
    <x v="3"/>
    <x v="3"/>
  </r>
  <r>
    <x v="253"/>
    <s v="Rogers, Jacobs and Jackson"/>
    <s v="Upgradable multi-state instruction set"/>
    <n v="121500"/>
    <n v="108161"/>
    <x v="0"/>
    <n v="89"/>
    <n v="1335"/>
    <x v="238"/>
    <x v="0"/>
    <s v="CAD"/>
    <n v="1302238800"/>
    <n v="1303275600"/>
    <b v="0"/>
    <b v="0"/>
    <s v="film &amp; video/drama"/>
    <x v="4"/>
    <x v="6"/>
  </r>
  <r>
    <x v="254"/>
    <s v="Barry Group"/>
    <s v="De-engineered static Local Area Network"/>
    <n v="4600"/>
    <n v="8505"/>
    <x v="1"/>
    <n v="184"/>
    <n v="88"/>
    <x v="239"/>
    <x v="1"/>
    <s v="USD"/>
    <n v="1487656800"/>
    <n v="1487829600"/>
    <b v="0"/>
    <b v="0"/>
    <s v="publishing/nonfiction"/>
    <x v="5"/>
    <x v="9"/>
  </r>
  <r>
    <x v="255"/>
    <s v="Rosales, Branch and Harmon"/>
    <s v="Upgradable grid-enabled superstructure"/>
    <n v="80500"/>
    <n v="96735"/>
    <x v="1"/>
    <n v="120"/>
    <n v="1697"/>
    <x v="73"/>
    <x v="1"/>
    <s v="USD"/>
    <n v="1297836000"/>
    <n v="1298268000"/>
    <b v="0"/>
    <b v="1"/>
    <s v="music/rock"/>
    <x v="1"/>
    <x v="1"/>
  </r>
  <r>
    <x v="256"/>
    <s v="Smith-Reid"/>
    <s v="Optimized actuating toolset"/>
    <n v="4100"/>
    <n v="959"/>
    <x v="0"/>
    <n v="23"/>
    <n v="15"/>
    <x v="240"/>
    <x v="4"/>
    <s v="GBP"/>
    <n v="1453615200"/>
    <n v="1456812000"/>
    <b v="0"/>
    <b v="0"/>
    <s v="music/rock"/>
    <x v="1"/>
    <x v="1"/>
  </r>
  <r>
    <x v="257"/>
    <s v="Williams Inc"/>
    <s v="Decentralized exuding strategy"/>
    <n v="5700"/>
    <n v="8322"/>
    <x v="1"/>
    <n v="146"/>
    <n v="92"/>
    <x v="241"/>
    <x v="1"/>
    <s v="USD"/>
    <n v="1362463200"/>
    <n v="1363669200"/>
    <b v="0"/>
    <b v="0"/>
    <s v="theater/plays"/>
    <x v="3"/>
    <x v="3"/>
  </r>
  <r>
    <x v="258"/>
    <s v="Duncan, Mcdonald and Miller"/>
    <s v="Assimilated coherent hardware"/>
    <n v="5000"/>
    <n v="13424"/>
    <x v="1"/>
    <n v="268"/>
    <n v="186"/>
    <x v="242"/>
    <x v="1"/>
    <s v="USD"/>
    <n v="1481176800"/>
    <n v="1482904800"/>
    <b v="0"/>
    <b v="1"/>
    <s v="theater/plays"/>
    <x v="3"/>
    <x v="3"/>
  </r>
  <r>
    <x v="259"/>
    <s v="Watkins Ltd"/>
    <s v="Multi-channeled responsive implementation"/>
    <n v="1800"/>
    <n v="10755"/>
    <x v="1"/>
    <n v="597"/>
    <n v="138"/>
    <x v="243"/>
    <x v="1"/>
    <s v="USD"/>
    <n v="1354946400"/>
    <n v="1356588000"/>
    <b v="1"/>
    <b v="0"/>
    <s v="photography/photography books"/>
    <x v="7"/>
    <x v="14"/>
  </r>
  <r>
    <x v="260"/>
    <s v="Allen-Jones"/>
    <s v="Centralized modular initiative"/>
    <n v="6300"/>
    <n v="9935"/>
    <x v="1"/>
    <n v="157"/>
    <n v="261"/>
    <x v="244"/>
    <x v="1"/>
    <s v="USD"/>
    <n v="1348808400"/>
    <n v="1349845200"/>
    <b v="0"/>
    <b v="0"/>
    <s v="music/rock"/>
    <x v="1"/>
    <x v="1"/>
  </r>
  <r>
    <x v="261"/>
    <s v="Mason-Smith"/>
    <s v="Reverse-engineered cohesive migration"/>
    <n v="84300"/>
    <n v="26303"/>
    <x v="0"/>
    <n v="31"/>
    <n v="454"/>
    <x v="245"/>
    <x v="1"/>
    <s v="USD"/>
    <n v="1282712400"/>
    <n v="1283058000"/>
    <b v="0"/>
    <b v="1"/>
    <s v="music/rock"/>
    <x v="1"/>
    <x v="1"/>
  </r>
  <r>
    <x v="262"/>
    <s v="Lloyd, Kennedy and Davis"/>
    <s v="Compatible multimedia hub"/>
    <n v="1700"/>
    <n v="5328"/>
    <x v="1"/>
    <n v="313"/>
    <n v="107"/>
    <x v="246"/>
    <x v="1"/>
    <s v="USD"/>
    <n v="1301979600"/>
    <n v="1304226000"/>
    <b v="0"/>
    <b v="1"/>
    <s v="music/indie rock"/>
    <x v="1"/>
    <x v="7"/>
  </r>
  <r>
    <x v="263"/>
    <s v="Walker Ltd"/>
    <s v="Organic eco-centric success"/>
    <n v="2900"/>
    <n v="10756"/>
    <x v="1"/>
    <n v="370"/>
    <n v="199"/>
    <x v="247"/>
    <x v="1"/>
    <s v="USD"/>
    <n v="1263016800"/>
    <n v="1263016800"/>
    <b v="0"/>
    <b v="0"/>
    <s v="photography/photography books"/>
    <x v="7"/>
    <x v="14"/>
  </r>
  <r>
    <x v="264"/>
    <s v="Gordon PLC"/>
    <s v="Virtual reciprocal policy"/>
    <n v="45600"/>
    <n v="165375"/>
    <x v="1"/>
    <n v="362"/>
    <n v="5512"/>
    <x v="213"/>
    <x v="1"/>
    <s v="USD"/>
    <n v="1360648800"/>
    <n v="1362031200"/>
    <b v="0"/>
    <b v="0"/>
    <s v="theater/plays"/>
    <x v="3"/>
    <x v="3"/>
  </r>
  <r>
    <x v="265"/>
    <s v="Lee and Sons"/>
    <s v="Persevering interactive emulation"/>
    <n v="4900"/>
    <n v="6031"/>
    <x v="1"/>
    <n v="123"/>
    <n v="86"/>
    <x v="248"/>
    <x v="1"/>
    <s v="USD"/>
    <n v="1451800800"/>
    <n v="1455602400"/>
    <b v="0"/>
    <b v="0"/>
    <s v="theater/plays"/>
    <x v="3"/>
    <x v="3"/>
  </r>
  <r>
    <x v="266"/>
    <s v="Cole LLC"/>
    <s v="Proactive responsive emulation"/>
    <n v="111900"/>
    <n v="85902"/>
    <x v="0"/>
    <n v="76"/>
    <n v="3182"/>
    <x v="41"/>
    <x v="6"/>
    <s v="EUR"/>
    <n v="1415340000"/>
    <n v="1418191200"/>
    <b v="0"/>
    <b v="1"/>
    <s v="music/jazz"/>
    <x v="1"/>
    <x v="17"/>
  </r>
  <r>
    <x v="267"/>
    <s v="Acosta PLC"/>
    <s v="Extended eco-centric function"/>
    <n v="61600"/>
    <n v="143910"/>
    <x v="1"/>
    <n v="233"/>
    <n v="2768"/>
    <x v="249"/>
    <x v="2"/>
    <s v="AUD"/>
    <n v="1351054800"/>
    <n v="1352440800"/>
    <b v="0"/>
    <b v="0"/>
    <s v="theater/plays"/>
    <x v="3"/>
    <x v="3"/>
  </r>
  <r>
    <x v="268"/>
    <s v="Brown-Mckee"/>
    <s v="Networked optimal productivity"/>
    <n v="1500"/>
    <n v="2708"/>
    <x v="1"/>
    <n v="180"/>
    <n v="48"/>
    <x v="250"/>
    <x v="1"/>
    <s v="USD"/>
    <n v="1349326800"/>
    <n v="1353304800"/>
    <b v="0"/>
    <b v="0"/>
    <s v="film &amp; video/documentary"/>
    <x v="4"/>
    <x v="4"/>
  </r>
  <r>
    <x v="269"/>
    <s v="Miles and Sons"/>
    <s v="Persistent attitude-oriented approach"/>
    <n v="3500"/>
    <n v="8842"/>
    <x v="1"/>
    <n v="252"/>
    <n v="87"/>
    <x v="251"/>
    <x v="1"/>
    <s v="USD"/>
    <n v="1548914400"/>
    <n v="1550728800"/>
    <b v="0"/>
    <b v="0"/>
    <s v="film &amp; video/television"/>
    <x v="4"/>
    <x v="19"/>
  </r>
  <r>
    <x v="270"/>
    <s v="Sawyer, Horton and Williams"/>
    <s v="Triple-buffered 4thgeneration toolset"/>
    <n v="173900"/>
    <n v="47260"/>
    <x v="3"/>
    <n v="27"/>
    <n v="1890"/>
    <x v="252"/>
    <x v="1"/>
    <s v="USD"/>
    <n v="1291269600"/>
    <n v="1291442400"/>
    <b v="0"/>
    <b v="0"/>
    <s v="games/video games"/>
    <x v="6"/>
    <x v="11"/>
  </r>
  <r>
    <x v="271"/>
    <s v="Foley-Cox"/>
    <s v="Progressive zero administration leverage"/>
    <n v="153700"/>
    <n v="1953"/>
    <x v="2"/>
    <n v="1"/>
    <n v="61"/>
    <x v="253"/>
    <x v="1"/>
    <s v="USD"/>
    <n v="1449468000"/>
    <n v="1452146400"/>
    <b v="0"/>
    <b v="0"/>
    <s v="photography/photography books"/>
    <x v="7"/>
    <x v="14"/>
  </r>
  <r>
    <x v="272"/>
    <s v="Horton, Morrison and Clark"/>
    <s v="Networked radical neural-net"/>
    <n v="51100"/>
    <n v="155349"/>
    <x v="1"/>
    <n v="304"/>
    <n v="1894"/>
    <x v="254"/>
    <x v="1"/>
    <s v="USD"/>
    <n v="1562734800"/>
    <n v="1564894800"/>
    <b v="0"/>
    <b v="1"/>
    <s v="theater/plays"/>
    <x v="3"/>
    <x v="3"/>
  </r>
  <r>
    <x v="273"/>
    <s v="Thomas and Sons"/>
    <s v="Re-engineered heuristic forecast"/>
    <n v="7800"/>
    <n v="10704"/>
    <x v="1"/>
    <n v="137"/>
    <n v="282"/>
    <x v="255"/>
    <x v="0"/>
    <s v="CAD"/>
    <n v="1505624400"/>
    <n v="1505883600"/>
    <b v="0"/>
    <b v="0"/>
    <s v="theater/plays"/>
    <x v="3"/>
    <x v="3"/>
  </r>
  <r>
    <x v="274"/>
    <s v="Morgan-Jenkins"/>
    <s v="Fully-configurable background algorithm"/>
    <n v="2400"/>
    <n v="773"/>
    <x v="0"/>
    <n v="32"/>
    <n v="15"/>
    <x v="256"/>
    <x v="1"/>
    <s v="USD"/>
    <n v="1509948000"/>
    <n v="1510380000"/>
    <b v="0"/>
    <b v="0"/>
    <s v="theater/plays"/>
    <x v="3"/>
    <x v="3"/>
  </r>
  <r>
    <x v="275"/>
    <s v="Ward, Sanchez and Kemp"/>
    <s v="Stand-alone discrete Graphical User Interface"/>
    <n v="3900"/>
    <n v="9419"/>
    <x v="1"/>
    <n v="241"/>
    <n v="116"/>
    <x v="257"/>
    <x v="1"/>
    <s v="USD"/>
    <n v="1554526800"/>
    <n v="1555218000"/>
    <b v="0"/>
    <b v="0"/>
    <s v="publishing/translations"/>
    <x v="5"/>
    <x v="18"/>
  </r>
  <r>
    <x v="276"/>
    <s v="Fields Ltd"/>
    <s v="Front-line foreground project"/>
    <n v="5500"/>
    <n v="5324"/>
    <x v="0"/>
    <n v="96"/>
    <n v="133"/>
    <x v="258"/>
    <x v="1"/>
    <s v="USD"/>
    <n v="1334811600"/>
    <n v="1335243600"/>
    <b v="0"/>
    <b v="1"/>
    <s v="games/video games"/>
    <x v="6"/>
    <x v="11"/>
  </r>
  <r>
    <x v="277"/>
    <s v="Ramos-Mitchell"/>
    <s v="Persevering system-worthy info-mediaries"/>
    <n v="700"/>
    <n v="7465"/>
    <x v="1"/>
    <n v="1066"/>
    <n v="83"/>
    <x v="122"/>
    <x v="1"/>
    <s v="USD"/>
    <n v="1279515600"/>
    <n v="1279688400"/>
    <b v="0"/>
    <b v="0"/>
    <s v="theater/plays"/>
    <x v="3"/>
    <x v="3"/>
  </r>
  <r>
    <x v="278"/>
    <s v="Higgins, Davis and Salazar"/>
    <s v="Distributed multi-tasking strategy"/>
    <n v="2700"/>
    <n v="8799"/>
    <x v="1"/>
    <n v="325"/>
    <n v="91"/>
    <x v="259"/>
    <x v="1"/>
    <s v="USD"/>
    <n v="1353909600"/>
    <n v="1356069600"/>
    <b v="0"/>
    <b v="0"/>
    <s v="technology/web"/>
    <x v="2"/>
    <x v="2"/>
  </r>
  <r>
    <x v="279"/>
    <s v="Smith-Jenkins"/>
    <s v="Vision-oriented methodical application"/>
    <n v="8000"/>
    <n v="13656"/>
    <x v="1"/>
    <n v="170"/>
    <n v="546"/>
    <x v="252"/>
    <x v="1"/>
    <s v="USD"/>
    <n v="1535950800"/>
    <n v="1536210000"/>
    <b v="0"/>
    <b v="0"/>
    <s v="theater/plays"/>
    <x v="3"/>
    <x v="3"/>
  </r>
  <r>
    <x v="280"/>
    <s v="Braun PLC"/>
    <s v="Function-based high-level infrastructure"/>
    <n v="2500"/>
    <n v="14536"/>
    <x v="1"/>
    <n v="581"/>
    <n v="393"/>
    <x v="260"/>
    <x v="1"/>
    <s v="USD"/>
    <n v="1511244000"/>
    <n v="1511762400"/>
    <b v="0"/>
    <b v="0"/>
    <s v="film &amp; video/animation"/>
    <x v="4"/>
    <x v="10"/>
  </r>
  <r>
    <x v="281"/>
    <s v="Drake PLC"/>
    <s v="Profound object-oriented paradigm"/>
    <n v="164500"/>
    <n v="150552"/>
    <x v="0"/>
    <n v="91"/>
    <n v="2062"/>
    <x v="261"/>
    <x v="1"/>
    <s v="USD"/>
    <n v="1331445600"/>
    <n v="1333256400"/>
    <b v="0"/>
    <b v="1"/>
    <s v="theater/plays"/>
    <x v="3"/>
    <x v="3"/>
  </r>
  <r>
    <x v="282"/>
    <s v="Ross, Kelly and Brown"/>
    <s v="Virtual contextually-based circuit"/>
    <n v="8400"/>
    <n v="9076"/>
    <x v="1"/>
    <n v="108"/>
    <n v="133"/>
    <x v="262"/>
    <x v="1"/>
    <s v="USD"/>
    <n v="1480226400"/>
    <n v="1480744800"/>
    <b v="0"/>
    <b v="1"/>
    <s v="film &amp; video/television"/>
    <x v="4"/>
    <x v="19"/>
  </r>
  <r>
    <x v="283"/>
    <s v="Lucas-Mullins"/>
    <s v="Business-focused dynamic instruction set"/>
    <n v="8100"/>
    <n v="1517"/>
    <x v="0"/>
    <n v="18"/>
    <n v="29"/>
    <x v="263"/>
    <x v="3"/>
    <s v="DKK"/>
    <n v="1464584400"/>
    <n v="1465016400"/>
    <b v="0"/>
    <b v="0"/>
    <s v="music/rock"/>
    <x v="1"/>
    <x v="1"/>
  </r>
  <r>
    <x v="284"/>
    <s v="Tran LLC"/>
    <s v="Ameliorated fresh-thinking protocol"/>
    <n v="9800"/>
    <n v="8153"/>
    <x v="0"/>
    <n v="83"/>
    <n v="132"/>
    <x v="264"/>
    <x v="1"/>
    <s v="USD"/>
    <n v="1335848400"/>
    <n v="1336280400"/>
    <b v="0"/>
    <b v="0"/>
    <s v="technology/web"/>
    <x v="2"/>
    <x v="2"/>
  </r>
  <r>
    <x v="285"/>
    <s v="Dawson, Brady and Gilbert"/>
    <s v="Front-line optimizing emulation"/>
    <n v="900"/>
    <n v="6357"/>
    <x v="1"/>
    <n v="706"/>
    <n v="254"/>
    <x v="265"/>
    <x v="1"/>
    <s v="USD"/>
    <n v="1473483600"/>
    <n v="1476766800"/>
    <b v="0"/>
    <b v="0"/>
    <s v="theater/plays"/>
    <x v="3"/>
    <x v="3"/>
  </r>
  <r>
    <x v="286"/>
    <s v="Obrien-Aguirre"/>
    <s v="Devolved uniform complexity"/>
    <n v="112100"/>
    <n v="19557"/>
    <x v="3"/>
    <n v="17"/>
    <n v="184"/>
    <x v="266"/>
    <x v="1"/>
    <s v="USD"/>
    <n v="1479880800"/>
    <n v="1480485600"/>
    <b v="0"/>
    <b v="0"/>
    <s v="theater/plays"/>
    <x v="3"/>
    <x v="3"/>
  </r>
  <r>
    <x v="287"/>
    <s v="Ferguson PLC"/>
    <s v="Public-key intangible superstructure"/>
    <n v="6300"/>
    <n v="13213"/>
    <x v="1"/>
    <n v="209"/>
    <n v="176"/>
    <x v="267"/>
    <x v="1"/>
    <s v="USD"/>
    <n v="1430197200"/>
    <n v="1430197200"/>
    <b v="0"/>
    <b v="0"/>
    <s v="music/electric music"/>
    <x v="1"/>
    <x v="5"/>
  </r>
  <r>
    <x v="288"/>
    <s v="Garcia Ltd"/>
    <s v="Secured global success"/>
    <n v="5600"/>
    <n v="5476"/>
    <x v="0"/>
    <n v="97"/>
    <n v="137"/>
    <x v="268"/>
    <x v="3"/>
    <s v="DKK"/>
    <n v="1331701200"/>
    <n v="1331787600"/>
    <b v="0"/>
    <b v="1"/>
    <s v="music/metal"/>
    <x v="1"/>
    <x v="16"/>
  </r>
  <r>
    <x v="289"/>
    <s v="Smith, Love and Smith"/>
    <s v="Grass-roots mission-critical capability"/>
    <n v="800"/>
    <n v="13474"/>
    <x v="1"/>
    <n v="1684"/>
    <n v="337"/>
    <x v="269"/>
    <x v="0"/>
    <s v="CAD"/>
    <n v="1438578000"/>
    <n v="1438837200"/>
    <b v="0"/>
    <b v="0"/>
    <s v="theater/plays"/>
    <x v="3"/>
    <x v="3"/>
  </r>
  <r>
    <x v="290"/>
    <s v="Wilson, Hall and Osborne"/>
    <s v="Advanced global data-warehouse"/>
    <n v="168600"/>
    <n v="91722"/>
    <x v="0"/>
    <n v="54"/>
    <n v="908"/>
    <x v="270"/>
    <x v="1"/>
    <s v="USD"/>
    <n v="1368162000"/>
    <n v="1370926800"/>
    <b v="0"/>
    <b v="1"/>
    <s v="film &amp; video/documentary"/>
    <x v="4"/>
    <x v="4"/>
  </r>
  <r>
    <x v="291"/>
    <s v="Bell, Grimes and Kerr"/>
    <s v="Self-enabling uniform complexity"/>
    <n v="1800"/>
    <n v="8219"/>
    <x v="1"/>
    <n v="456"/>
    <n v="107"/>
    <x v="271"/>
    <x v="1"/>
    <s v="USD"/>
    <n v="1318654800"/>
    <n v="1319000400"/>
    <b v="1"/>
    <b v="0"/>
    <s v="technology/web"/>
    <x v="2"/>
    <x v="2"/>
  </r>
  <r>
    <x v="292"/>
    <s v="Ho-Harris"/>
    <s v="Versatile cohesive encoding"/>
    <n v="7300"/>
    <n v="717"/>
    <x v="0"/>
    <n v="9"/>
    <n v="10"/>
    <x v="272"/>
    <x v="1"/>
    <s v="USD"/>
    <n v="1331874000"/>
    <n v="1333429200"/>
    <b v="0"/>
    <b v="0"/>
    <s v="food/food trucks"/>
    <x v="0"/>
    <x v="0"/>
  </r>
  <r>
    <x v="293"/>
    <s v="Ross Group"/>
    <s v="Organized executive solution"/>
    <n v="6500"/>
    <n v="1065"/>
    <x v="3"/>
    <n v="16"/>
    <n v="32"/>
    <x v="273"/>
    <x v="6"/>
    <s v="EUR"/>
    <n v="1286254800"/>
    <n v="1287032400"/>
    <b v="0"/>
    <b v="0"/>
    <s v="theater/plays"/>
    <x v="3"/>
    <x v="3"/>
  </r>
  <r>
    <x v="294"/>
    <s v="Turner-Davis"/>
    <s v="Automated local emulation"/>
    <n v="600"/>
    <n v="8038"/>
    <x v="1"/>
    <n v="1339"/>
    <n v="183"/>
    <x v="274"/>
    <x v="1"/>
    <s v="USD"/>
    <n v="1540530000"/>
    <n v="1541570400"/>
    <b v="0"/>
    <b v="0"/>
    <s v="theater/plays"/>
    <x v="3"/>
    <x v="3"/>
  </r>
  <r>
    <x v="295"/>
    <s v="Smith, Jackson and Herrera"/>
    <s v="Enterprise-wide intermediate middleware"/>
    <n v="192900"/>
    <n v="68769"/>
    <x v="0"/>
    <n v="35"/>
    <n v="1910"/>
    <x v="40"/>
    <x v="5"/>
    <s v="CHF"/>
    <n v="1381813200"/>
    <n v="1383976800"/>
    <b v="0"/>
    <b v="0"/>
    <s v="theater/plays"/>
    <x v="3"/>
    <x v="3"/>
  </r>
  <r>
    <x v="296"/>
    <s v="Smith-Hess"/>
    <s v="Grass-roots real-time Local Area Network"/>
    <n v="6100"/>
    <n v="3352"/>
    <x v="0"/>
    <n v="54"/>
    <n v="38"/>
    <x v="275"/>
    <x v="2"/>
    <s v="AUD"/>
    <n v="1548655200"/>
    <n v="1550556000"/>
    <b v="0"/>
    <b v="0"/>
    <s v="theater/plays"/>
    <x v="3"/>
    <x v="3"/>
  </r>
  <r>
    <x v="297"/>
    <s v="Brown, Herring and Bass"/>
    <s v="Organized client-driven capacity"/>
    <n v="7200"/>
    <n v="6785"/>
    <x v="0"/>
    <n v="94"/>
    <n v="104"/>
    <x v="276"/>
    <x v="2"/>
    <s v="AUD"/>
    <n v="1389679200"/>
    <n v="1390456800"/>
    <b v="0"/>
    <b v="1"/>
    <s v="theater/plays"/>
    <x v="3"/>
    <x v="3"/>
  </r>
  <r>
    <x v="298"/>
    <s v="Chase, Garcia and Johnson"/>
    <s v="Adaptive intangible database"/>
    <n v="3500"/>
    <n v="5037"/>
    <x v="1"/>
    <n v="143"/>
    <n v="72"/>
    <x v="277"/>
    <x v="1"/>
    <s v="USD"/>
    <n v="1456466400"/>
    <n v="1458018000"/>
    <b v="0"/>
    <b v="1"/>
    <s v="music/rock"/>
    <x v="1"/>
    <x v="1"/>
  </r>
  <r>
    <x v="299"/>
    <s v="Ramsey and Sons"/>
    <s v="Grass-roots contextually-based algorithm"/>
    <n v="3800"/>
    <n v="1954"/>
    <x v="0"/>
    <n v="51"/>
    <n v="49"/>
    <x v="278"/>
    <x v="1"/>
    <s v="USD"/>
    <n v="1456984800"/>
    <n v="1461819600"/>
    <b v="0"/>
    <b v="0"/>
    <s v="food/food trucks"/>
    <x v="0"/>
    <x v="0"/>
  </r>
  <r>
    <x v="300"/>
    <s v="Cooke PLC"/>
    <s v="Focused executive core"/>
    <n v="100"/>
    <n v="5"/>
    <x v="0"/>
    <n v="5"/>
    <n v="1"/>
    <x v="279"/>
    <x v="3"/>
    <s v="DKK"/>
    <n v="1504069200"/>
    <n v="1504155600"/>
    <b v="0"/>
    <b v="1"/>
    <s v="publishing/nonfiction"/>
    <x v="5"/>
    <x v="9"/>
  </r>
  <r>
    <x v="301"/>
    <s v="Wong-Walker"/>
    <s v="Multi-channeled disintermediate policy"/>
    <n v="900"/>
    <n v="12102"/>
    <x v="1"/>
    <n v="1344"/>
    <n v="295"/>
    <x v="75"/>
    <x v="1"/>
    <s v="USD"/>
    <n v="1424930400"/>
    <n v="1426395600"/>
    <b v="0"/>
    <b v="0"/>
    <s v="film &amp; video/documentary"/>
    <x v="4"/>
    <x v="4"/>
  </r>
  <r>
    <x v="302"/>
    <s v="Ferguson, Collins and Mata"/>
    <s v="Customizable bi-directional hardware"/>
    <n v="76100"/>
    <n v="24234"/>
    <x v="0"/>
    <n v="31"/>
    <n v="245"/>
    <x v="280"/>
    <x v="1"/>
    <s v="USD"/>
    <n v="1535864400"/>
    <n v="1537074000"/>
    <b v="0"/>
    <b v="0"/>
    <s v="theater/plays"/>
    <x v="3"/>
    <x v="3"/>
  </r>
  <r>
    <x v="303"/>
    <s v="Guerrero, Flores and Jenkins"/>
    <s v="Networked optimal architecture"/>
    <n v="3400"/>
    <n v="2809"/>
    <x v="0"/>
    <n v="82"/>
    <n v="32"/>
    <x v="281"/>
    <x v="1"/>
    <s v="USD"/>
    <n v="1452146400"/>
    <n v="1452578400"/>
    <b v="0"/>
    <b v="0"/>
    <s v="music/indie rock"/>
    <x v="1"/>
    <x v="7"/>
  </r>
  <r>
    <x v="304"/>
    <s v="Peterson PLC"/>
    <s v="User-friendly discrete benchmark"/>
    <n v="2100"/>
    <n v="11469"/>
    <x v="1"/>
    <n v="546"/>
    <n v="142"/>
    <x v="282"/>
    <x v="1"/>
    <s v="USD"/>
    <n v="1470546000"/>
    <n v="1474088400"/>
    <b v="0"/>
    <b v="0"/>
    <s v="film &amp; video/documentary"/>
    <x v="4"/>
    <x v="4"/>
  </r>
  <r>
    <x v="305"/>
    <s v="Townsend Ltd"/>
    <s v="Grass-roots actuating policy"/>
    <n v="2800"/>
    <n v="8014"/>
    <x v="1"/>
    <n v="286"/>
    <n v="85"/>
    <x v="283"/>
    <x v="1"/>
    <s v="USD"/>
    <n v="1458363600"/>
    <n v="1461906000"/>
    <b v="0"/>
    <b v="0"/>
    <s v="theater/plays"/>
    <x v="3"/>
    <x v="3"/>
  </r>
  <r>
    <x v="306"/>
    <s v="Rush, Reed and Hall"/>
    <s v="Enterprise-wide 3rdgeneration knowledge user"/>
    <n v="6500"/>
    <n v="514"/>
    <x v="0"/>
    <n v="7"/>
    <n v="7"/>
    <x v="284"/>
    <x v="1"/>
    <s v="USD"/>
    <n v="1500008400"/>
    <n v="1500267600"/>
    <b v="0"/>
    <b v="1"/>
    <s v="theater/plays"/>
    <x v="3"/>
    <x v="3"/>
  </r>
  <r>
    <x v="307"/>
    <s v="Salazar-Dodson"/>
    <s v="Face-to-face zero tolerance moderator"/>
    <n v="32900"/>
    <n v="43473"/>
    <x v="1"/>
    <n v="132"/>
    <n v="659"/>
    <x v="285"/>
    <x v="3"/>
    <s v="DKK"/>
    <n v="1338958800"/>
    <n v="1340686800"/>
    <b v="0"/>
    <b v="1"/>
    <s v="publishing/fiction"/>
    <x v="5"/>
    <x v="13"/>
  </r>
  <r>
    <x v="308"/>
    <s v="Davis Ltd"/>
    <s v="Grass-roots optimizing projection"/>
    <n v="118200"/>
    <n v="87560"/>
    <x v="0"/>
    <n v="74"/>
    <n v="803"/>
    <x v="286"/>
    <x v="1"/>
    <s v="USD"/>
    <n v="1303102800"/>
    <n v="1303189200"/>
    <b v="0"/>
    <b v="0"/>
    <s v="theater/plays"/>
    <x v="3"/>
    <x v="3"/>
  </r>
  <r>
    <x v="309"/>
    <s v="Harris-Perry"/>
    <s v="User-centric 6thgeneration attitude"/>
    <n v="4100"/>
    <n v="3087"/>
    <x v="3"/>
    <n v="75"/>
    <n v="75"/>
    <x v="287"/>
    <x v="1"/>
    <s v="USD"/>
    <n v="1316581200"/>
    <n v="1318309200"/>
    <b v="0"/>
    <b v="1"/>
    <s v="music/indie rock"/>
    <x v="1"/>
    <x v="7"/>
  </r>
  <r>
    <x v="310"/>
    <s v="Velazquez, Hunt and Ortiz"/>
    <s v="Switchable zero tolerance website"/>
    <n v="7800"/>
    <n v="1586"/>
    <x v="0"/>
    <n v="20"/>
    <n v="16"/>
    <x v="288"/>
    <x v="1"/>
    <s v="USD"/>
    <n v="1270789200"/>
    <n v="1272171600"/>
    <b v="0"/>
    <b v="0"/>
    <s v="games/video games"/>
    <x v="6"/>
    <x v="11"/>
  </r>
  <r>
    <x v="311"/>
    <s v="Flores PLC"/>
    <s v="Focused real-time help-desk"/>
    <n v="6300"/>
    <n v="12812"/>
    <x v="1"/>
    <n v="203"/>
    <n v="121"/>
    <x v="289"/>
    <x v="1"/>
    <s v="USD"/>
    <n v="1297836000"/>
    <n v="1298872800"/>
    <b v="0"/>
    <b v="0"/>
    <s v="theater/plays"/>
    <x v="3"/>
    <x v="3"/>
  </r>
  <r>
    <x v="312"/>
    <s v="Martinez LLC"/>
    <s v="Robust impactful approach"/>
    <n v="59100"/>
    <n v="183345"/>
    <x v="1"/>
    <n v="310"/>
    <n v="3742"/>
    <x v="290"/>
    <x v="1"/>
    <s v="USD"/>
    <n v="1382677200"/>
    <n v="1383282000"/>
    <b v="0"/>
    <b v="0"/>
    <s v="theater/plays"/>
    <x v="3"/>
    <x v="3"/>
  </r>
  <r>
    <x v="313"/>
    <s v="Miller-Irwin"/>
    <s v="Secured maximized policy"/>
    <n v="2200"/>
    <n v="8697"/>
    <x v="1"/>
    <n v="395"/>
    <n v="223"/>
    <x v="23"/>
    <x v="1"/>
    <s v="USD"/>
    <n v="1330322400"/>
    <n v="1330495200"/>
    <b v="0"/>
    <b v="0"/>
    <s v="music/rock"/>
    <x v="1"/>
    <x v="1"/>
  </r>
  <r>
    <x v="314"/>
    <s v="Sanchez-Morgan"/>
    <s v="Realigned upward-trending strategy"/>
    <n v="1400"/>
    <n v="4126"/>
    <x v="1"/>
    <n v="294"/>
    <n v="133"/>
    <x v="99"/>
    <x v="1"/>
    <s v="USD"/>
    <n v="1552366800"/>
    <n v="1552798800"/>
    <b v="0"/>
    <b v="1"/>
    <s v="film &amp; video/documentary"/>
    <x v="4"/>
    <x v="4"/>
  </r>
  <r>
    <x v="315"/>
    <s v="Lopez, Adams and Johnson"/>
    <s v="Open-source interactive knowledge user"/>
    <n v="9500"/>
    <n v="3220"/>
    <x v="0"/>
    <n v="33"/>
    <n v="31"/>
    <x v="291"/>
    <x v="1"/>
    <s v="USD"/>
    <n v="1400907600"/>
    <n v="1403413200"/>
    <b v="0"/>
    <b v="0"/>
    <s v="theater/plays"/>
    <x v="3"/>
    <x v="3"/>
  </r>
  <r>
    <x v="316"/>
    <s v="Martin-Marshall"/>
    <s v="Configurable demand-driven matrix"/>
    <n v="9600"/>
    <n v="6401"/>
    <x v="0"/>
    <n v="66"/>
    <n v="108"/>
    <x v="292"/>
    <x v="6"/>
    <s v="EUR"/>
    <n v="1574143200"/>
    <n v="1574229600"/>
    <b v="0"/>
    <b v="1"/>
    <s v="food/food trucks"/>
    <x v="0"/>
    <x v="0"/>
  </r>
  <r>
    <x v="317"/>
    <s v="Summers PLC"/>
    <s v="Cross-group coherent hierarchy"/>
    <n v="6600"/>
    <n v="1269"/>
    <x v="0"/>
    <n v="19"/>
    <n v="30"/>
    <x v="293"/>
    <x v="1"/>
    <s v="USD"/>
    <n v="1494738000"/>
    <n v="1495861200"/>
    <b v="0"/>
    <b v="0"/>
    <s v="theater/plays"/>
    <x v="3"/>
    <x v="3"/>
  </r>
  <r>
    <x v="318"/>
    <s v="Young, Hart and Ryan"/>
    <s v="Decentralized demand-driven open system"/>
    <n v="5700"/>
    <n v="903"/>
    <x v="0"/>
    <n v="15"/>
    <n v="17"/>
    <x v="294"/>
    <x v="1"/>
    <s v="USD"/>
    <n v="1392357600"/>
    <n v="1392530400"/>
    <b v="0"/>
    <b v="0"/>
    <s v="music/rock"/>
    <x v="1"/>
    <x v="1"/>
  </r>
  <r>
    <x v="319"/>
    <s v="Mills Group"/>
    <s v="Advanced empowering matrix"/>
    <n v="8400"/>
    <n v="3251"/>
    <x v="3"/>
    <n v="38"/>
    <n v="64"/>
    <x v="295"/>
    <x v="1"/>
    <s v="USD"/>
    <n v="1281589200"/>
    <n v="1283662800"/>
    <b v="0"/>
    <b v="0"/>
    <s v="technology/web"/>
    <x v="2"/>
    <x v="2"/>
  </r>
  <r>
    <x v="320"/>
    <s v="Sandoval-Powell"/>
    <s v="Phased holistic implementation"/>
    <n v="84400"/>
    <n v="8092"/>
    <x v="0"/>
    <n v="9"/>
    <n v="80"/>
    <x v="296"/>
    <x v="1"/>
    <s v="USD"/>
    <n v="1305003600"/>
    <n v="1305781200"/>
    <b v="0"/>
    <b v="0"/>
    <s v="publishing/fiction"/>
    <x v="5"/>
    <x v="13"/>
  </r>
  <r>
    <x v="321"/>
    <s v="Mills, Frazier and Perez"/>
    <s v="Proactive attitude-oriented knowledge user"/>
    <n v="170400"/>
    <n v="160422"/>
    <x v="0"/>
    <n v="94"/>
    <n v="2468"/>
    <x v="93"/>
    <x v="1"/>
    <s v="USD"/>
    <n v="1301634000"/>
    <n v="1302325200"/>
    <b v="0"/>
    <b v="0"/>
    <s v="film &amp; video/shorts"/>
    <x v="4"/>
    <x v="12"/>
  </r>
  <r>
    <x v="322"/>
    <s v="Hebert Group"/>
    <s v="Visionary asymmetric Graphical User Interface"/>
    <n v="117900"/>
    <n v="196377"/>
    <x v="1"/>
    <n v="166"/>
    <n v="5168"/>
    <x v="31"/>
    <x v="1"/>
    <s v="USD"/>
    <n v="1290664800"/>
    <n v="1291788000"/>
    <b v="0"/>
    <b v="0"/>
    <s v="theater/plays"/>
    <x v="3"/>
    <x v="3"/>
  </r>
  <r>
    <x v="323"/>
    <s v="Cole, Smith and Wood"/>
    <s v="Integrated zero-defect help-desk"/>
    <n v="8900"/>
    <n v="2148"/>
    <x v="0"/>
    <n v="24"/>
    <n v="26"/>
    <x v="297"/>
    <x v="4"/>
    <s v="GBP"/>
    <n v="1395896400"/>
    <n v="1396069200"/>
    <b v="0"/>
    <b v="0"/>
    <s v="film &amp; video/documentary"/>
    <x v="4"/>
    <x v="4"/>
  </r>
  <r>
    <x v="324"/>
    <s v="Harris, Hall and Harris"/>
    <s v="Inverse analyzing matrices"/>
    <n v="7100"/>
    <n v="11648"/>
    <x v="1"/>
    <n v="164"/>
    <n v="307"/>
    <x v="298"/>
    <x v="1"/>
    <s v="USD"/>
    <n v="1434862800"/>
    <n v="1435899600"/>
    <b v="0"/>
    <b v="1"/>
    <s v="theater/plays"/>
    <x v="3"/>
    <x v="3"/>
  </r>
  <r>
    <x v="325"/>
    <s v="Saunders Group"/>
    <s v="Programmable systemic implementation"/>
    <n v="6500"/>
    <n v="5897"/>
    <x v="0"/>
    <n v="90"/>
    <n v="73"/>
    <x v="299"/>
    <x v="1"/>
    <s v="USD"/>
    <n v="1529125200"/>
    <n v="1531112400"/>
    <b v="0"/>
    <b v="1"/>
    <s v="theater/plays"/>
    <x v="3"/>
    <x v="3"/>
  </r>
  <r>
    <x v="326"/>
    <s v="Pham, Avila and Nash"/>
    <s v="Multi-channeled next generation architecture"/>
    <n v="7200"/>
    <n v="3326"/>
    <x v="0"/>
    <n v="46"/>
    <n v="128"/>
    <x v="300"/>
    <x v="1"/>
    <s v="USD"/>
    <n v="1451109600"/>
    <n v="1451628000"/>
    <b v="0"/>
    <b v="0"/>
    <s v="film &amp; video/animation"/>
    <x v="4"/>
    <x v="10"/>
  </r>
  <r>
    <x v="327"/>
    <s v="Patterson, Salinas and Lucas"/>
    <s v="Digitized 3rdgeneration encoding"/>
    <n v="2600"/>
    <n v="1002"/>
    <x v="0"/>
    <n v="38"/>
    <n v="33"/>
    <x v="301"/>
    <x v="1"/>
    <s v="USD"/>
    <n v="1566968400"/>
    <n v="1567314000"/>
    <b v="0"/>
    <b v="1"/>
    <s v="theater/plays"/>
    <x v="3"/>
    <x v="3"/>
  </r>
  <r>
    <x v="328"/>
    <s v="Young PLC"/>
    <s v="Innovative well-modulated functionalities"/>
    <n v="98700"/>
    <n v="131826"/>
    <x v="1"/>
    <n v="133"/>
    <n v="2441"/>
    <x v="302"/>
    <x v="1"/>
    <s v="USD"/>
    <n v="1543557600"/>
    <n v="1544508000"/>
    <b v="0"/>
    <b v="0"/>
    <s v="music/rock"/>
    <x v="1"/>
    <x v="1"/>
  </r>
  <r>
    <x v="329"/>
    <s v="Willis and Sons"/>
    <s v="Fundamental incremental database"/>
    <n v="93800"/>
    <n v="21477"/>
    <x v="2"/>
    <n v="22"/>
    <n v="211"/>
    <x v="303"/>
    <x v="1"/>
    <s v="USD"/>
    <n v="1481522400"/>
    <n v="1482472800"/>
    <b v="0"/>
    <b v="0"/>
    <s v="games/video games"/>
    <x v="6"/>
    <x v="11"/>
  </r>
  <r>
    <x v="330"/>
    <s v="Thompson-Bates"/>
    <s v="Expanded encompassing open architecture"/>
    <n v="33700"/>
    <n v="62330"/>
    <x v="1"/>
    <n v="184"/>
    <n v="1385"/>
    <x v="18"/>
    <x v="4"/>
    <s v="GBP"/>
    <n v="1512712800"/>
    <n v="1512799200"/>
    <b v="0"/>
    <b v="0"/>
    <s v="film &amp; video/documentary"/>
    <x v="4"/>
    <x v="4"/>
  </r>
  <r>
    <x v="331"/>
    <s v="Rose-Silva"/>
    <s v="Intuitive static portal"/>
    <n v="3300"/>
    <n v="14643"/>
    <x v="1"/>
    <n v="443"/>
    <n v="190"/>
    <x v="304"/>
    <x v="1"/>
    <s v="USD"/>
    <n v="1324274400"/>
    <n v="1324360800"/>
    <b v="0"/>
    <b v="0"/>
    <s v="food/food trucks"/>
    <x v="0"/>
    <x v="0"/>
  </r>
  <r>
    <x v="332"/>
    <s v="Pacheco, Johnson and Torres"/>
    <s v="Optional bandwidth-monitored definition"/>
    <n v="20700"/>
    <n v="41396"/>
    <x v="1"/>
    <n v="199"/>
    <n v="470"/>
    <x v="305"/>
    <x v="1"/>
    <s v="USD"/>
    <n v="1364446800"/>
    <n v="1364533200"/>
    <b v="0"/>
    <b v="0"/>
    <s v="technology/wearables"/>
    <x v="2"/>
    <x v="8"/>
  </r>
  <r>
    <x v="333"/>
    <s v="Carlson, Dixon and Jones"/>
    <s v="Persistent well-modulated synergy"/>
    <n v="9600"/>
    <n v="11900"/>
    <x v="1"/>
    <n v="123"/>
    <n v="253"/>
    <x v="306"/>
    <x v="1"/>
    <s v="USD"/>
    <n v="1542693600"/>
    <n v="1545112800"/>
    <b v="0"/>
    <b v="0"/>
    <s v="theater/plays"/>
    <x v="3"/>
    <x v="3"/>
  </r>
  <r>
    <x v="334"/>
    <s v="Mcgee Group"/>
    <s v="Assimilated discrete algorithm"/>
    <n v="66200"/>
    <n v="123538"/>
    <x v="1"/>
    <n v="186"/>
    <n v="1113"/>
    <x v="307"/>
    <x v="1"/>
    <s v="USD"/>
    <n v="1515564000"/>
    <n v="1516168800"/>
    <b v="0"/>
    <b v="0"/>
    <s v="music/rock"/>
    <x v="1"/>
    <x v="1"/>
  </r>
  <r>
    <x v="335"/>
    <s v="Jordan-Acosta"/>
    <s v="Operative uniform hub"/>
    <n v="173800"/>
    <n v="198628"/>
    <x v="1"/>
    <n v="114"/>
    <n v="2283"/>
    <x v="308"/>
    <x v="1"/>
    <s v="USD"/>
    <n v="1573797600"/>
    <n v="1574920800"/>
    <b v="0"/>
    <b v="0"/>
    <s v="music/rock"/>
    <x v="1"/>
    <x v="1"/>
  </r>
  <r>
    <x v="336"/>
    <s v="Nunez Inc"/>
    <s v="Customizable intangible capability"/>
    <n v="70700"/>
    <n v="68602"/>
    <x v="0"/>
    <n v="97"/>
    <n v="1072"/>
    <x v="309"/>
    <x v="1"/>
    <s v="USD"/>
    <n v="1292392800"/>
    <n v="1292479200"/>
    <b v="0"/>
    <b v="1"/>
    <s v="music/rock"/>
    <x v="1"/>
    <x v="1"/>
  </r>
  <r>
    <x v="337"/>
    <s v="Hayden Ltd"/>
    <s v="Innovative didactic analyzer"/>
    <n v="94500"/>
    <n v="116064"/>
    <x v="1"/>
    <n v="122"/>
    <n v="1095"/>
    <x v="310"/>
    <x v="1"/>
    <s v="USD"/>
    <n v="1573452000"/>
    <n v="1573538400"/>
    <b v="0"/>
    <b v="0"/>
    <s v="theater/plays"/>
    <x v="3"/>
    <x v="3"/>
  </r>
  <r>
    <x v="338"/>
    <s v="Gonzalez-Burton"/>
    <s v="Decentralized intangible encoding"/>
    <n v="69800"/>
    <n v="125042"/>
    <x v="1"/>
    <n v="179"/>
    <n v="1690"/>
    <x v="311"/>
    <x v="1"/>
    <s v="USD"/>
    <n v="1317790800"/>
    <n v="1320382800"/>
    <b v="0"/>
    <b v="0"/>
    <s v="theater/plays"/>
    <x v="3"/>
    <x v="3"/>
  </r>
  <r>
    <x v="339"/>
    <s v="Lewis, Taylor and Rivers"/>
    <s v="Front-line transitional algorithm"/>
    <n v="136300"/>
    <n v="108974"/>
    <x v="3"/>
    <n v="79"/>
    <n v="1297"/>
    <x v="312"/>
    <x v="0"/>
    <s v="CAD"/>
    <n v="1501650000"/>
    <n v="1502859600"/>
    <b v="0"/>
    <b v="0"/>
    <s v="theater/plays"/>
    <x v="3"/>
    <x v="3"/>
  </r>
  <r>
    <x v="340"/>
    <s v="Butler, Henry and Espinoza"/>
    <s v="Switchable didactic matrices"/>
    <n v="37100"/>
    <n v="34964"/>
    <x v="0"/>
    <n v="94"/>
    <n v="393"/>
    <x v="313"/>
    <x v="1"/>
    <s v="USD"/>
    <n v="1323669600"/>
    <n v="1323756000"/>
    <b v="0"/>
    <b v="0"/>
    <s v="photography/photography books"/>
    <x v="7"/>
    <x v="14"/>
  </r>
  <r>
    <x v="341"/>
    <s v="Guzman Group"/>
    <s v="Ameliorated disintermediate utilization"/>
    <n v="114300"/>
    <n v="96777"/>
    <x v="0"/>
    <n v="84"/>
    <n v="1257"/>
    <x v="140"/>
    <x v="1"/>
    <s v="USD"/>
    <n v="1440738000"/>
    <n v="1441342800"/>
    <b v="0"/>
    <b v="0"/>
    <s v="music/indie rock"/>
    <x v="1"/>
    <x v="7"/>
  </r>
  <r>
    <x v="342"/>
    <s v="Gibson-Hernandez"/>
    <s v="Visionary foreground middleware"/>
    <n v="47900"/>
    <n v="31864"/>
    <x v="0"/>
    <n v="66"/>
    <n v="328"/>
    <x v="314"/>
    <x v="1"/>
    <s v="USD"/>
    <n v="1374296400"/>
    <n v="1375333200"/>
    <b v="0"/>
    <b v="0"/>
    <s v="theater/plays"/>
    <x v="3"/>
    <x v="3"/>
  </r>
  <r>
    <x v="343"/>
    <s v="Spencer-Weber"/>
    <s v="Optional zero-defect task-force"/>
    <n v="9000"/>
    <n v="4853"/>
    <x v="0"/>
    <n v="53"/>
    <n v="147"/>
    <x v="315"/>
    <x v="1"/>
    <s v="USD"/>
    <n v="1384840800"/>
    <n v="1389420000"/>
    <b v="0"/>
    <b v="0"/>
    <s v="theater/plays"/>
    <x v="3"/>
    <x v="3"/>
  </r>
  <r>
    <x v="344"/>
    <s v="Berger, Johnson and Marshall"/>
    <s v="Devolved exuding emulation"/>
    <n v="197600"/>
    <n v="82959"/>
    <x v="0"/>
    <n v="41"/>
    <n v="830"/>
    <x v="316"/>
    <x v="1"/>
    <s v="USD"/>
    <n v="1516600800"/>
    <n v="1520056800"/>
    <b v="0"/>
    <b v="0"/>
    <s v="games/video games"/>
    <x v="6"/>
    <x v="11"/>
  </r>
  <r>
    <x v="345"/>
    <s v="Taylor, Cisneros and Romero"/>
    <s v="Open-source neutral task-force"/>
    <n v="157600"/>
    <n v="23159"/>
    <x v="0"/>
    <n v="14"/>
    <n v="331"/>
    <x v="317"/>
    <x v="4"/>
    <s v="GBP"/>
    <n v="1436418000"/>
    <n v="1436504400"/>
    <b v="0"/>
    <b v="0"/>
    <s v="film &amp; video/drama"/>
    <x v="4"/>
    <x v="6"/>
  </r>
  <r>
    <x v="346"/>
    <s v="Little-Marsh"/>
    <s v="Virtual attitude-oriented migration"/>
    <n v="8000"/>
    <n v="2758"/>
    <x v="0"/>
    <n v="34"/>
    <n v="25"/>
    <x v="318"/>
    <x v="1"/>
    <s v="USD"/>
    <n v="1503550800"/>
    <n v="1508302800"/>
    <b v="0"/>
    <b v="1"/>
    <s v="music/indie rock"/>
    <x v="1"/>
    <x v="7"/>
  </r>
  <r>
    <x v="347"/>
    <s v="Petersen and Sons"/>
    <s v="Open-source full-range portal"/>
    <n v="900"/>
    <n v="12607"/>
    <x v="1"/>
    <n v="1400"/>
    <n v="191"/>
    <x v="319"/>
    <x v="1"/>
    <s v="USD"/>
    <n v="1423634400"/>
    <n v="1425708000"/>
    <b v="0"/>
    <b v="0"/>
    <s v="technology/web"/>
    <x v="2"/>
    <x v="2"/>
  </r>
  <r>
    <x v="348"/>
    <s v="Hensley Ltd"/>
    <s v="Versatile cohesive open system"/>
    <n v="199000"/>
    <n v="142823"/>
    <x v="0"/>
    <n v="71"/>
    <n v="3483"/>
    <x v="320"/>
    <x v="1"/>
    <s v="USD"/>
    <n v="1487224800"/>
    <n v="1488348000"/>
    <b v="0"/>
    <b v="0"/>
    <s v="food/food trucks"/>
    <x v="0"/>
    <x v="0"/>
  </r>
  <r>
    <x v="349"/>
    <s v="Navarro and Sons"/>
    <s v="Multi-layered bottom-line frame"/>
    <n v="180800"/>
    <n v="95958"/>
    <x v="0"/>
    <n v="53"/>
    <n v="923"/>
    <x v="321"/>
    <x v="1"/>
    <s v="USD"/>
    <n v="1500008400"/>
    <n v="1502600400"/>
    <b v="0"/>
    <b v="0"/>
    <s v="theater/plays"/>
    <x v="3"/>
    <x v="3"/>
  </r>
  <r>
    <x v="350"/>
    <s v="Shannon Ltd"/>
    <s v="Pre-emptive neutral capacity"/>
    <n v="100"/>
    <n v="5"/>
    <x v="0"/>
    <n v="5"/>
    <n v="1"/>
    <x v="279"/>
    <x v="1"/>
    <s v="USD"/>
    <n v="1432098000"/>
    <n v="1433653200"/>
    <b v="0"/>
    <b v="1"/>
    <s v="music/jazz"/>
    <x v="1"/>
    <x v="17"/>
  </r>
  <r>
    <x v="351"/>
    <s v="Young LLC"/>
    <s v="Universal maximized methodology"/>
    <n v="74100"/>
    <n v="94631"/>
    <x v="1"/>
    <n v="127"/>
    <n v="2013"/>
    <x v="322"/>
    <x v="1"/>
    <s v="USD"/>
    <n v="1440392400"/>
    <n v="1441602000"/>
    <b v="0"/>
    <b v="0"/>
    <s v="music/rock"/>
    <x v="1"/>
    <x v="1"/>
  </r>
  <r>
    <x v="352"/>
    <s v="Adams, Willis and Sanchez"/>
    <s v="Expanded hybrid hardware"/>
    <n v="2800"/>
    <n v="977"/>
    <x v="0"/>
    <n v="34"/>
    <n v="33"/>
    <x v="323"/>
    <x v="0"/>
    <s v="CAD"/>
    <n v="1446876000"/>
    <n v="1447567200"/>
    <b v="0"/>
    <b v="0"/>
    <s v="theater/plays"/>
    <x v="3"/>
    <x v="3"/>
  </r>
  <r>
    <x v="353"/>
    <s v="Mills-Roy"/>
    <s v="Profit-focused multi-tasking access"/>
    <n v="33600"/>
    <n v="137961"/>
    <x v="1"/>
    <n v="410"/>
    <n v="1703"/>
    <x v="324"/>
    <x v="1"/>
    <s v="USD"/>
    <n v="1562302800"/>
    <n v="1562389200"/>
    <b v="0"/>
    <b v="0"/>
    <s v="theater/plays"/>
    <x v="3"/>
    <x v="3"/>
  </r>
  <r>
    <x v="354"/>
    <s v="Brown Group"/>
    <s v="Profit-focused transitional capability"/>
    <n v="6100"/>
    <n v="7548"/>
    <x v="1"/>
    <n v="123"/>
    <n v="80"/>
    <x v="325"/>
    <x v="3"/>
    <s v="DKK"/>
    <n v="1378184400"/>
    <n v="1378789200"/>
    <b v="0"/>
    <b v="0"/>
    <s v="film &amp; video/documentary"/>
    <x v="4"/>
    <x v="4"/>
  </r>
  <r>
    <x v="355"/>
    <s v="Burns-Burnett"/>
    <s v="Front-line scalable definition"/>
    <n v="3800"/>
    <n v="2241"/>
    <x v="2"/>
    <n v="58"/>
    <n v="86"/>
    <x v="326"/>
    <x v="1"/>
    <s v="USD"/>
    <n v="1485064800"/>
    <n v="1488520800"/>
    <b v="0"/>
    <b v="0"/>
    <s v="technology/wearables"/>
    <x v="2"/>
    <x v="8"/>
  </r>
  <r>
    <x v="356"/>
    <s v="Glass, Nunez and Mcdonald"/>
    <s v="Open-source systematic protocol"/>
    <n v="9300"/>
    <n v="3431"/>
    <x v="0"/>
    <n v="36"/>
    <n v="40"/>
    <x v="327"/>
    <x v="6"/>
    <s v="EUR"/>
    <n v="1326520800"/>
    <n v="1327298400"/>
    <b v="0"/>
    <b v="0"/>
    <s v="theater/plays"/>
    <x v="3"/>
    <x v="3"/>
  </r>
  <r>
    <x v="357"/>
    <s v="Perez, Davis and Wilson"/>
    <s v="Implemented tangible algorithm"/>
    <n v="2300"/>
    <n v="4253"/>
    <x v="1"/>
    <n v="184"/>
    <n v="41"/>
    <x v="328"/>
    <x v="1"/>
    <s v="USD"/>
    <n v="1441256400"/>
    <n v="1443416400"/>
    <b v="0"/>
    <b v="0"/>
    <s v="games/video games"/>
    <x v="6"/>
    <x v="11"/>
  </r>
  <r>
    <x v="358"/>
    <s v="Diaz-Garcia"/>
    <s v="Profit-focused 3rdgeneration circuit"/>
    <n v="9700"/>
    <n v="1146"/>
    <x v="0"/>
    <n v="11"/>
    <n v="23"/>
    <x v="329"/>
    <x v="0"/>
    <s v="CAD"/>
    <n v="1533877200"/>
    <n v="1534136400"/>
    <b v="1"/>
    <b v="0"/>
    <s v="photography/photography books"/>
    <x v="7"/>
    <x v="14"/>
  </r>
  <r>
    <x v="359"/>
    <s v="Salazar-Moon"/>
    <s v="Compatible needs-based architecture"/>
    <n v="4000"/>
    <n v="11948"/>
    <x v="1"/>
    <n v="298"/>
    <n v="187"/>
    <x v="330"/>
    <x v="1"/>
    <s v="USD"/>
    <n v="1314421200"/>
    <n v="1315026000"/>
    <b v="0"/>
    <b v="0"/>
    <s v="film &amp; video/animation"/>
    <x v="4"/>
    <x v="10"/>
  </r>
  <r>
    <x v="360"/>
    <s v="Larsen-Chung"/>
    <s v="Right-sized zero tolerance migration"/>
    <n v="59700"/>
    <n v="135132"/>
    <x v="1"/>
    <n v="226"/>
    <n v="2875"/>
    <x v="331"/>
    <x v="4"/>
    <s v="GBP"/>
    <n v="1293861600"/>
    <n v="1295071200"/>
    <b v="0"/>
    <b v="1"/>
    <s v="theater/plays"/>
    <x v="3"/>
    <x v="3"/>
  </r>
  <r>
    <x v="361"/>
    <s v="Anderson and Sons"/>
    <s v="Quality-focused reciprocal structure"/>
    <n v="5500"/>
    <n v="9546"/>
    <x v="1"/>
    <n v="173"/>
    <n v="88"/>
    <x v="332"/>
    <x v="1"/>
    <s v="USD"/>
    <n v="1507352400"/>
    <n v="1509426000"/>
    <b v="0"/>
    <b v="0"/>
    <s v="theater/plays"/>
    <x v="3"/>
    <x v="3"/>
  </r>
  <r>
    <x v="362"/>
    <s v="Lawrence Group"/>
    <s v="Automated actuating conglomeration"/>
    <n v="3700"/>
    <n v="13755"/>
    <x v="1"/>
    <n v="371"/>
    <n v="191"/>
    <x v="333"/>
    <x v="1"/>
    <s v="USD"/>
    <n v="1296108000"/>
    <n v="1299391200"/>
    <b v="0"/>
    <b v="0"/>
    <s v="music/rock"/>
    <x v="1"/>
    <x v="1"/>
  </r>
  <r>
    <x v="363"/>
    <s v="Gray-Davis"/>
    <s v="Re-contextualized local initiative"/>
    <n v="5200"/>
    <n v="8330"/>
    <x v="1"/>
    <n v="160"/>
    <n v="139"/>
    <x v="334"/>
    <x v="1"/>
    <s v="USD"/>
    <n v="1324965600"/>
    <n v="1325052000"/>
    <b v="0"/>
    <b v="0"/>
    <s v="music/rock"/>
    <x v="1"/>
    <x v="1"/>
  </r>
  <r>
    <x v="364"/>
    <s v="Ramirez-Myers"/>
    <s v="Switchable intangible definition"/>
    <n v="900"/>
    <n v="14547"/>
    <x v="1"/>
    <n v="1616"/>
    <n v="186"/>
    <x v="335"/>
    <x v="1"/>
    <s v="USD"/>
    <n v="1520229600"/>
    <n v="1522818000"/>
    <b v="0"/>
    <b v="0"/>
    <s v="music/indie rock"/>
    <x v="1"/>
    <x v="7"/>
  </r>
  <r>
    <x v="365"/>
    <s v="Lucas, Hall and Bonilla"/>
    <s v="Networked bottom-line initiative"/>
    <n v="1600"/>
    <n v="11735"/>
    <x v="1"/>
    <n v="733"/>
    <n v="112"/>
    <x v="336"/>
    <x v="2"/>
    <s v="AUD"/>
    <n v="1482991200"/>
    <n v="1485324000"/>
    <b v="0"/>
    <b v="0"/>
    <s v="theater/plays"/>
    <x v="3"/>
    <x v="3"/>
  </r>
  <r>
    <x v="366"/>
    <s v="Williams, Perez and Villegas"/>
    <s v="Robust directional system engine"/>
    <n v="1800"/>
    <n v="10658"/>
    <x v="1"/>
    <n v="592"/>
    <n v="101"/>
    <x v="337"/>
    <x v="1"/>
    <s v="USD"/>
    <n v="1294034400"/>
    <n v="1294120800"/>
    <b v="0"/>
    <b v="1"/>
    <s v="theater/plays"/>
    <x v="3"/>
    <x v="3"/>
  </r>
  <r>
    <x v="367"/>
    <s v="Brooks, Jones and Ingram"/>
    <s v="Triple-buffered explicit methodology"/>
    <n v="9900"/>
    <n v="1870"/>
    <x v="0"/>
    <n v="18"/>
    <n v="75"/>
    <x v="338"/>
    <x v="1"/>
    <s v="USD"/>
    <n v="1413608400"/>
    <n v="1415685600"/>
    <b v="0"/>
    <b v="1"/>
    <s v="theater/plays"/>
    <x v="3"/>
    <x v="3"/>
  </r>
  <r>
    <x v="368"/>
    <s v="Whitaker, Wallace and Daniels"/>
    <s v="Reactive directional capacity"/>
    <n v="5200"/>
    <n v="14394"/>
    <x v="1"/>
    <n v="276"/>
    <n v="206"/>
    <x v="339"/>
    <x v="4"/>
    <s v="GBP"/>
    <n v="1286946000"/>
    <n v="1288933200"/>
    <b v="0"/>
    <b v="1"/>
    <s v="film &amp; video/documentary"/>
    <x v="4"/>
    <x v="4"/>
  </r>
  <r>
    <x v="369"/>
    <s v="Smith-Gonzalez"/>
    <s v="Polarized needs-based approach"/>
    <n v="5400"/>
    <n v="14743"/>
    <x v="1"/>
    <n v="273"/>
    <n v="154"/>
    <x v="340"/>
    <x v="1"/>
    <s v="USD"/>
    <n v="1359871200"/>
    <n v="1363237200"/>
    <b v="0"/>
    <b v="1"/>
    <s v="film &amp; video/television"/>
    <x v="4"/>
    <x v="19"/>
  </r>
  <r>
    <x v="370"/>
    <s v="Skinner PLC"/>
    <s v="Intuitive well-modulated middleware"/>
    <n v="112300"/>
    <n v="178965"/>
    <x v="1"/>
    <n v="159"/>
    <n v="5966"/>
    <x v="213"/>
    <x v="1"/>
    <s v="USD"/>
    <n v="1555304400"/>
    <n v="1555822800"/>
    <b v="0"/>
    <b v="0"/>
    <s v="theater/plays"/>
    <x v="3"/>
    <x v="3"/>
  </r>
  <r>
    <x v="371"/>
    <s v="Nolan, Smith and Sanchez"/>
    <s v="Multi-channeled logistical matrices"/>
    <n v="189200"/>
    <n v="128410"/>
    <x v="0"/>
    <n v="67"/>
    <n v="2176"/>
    <x v="341"/>
    <x v="1"/>
    <s v="USD"/>
    <n v="1423375200"/>
    <n v="1427778000"/>
    <b v="0"/>
    <b v="0"/>
    <s v="theater/plays"/>
    <x v="3"/>
    <x v="3"/>
  </r>
  <r>
    <x v="372"/>
    <s v="Green-Carr"/>
    <s v="Pre-emptive bifurcated artificial intelligence"/>
    <n v="900"/>
    <n v="14324"/>
    <x v="1"/>
    <n v="1591"/>
    <n v="169"/>
    <x v="342"/>
    <x v="1"/>
    <s v="USD"/>
    <n v="1420696800"/>
    <n v="1422424800"/>
    <b v="0"/>
    <b v="1"/>
    <s v="film &amp; video/documentary"/>
    <x v="4"/>
    <x v="4"/>
  </r>
  <r>
    <x v="373"/>
    <s v="Brown-Parker"/>
    <s v="Down-sized coherent toolset"/>
    <n v="22500"/>
    <n v="164291"/>
    <x v="1"/>
    <n v="730"/>
    <n v="2106"/>
    <x v="343"/>
    <x v="1"/>
    <s v="USD"/>
    <n v="1502946000"/>
    <n v="1503637200"/>
    <b v="0"/>
    <b v="0"/>
    <s v="theater/plays"/>
    <x v="3"/>
    <x v="3"/>
  </r>
  <r>
    <x v="374"/>
    <s v="Marshall Inc"/>
    <s v="Open-source multi-tasking data-warehouse"/>
    <n v="167400"/>
    <n v="22073"/>
    <x v="0"/>
    <n v="13"/>
    <n v="441"/>
    <x v="344"/>
    <x v="1"/>
    <s v="USD"/>
    <n v="1547186400"/>
    <n v="1547618400"/>
    <b v="0"/>
    <b v="1"/>
    <s v="film &amp; video/documentary"/>
    <x v="4"/>
    <x v="4"/>
  </r>
  <r>
    <x v="375"/>
    <s v="Leblanc-Pineda"/>
    <s v="Future-proofed upward-trending contingency"/>
    <n v="2700"/>
    <n v="1479"/>
    <x v="0"/>
    <n v="54"/>
    <n v="25"/>
    <x v="345"/>
    <x v="1"/>
    <s v="USD"/>
    <n v="1444971600"/>
    <n v="1449900000"/>
    <b v="0"/>
    <b v="0"/>
    <s v="music/indie rock"/>
    <x v="1"/>
    <x v="7"/>
  </r>
  <r>
    <x v="376"/>
    <s v="Perry PLC"/>
    <s v="Mandatory uniform matrix"/>
    <n v="3400"/>
    <n v="12275"/>
    <x v="1"/>
    <n v="361"/>
    <n v="131"/>
    <x v="346"/>
    <x v="1"/>
    <s v="USD"/>
    <n v="1404622800"/>
    <n v="1405141200"/>
    <b v="0"/>
    <b v="0"/>
    <s v="music/rock"/>
    <x v="1"/>
    <x v="1"/>
  </r>
  <r>
    <x v="377"/>
    <s v="Klein, Stark and Livingston"/>
    <s v="Phased methodical initiative"/>
    <n v="49700"/>
    <n v="5098"/>
    <x v="0"/>
    <n v="10"/>
    <n v="127"/>
    <x v="347"/>
    <x v="1"/>
    <s v="USD"/>
    <n v="1571720400"/>
    <n v="1572933600"/>
    <b v="0"/>
    <b v="0"/>
    <s v="theater/plays"/>
    <x v="3"/>
    <x v="3"/>
  </r>
  <r>
    <x v="378"/>
    <s v="Fleming-Oliver"/>
    <s v="Managed stable function"/>
    <n v="178200"/>
    <n v="24882"/>
    <x v="0"/>
    <n v="13"/>
    <n v="355"/>
    <x v="348"/>
    <x v="1"/>
    <s v="USD"/>
    <n v="1526878800"/>
    <n v="1530162000"/>
    <b v="0"/>
    <b v="0"/>
    <s v="film &amp; video/documentary"/>
    <x v="4"/>
    <x v="4"/>
  </r>
  <r>
    <x v="379"/>
    <s v="Reilly, Aguirre and Johnson"/>
    <s v="Realigned clear-thinking migration"/>
    <n v="7200"/>
    <n v="2912"/>
    <x v="0"/>
    <n v="40"/>
    <n v="44"/>
    <x v="349"/>
    <x v="4"/>
    <s v="GBP"/>
    <n v="1319691600"/>
    <n v="1320904800"/>
    <b v="0"/>
    <b v="0"/>
    <s v="theater/plays"/>
    <x v="3"/>
    <x v="3"/>
  </r>
  <r>
    <x v="380"/>
    <s v="Davidson, Wilcox and Lewis"/>
    <s v="Optional clear-thinking process improvement"/>
    <n v="2500"/>
    <n v="4008"/>
    <x v="1"/>
    <n v="160"/>
    <n v="84"/>
    <x v="350"/>
    <x v="1"/>
    <s v="USD"/>
    <n v="1371963600"/>
    <n v="1372395600"/>
    <b v="0"/>
    <b v="0"/>
    <s v="theater/plays"/>
    <x v="3"/>
    <x v="3"/>
  </r>
  <r>
    <x v="381"/>
    <s v="Michael, Anderson and Vincent"/>
    <s v="Cross-group global moratorium"/>
    <n v="5300"/>
    <n v="9749"/>
    <x v="1"/>
    <n v="183"/>
    <n v="155"/>
    <x v="9"/>
    <x v="1"/>
    <s v="USD"/>
    <n v="1433739600"/>
    <n v="1437714000"/>
    <b v="0"/>
    <b v="0"/>
    <s v="theater/plays"/>
    <x v="3"/>
    <x v="3"/>
  </r>
  <r>
    <x v="382"/>
    <s v="King Ltd"/>
    <s v="Visionary systemic process improvement"/>
    <n v="9100"/>
    <n v="5803"/>
    <x v="0"/>
    <n v="63"/>
    <n v="67"/>
    <x v="351"/>
    <x v="1"/>
    <s v="USD"/>
    <n v="1508130000"/>
    <n v="1509771600"/>
    <b v="0"/>
    <b v="0"/>
    <s v="photography/photography books"/>
    <x v="7"/>
    <x v="14"/>
  </r>
  <r>
    <x v="383"/>
    <s v="Baker Ltd"/>
    <s v="Progressive intangible flexibility"/>
    <n v="6300"/>
    <n v="14199"/>
    <x v="1"/>
    <n v="225"/>
    <n v="189"/>
    <x v="352"/>
    <x v="1"/>
    <s v="USD"/>
    <n v="1550037600"/>
    <n v="1550556000"/>
    <b v="0"/>
    <b v="1"/>
    <s v="food/food trucks"/>
    <x v="0"/>
    <x v="0"/>
  </r>
  <r>
    <x v="384"/>
    <s v="Baker, Collins and Smith"/>
    <s v="Reactive real-time software"/>
    <n v="114400"/>
    <n v="196779"/>
    <x v="1"/>
    <n v="172"/>
    <n v="4799"/>
    <x v="353"/>
    <x v="1"/>
    <s v="USD"/>
    <n v="1486706400"/>
    <n v="1489039200"/>
    <b v="1"/>
    <b v="1"/>
    <s v="film &amp; video/documentary"/>
    <x v="4"/>
    <x v="4"/>
  </r>
  <r>
    <x v="385"/>
    <s v="Warren-Harrison"/>
    <s v="Programmable incremental knowledge user"/>
    <n v="38900"/>
    <n v="56859"/>
    <x v="1"/>
    <n v="146"/>
    <n v="1137"/>
    <x v="354"/>
    <x v="1"/>
    <s v="USD"/>
    <n v="1553835600"/>
    <n v="1556600400"/>
    <b v="0"/>
    <b v="0"/>
    <s v="publishing/nonfiction"/>
    <x v="5"/>
    <x v="9"/>
  </r>
  <r>
    <x v="386"/>
    <s v="Gardner Group"/>
    <s v="Progressive 5thgeneration customer loyalty"/>
    <n v="135500"/>
    <n v="103554"/>
    <x v="0"/>
    <n v="76"/>
    <n v="1068"/>
    <x v="355"/>
    <x v="1"/>
    <s v="USD"/>
    <n v="1277528400"/>
    <n v="1278565200"/>
    <b v="0"/>
    <b v="0"/>
    <s v="theater/plays"/>
    <x v="3"/>
    <x v="3"/>
  </r>
  <r>
    <x v="387"/>
    <s v="Flores-Lambert"/>
    <s v="Triple-buffered logistical frame"/>
    <n v="109000"/>
    <n v="42795"/>
    <x v="0"/>
    <n v="39"/>
    <n v="424"/>
    <x v="356"/>
    <x v="1"/>
    <s v="USD"/>
    <n v="1339477200"/>
    <n v="1339909200"/>
    <b v="0"/>
    <b v="0"/>
    <s v="technology/wearables"/>
    <x v="2"/>
    <x v="8"/>
  </r>
  <r>
    <x v="388"/>
    <s v="Cruz Ltd"/>
    <s v="Exclusive dynamic adapter"/>
    <n v="114800"/>
    <n v="12938"/>
    <x v="3"/>
    <n v="11"/>
    <n v="145"/>
    <x v="357"/>
    <x v="5"/>
    <s v="CHF"/>
    <n v="1325656800"/>
    <n v="1325829600"/>
    <b v="0"/>
    <b v="0"/>
    <s v="music/indie rock"/>
    <x v="1"/>
    <x v="7"/>
  </r>
  <r>
    <x v="389"/>
    <s v="Knox-Garner"/>
    <s v="Automated systemic hierarchy"/>
    <n v="83000"/>
    <n v="101352"/>
    <x v="1"/>
    <n v="122"/>
    <n v="1152"/>
    <x v="358"/>
    <x v="1"/>
    <s v="USD"/>
    <n v="1288242000"/>
    <n v="1290578400"/>
    <b v="0"/>
    <b v="0"/>
    <s v="theater/plays"/>
    <x v="3"/>
    <x v="3"/>
  </r>
  <r>
    <x v="390"/>
    <s v="Davis-Allen"/>
    <s v="Digitized eco-centric core"/>
    <n v="2400"/>
    <n v="4477"/>
    <x v="1"/>
    <n v="186"/>
    <n v="50"/>
    <x v="359"/>
    <x v="1"/>
    <s v="USD"/>
    <n v="1379048400"/>
    <n v="1380344400"/>
    <b v="0"/>
    <b v="0"/>
    <s v="photography/photography books"/>
    <x v="7"/>
    <x v="14"/>
  </r>
  <r>
    <x v="391"/>
    <s v="Miller-Patel"/>
    <s v="Mandatory uniform strategy"/>
    <n v="60400"/>
    <n v="4393"/>
    <x v="0"/>
    <n v="7"/>
    <n v="151"/>
    <x v="360"/>
    <x v="1"/>
    <s v="USD"/>
    <n v="1389679200"/>
    <n v="1389852000"/>
    <b v="0"/>
    <b v="0"/>
    <s v="publishing/nonfiction"/>
    <x v="5"/>
    <x v="9"/>
  </r>
  <r>
    <x v="392"/>
    <s v="Hernandez-Grimes"/>
    <s v="Profit-focused zero administration forecast"/>
    <n v="102900"/>
    <n v="67546"/>
    <x v="0"/>
    <n v="65"/>
    <n v="1608"/>
    <x v="361"/>
    <x v="1"/>
    <s v="USD"/>
    <n v="1294293600"/>
    <n v="1294466400"/>
    <b v="0"/>
    <b v="0"/>
    <s v="technology/wearables"/>
    <x v="2"/>
    <x v="8"/>
  </r>
  <r>
    <x v="393"/>
    <s v="Owens, Hall and Gonzalez"/>
    <s v="De-engineered static orchestration"/>
    <n v="62800"/>
    <n v="143788"/>
    <x v="1"/>
    <n v="228"/>
    <n v="3059"/>
    <x v="331"/>
    <x v="0"/>
    <s v="CAD"/>
    <n v="1500267600"/>
    <n v="1500354000"/>
    <b v="0"/>
    <b v="0"/>
    <s v="music/jazz"/>
    <x v="1"/>
    <x v="17"/>
  </r>
  <r>
    <x v="394"/>
    <s v="Noble-Bailey"/>
    <s v="Customizable dynamic info-mediaries"/>
    <n v="800"/>
    <n v="3755"/>
    <x v="1"/>
    <n v="469"/>
    <n v="34"/>
    <x v="362"/>
    <x v="1"/>
    <s v="USD"/>
    <n v="1375074000"/>
    <n v="1375938000"/>
    <b v="0"/>
    <b v="1"/>
    <s v="film &amp; video/documentary"/>
    <x v="4"/>
    <x v="4"/>
  </r>
  <r>
    <x v="395"/>
    <s v="Taylor PLC"/>
    <s v="Enhanced incremental budgetary management"/>
    <n v="7100"/>
    <n v="9238"/>
    <x v="1"/>
    <n v="130"/>
    <n v="220"/>
    <x v="363"/>
    <x v="1"/>
    <s v="USD"/>
    <n v="1323324000"/>
    <n v="1323410400"/>
    <b v="1"/>
    <b v="0"/>
    <s v="theater/plays"/>
    <x v="3"/>
    <x v="3"/>
  </r>
  <r>
    <x v="396"/>
    <s v="Holmes PLC"/>
    <s v="Digitized local info-mediaries"/>
    <n v="46100"/>
    <n v="77012"/>
    <x v="1"/>
    <n v="167"/>
    <n v="1604"/>
    <x v="30"/>
    <x v="2"/>
    <s v="AUD"/>
    <n v="1538715600"/>
    <n v="1539406800"/>
    <b v="0"/>
    <b v="0"/>
    <s v="film &amp; video/drama"/>
    <x v="4"/>
    <x v="6"/>
  </r>
  <r>
    <x v="397"/>
    <s v="Jones-Martin"/>
    <s v="Virtual systematic monitoring"/>
    <n v="8100"/>
    <n v="14083"/>
    <x v="1"/>
    <n v="173"/>
    <n v="454"/>
    <x v="99"/>
    <x v="1"/>
    <s v="USD"/>
    <n v="1369285200"/>
    <n v="1369803600"/>
    <b v="0"/>
    <b v="0"/>
    <s v="music/rock"/>
    <x v="1"/>
    <x v="1"/>
  </r>
  <r>
    <x v="398"/>
    <s v="Myers LLC"/>
    <s v="Reactive bottom-line open architecture"/>
    <n v="1700"/>
    <n v="12202"/>
    <x v="1"/>
    <n v="717"/>
    <n v="123"/>
    <x v="364"/>
    <x v="6"/>
    <s v="EUR"/>
    <n v="1525755600"/>
    <n v="1525928400"/>
    <b v="0"/>
    <b v="1"/>
    <s v="film &amp; video/animation"/>
    <x v="4"/>
    <x v="10"/>
  </r>
  <r>
    <x v="399"/>
    <s v="Acosta, Mullins and Morris"/>
    <s v="Pre-emptive interactive model"/>
    <n v="97300"/>
    <n v="62127"/>
    <x v="0"/>
    <n v="63"/>
    <n v="941"/>
    <x v="365"/>
    <x v="1"/>
    <s v="USD"/>
    <n v="1296626400"/>
    <n v="1297231200"/>
    <b v="0"/>
    <b v="0"/>
    <s v="music/indie rock"/>
    <x v="1"/>
    <x v="7"/>
  </r>
  <r>
    <x v="400"/>
    <s v="Bell PLC"/>
    <s v="Ergonomic eco-centric open architecture"/>
    <n v="100"/>
    <n v="2"/>
    <x v="0"/>
    <n v="2"/>
    <n v="1"/>
    <x v="48"/>
    <x v="1"/>
    <s v="USD"/>
    <n v="1376629200"/>
    <n v="1378530000"/>
    <b v="0"/>
    <b v="1"/>
    <s v="photography/photography books"/>
    <x v="7"/>
    <x v="14"/>
  </r>
  <r>
    <x v="401"/>
    <s v="Smith-Schmidt"/>
    <s v="Inverse radical hierarchy"/>
    <n v="900"/>
    <n v="13772"/>
    <x v="1"/>
    <n v="1530"/>
    <n v="299"/>
    <x v="366"/>
    <x v="1"/>
    <s v="USD"/>
    <n v="1572152400"/>
    <n v="1572152400"/>
    <b v="0"/>
    <b v="0"/>
    <s v="theater/plays"/>
    <x v="3"/>
    <x v="3"/>
  </r>
  <r>
    <x v="402"/>
    <s v="Ruiz, Richardson and Cole"/>
    <s v="Team-oriented static interface"/>
    <n v="7300"/>
    <n v="2946"/>
    <x v="0"/>
    <n v="40"/>
    <n v="40"/>
    <x v="367"/>
    <x v="1"/>
    <s v="USD"/>
    <n v="1325829600"/>
    <n v="1329890400"/>
    <b v="0"/>
    <b v="1"/>
    <s v="film &amp; video/shorts"/>
    <x v="4"/>
    <x v="12"/>
  </r>
  <r>
    <x v="403"/>
    <s v="Leonard-Mcclain"/>
    <s v="Virtual foreground throughput"/>
    <n v="195800"/>
    <n v="168820"/>
    <x v="0"/>
    <n v="86"/>
    <n v="3015"/>
    <x v="368"/>
    <x v="0"/>
    <s v="CAD"/>
    <n v="1273640400"/>
    <n v="1276750800"/>
    <b v="0"/>
    <b v="1"/>
    <s v="theater/plays"/>
    <x v="3"/>
    <x v="3"/>
  </r>
  <r>
    <x v="404"/>
    <s v="Bailey-Boyer"/>
    <s v="Visionary exuding Internet solution"/>
    <n v="48900"/>
    <n v="154321"/>
    <x v="1"/>
    <n v="315"/>
    <n v="2237"/>
    <x v="369"/>
    <x v="1"/>
    <s v="USD"/>
    <n v="1510639200"/>
    <n v="1510898400"/>
    <b v="0"/>
    <b v="0"/>
    <s v="theater/plays"/>
    <x v="3"/>
    <x v="3"/>
  </r>
  <r>
    <x v="405"/>
    <s v="Lee LLC"/>
    <s v="Synchronized secondary analyzer"/>
    <n v="29600"/>
    <n v="26527"/>
    <x v="0"/>
    <n v="89"/>
    <n v="435"/>
    <x v="201"/>
    <x v="1"/>
    <s v="USD"/>
    <n v="1528088400"/>
    <n v="1532408400"/>
    <b v="0"/>
    <b v="0"/>
    <s v="theater/plays"/>
    <x v="3"/>
    <x v="3"/>
  </r>
  <r>
    <x v="406"/>
    <s v="Lyons Inc"/>
    <s v="Balanced attitude-oriented parallelism"/>
    <n v="39300"/>
    <n v="71583"/>
    <x v="1"/>
    <n v="182"/>
    <n v="645"/>
    <x v="370"/>
    <x v="1"/>
    <s v="USD"/>
    <n v="1359525600"/>
    <n v="1360562400"/>
    <b v="1"/>
    <b v="0"/>
    <s v="film &amp; video/documentary"/>
    <x v="4"/>
    <x v="4"/>
  </r>
  <r>
    <x v="407"/>
    <s v="Herrera-Wilson"/>
    <s v="Organized bandwidth-monitored core"/>
    <n v="3400"/>
    <n v="12100"/>
    <x v="1"/>
    <n v="355"/>
    <n v="484"/>
    <x v="371"/>
    <x v="3"/>
    <s v="DKK"/>
    <n v="1570942800"/>
    <n v="1571547600"/>
    <b v="0"/>
    <b v="0"/>
    <s v="theater/plays"/>
    <x v="3"/>
    <x v="3"/>
  </r>
  <r>
    <x v="408"/>
    <s v="Mahoney, Adams and Lucas"/>
    <s v="Cloned leadingedge utilization"/>
    <n v="9200"/>
    <n v="12129"/>
    <x v="1"/>
    <n v="131"/>
    <n v="154"/>
    <x v="372"/>
    <x v="0"/>
    <s v="CAD"/>
    <n v="1466398800"/>
    <n v="1468126800"/>
    <b v="0"/>
    <b v="0"/>
    <s v="film &amp; video/documentary"/>
    <x v="4"/>
    <x v="4"/>
  </r>
  <r>
    <x v="409"/>
    <s v="Stewart LLC"/>
    <s v="Secured asymmetric projection"/>
    <n v="135600"/>
    <n v="62804"/>
    <x v="0"/>
    <n v="46"/>
    <n v="714"/>
    <x v="129"/>
    <x v="1"/>
    <s v="USD"/>
    <n v="1492491600"/>
    <n v="1492837200"/>
    <b v="0"/>
    <b v="0"/>
    <s v="music/rock"/>
    <x v="1"/>
    <x v="1"/>
  </r>
  <r>
    <x v="410"/>
    <s v="Mcmillan Group"/>
    <s v="Advanced cohesive Graphic Interface"/>
    <n v="153700"/>
    <n v="55536"/>
    <x v="2"/>
    <n v="36"/>
    <n v="1111"/>
    <x v="119"/>
    <x v="1"/>
    <s v="USD"/>
    <n v="1430197200"/>
    <n v="1430197200"/>
    <b v="0"/>
    <b v="0"/>
    <s v="games/mobile games"/>
    <x v="6"/>
    <x v="20"/>
  </r>
  <r>
    <x v="411"/>
    <s v="Beck, Thompson and Martinez"/>
    <s v="Down-sized maximized function"/>
    <n v="7800"/>
    <n v="8161"/>
    <x v="1"/>
    <n v="104"/>
    <n v="82"/>
    <x v="373"/>
    <x v="1"/>
    <s v="USD"/>
    <n v="1496034000"/>
    <n v="1496206800"/>
    <b v="0"/>
    <b v="0"/>
    <s v="theater/plays"/>
    <x v="3"/>
    <x v="3"/>
  </r>
  <r>
    <x v="412"/>
    <s v="Rodriguez-Scott"/>
    <s v="Realigned zero tolerance software"/>
    <n v="2100"/>
    <n v="14046"/>
    <x v="1"/>
    <n v="668"/>
    <n v="134"/>
    <x v="374"/>
    <x v="1"/>
    <s v="USD"/>
    <n v="1388728800"/>
    <n v="1389592800"/>
    <b v="0"/>
    <b v="0"/>
    <s v="publishing/fiction"/>
    <x v="5"/>
    <x v="13"/>
  </r>
  <r>
    <x v="413"/>
    <s v="Rush-Bowers"/>
    <s v="Persevering analyzing extranet"/>
    <n v="189500"/>
    <n v="117628"/>
    <x v="2"/>
    <n v="62"/>
    <n v="1089"/>
    <x v="375"/>
    <x v="1"/>
    <s v="USD"/>
    <n v="1543298400"/>
    <n v="1545631200"/>
    <b v="0"/>
    <b v="0"/>
    <s v="film &amp; video/animation"/>
    <x v="4"/>
    <x v="10"/>
  </r>
  <r>
    <x v="414"/>
    <s v="Davis and Sons"/>
    <s v="Innovative human-resource migration"/>
    <n v="188200"/>
    <n v="159405"/>
    <x v="0"/>
    <n v="84"/>
    <n v="5497"/>
    <x v="64"/>
    <x v="1"/>
    <s v="USD"/>
    <n v="1271739600"/>
    <n v="1272430800"/>
    <b v="0"/>
    <b v="1"/>
    <s v="food/food trucks"/>
    <x v="0"/>
    <x v="0"/>
  </r>
  <r>
    <x v="415"/>
    <s v="Anderson-Pham"/>
    <s v="Intuitive needs-based monitoring"/>
    <n v="113500"/>
    <n v="12552"/>
    <x v="0"/>
    <n v="11"/>
    <n v="418"/>
    <x v="376"/>
    <x v="1"/>
    <s v="USD"/>
    <n v="1326434400"/>
    <n v="1327903200"/>
    <b v="0"/>
    <b v="0"/>
    <s v="theater/plays"/>
    <x v="3"/>
    <x v="3"/>
  </r>
  <r>
    <x v="416"/>
    <s v="Stewart-Coleman"/>
    <s v="Customer-focused disintermediate toolset"/>
    <n v="134600"/>
    <n v="59007"/>
    <x v="0"/>
    <n v="43"/>
    <n v="1439"/>
    <x v="320"/>
    <x v="1"/>
    <s v="USD"/>
    <n v="1295244000"/>
    <n v="1296021600"/>
    <b v="0"/>
    <b v="1"/>
    <s v="film &amp; video/documentary"/>
    <x v="4"/>
    <x v="4"/>
  </r>
  <r>
    <x v="417"/>
    <s v="Bradshaw, Smith and Ryan"/>
    <s v="Upgradable 24/7 emulation"/>
    <n v="1700"/>
    <n v="943"/>
    <x v="0"/>
    <n v="55"/>
    <n v="15"/>
    <x v="377"/>
    <x v="1"/>
    <s v="USD"/>
    <n v="1541221200"/>
    <n v="1543298400"/>
    <b v="0"/>
    <b v="0"/>
    <s v="theater/plays"/>
    <x v="3"/>
    <x v="3"/>
  </r>
  <r>
    <x v="418"/>
    <s v="Jackson PLC"/>
    <s v="Quality-focused client-server core"/>
    <n v="163700"/>
    <n v="93963"/>
    <x v="0"/>
    <n v="57"/>
    <n v="1999"/>
    <x v="322"/>
    <x v="0"/>
    <s v="CAD"/>
    <n v="1336280400"/>
    <n v="1336366800"/>
    <b v="0"/>
    <b v="0"/>
    <s v="film &amp; video/documentary"/>
    <x v="4"/>
    <x v="4"/>
  </r>
  <r>
    <x v="419"/>
    <s v="Ware-Arias"/>
    <s v="Upgradable maximized protocol"/>
    <n v="113800"/>
    <n v="140469"/>
    <x v="1"/>
    <n v="123"/>
    <n v="5203"/>
    <x v="41"/>
    <x v="1"/>
    <s v="USD"/>
    <n v="1324533600"/>
    <n v="1325052000"/>
    <b v="0"/>
    <b v="0"/>
    <s v="technology/web"/>
    <x v="2"/>
    <x v="2"/>
  </r>
  <r>
    <x v="420"/>
    <s v="Blair, Reyes and Woods"/>
    <s v="Cross-platform interactive synergy"/>
    <n v="5000"/>
    <n v="6423"/>
    <x v="1"/>
    <n v="128"/>
    <n v="94"/>
    <x v="378"/>
    <x v="1"/>
    <s v="USD"/>
    <n v="1498366800"/>
    <n v="1499576400"/>
    <b v="0"/>
    <b v="0"/>
    <s v="theater/plays"/>
    <x v="3"/>
    <x v="3"/>
  </r>
  <r>
    <x v="421"/>
    <s v="Thomas-Lopez"/>
    <s v="User-centric fault-tolerant archive"/>
    <n v="9400"/>
    <n v="6015"/>
    <x v="0"/>
    <n v="63"/>
    <n v="118"/>
    <x v="379"/>
    <x v="1"/>
    <s v="USD"/>
    <n v="1498712400"/>
    <n v="1501304400"/>
    <b v="0"/>
    <b v="1"/>
    <s v="technology/wearables"/>
    <x v="2"/>
    <x v="8"/>
  </r>
  <r>
    <x v="422"/>
    <s v="Brown, Davies and Pacheco"/>
    <s v="Reverse-engineered regional knowledge user"/>
    <n v="8700"/>
    <n v="11075"/>
    <x v="1"/>
    <n v="127"/>
    <n v="205"/>
    <x v="380"/>
    <x v="1"/>
    <s v="USD"/>
    <n v="1271480400"/>
    <n v="1273208400"/>
    <b v="0"/>
    <b v="1"/>
    <s v="theater/plays"/>
    <x v="3"/>
    <x v="3"/>
  </r>
  <r>
    <x v="423"/>
    <s v="Jones-Riddle"/>
    <s v="Self-enabling real-time definition"/>
    <n v="147800"/>
    <n v="15723"/>
    <x v="0"/>
    <n v="10"/>
    <n v="162"/>
    <x v="381"/>
    <x v="1"/>
    <s v="USD"/>
    <n v="1316667600"/>
    <n v="1316840400"/>
    <b v="0"/>
    <b v="1"/>
    <s v="food/food trucks"/>
    <x v="0"/>
    <x v="0"/>
  </r>
  <r>
    <x v="424"/>
    <s v="Schmidt-Gomez"/>
    <s v="User-centric impactful projection"/>
    <n v="5100"/>
    <n v="2064"/>
    <x v="0"/>
    <n v="40"/>
    <n v="83"/>
    <x v="382"/>
    <x v="1"/>
    <s v="USD"/>
    <n v="1524027600"/>
    <n v="1524546000"/>
    <b v="0"/>
    <b v="0"/>
    <s v="music/indie rock"/>
    <x v="1"/>
    <x v="7"/>
  </r>
  <r>
    <x v="425"/>
    <s v="Sullivan, Davis and Booth"/>
    <s v="Vision-oriented actuating hardware"/>
    <n v="2700"/>
    <n v="7767"/>
    <x v="1"/>
    <n v="287"/>
    <n v="92"/>
    <x v="383"/>
    <x v="1"/>
    <s v="USD"/>
    <n v="1438059600"/>
    <n v="1438578000"/>
    <b v="0"/>
    <b v="0"/>
    <s v="photography/photography books"/>
    <x v="7"/>
    <x v="14"/>
  </r>
  <r>
    <x v="426"/>
    <s v="Edwards-Kane"/>
    <s v="Virtual leadingedge framework"/>
    <n v="1800"/>
    <n v="10313"/>
    <x v="1"/>
    <n v="572"/>
    <n v="219"/>
    <x v="384"/>
    <x v="1"/>
    <s v="USD"/>
    <n v="1361944800"/>
    <n v="1362549600"/>
    <b v="0"/>
    <b v="0"/>
    <s v="theater/plays"/>
    <x v="3"/>
    <x v="3"/>
  </r>
  <r>
    <x v="427"/>
    <s v="Hicks, Wall and Webb"/>
    <s v="Managed discrete framework"/>
    <n v="174500"/>
    <n v="197018"/>
    <x v="1"/>
    <n v="112"/>
    <n v="2526"/>
    <x v="385"/>
    <x v="1"/>
    <s v="USD"/>
    <n v="1410584400"/>
    <n v="1413349200"/>
    <b v="0"/>
    <b v="1"/>
    <s v="theater/plays"/>
    <x v="3"/>
    <x v="3"/>
  </r>
  <r>
    <x v="428"/>
    <s v="Mayer-Richmond"/>
    <s v="Progressive zero-defect capability"/>
    <n v="101400"/>
    <n v="47037"/>
    <x v="0"/>
    <n v="46"/>
    <n v="747"/>
    <x v="386"/>
    <x v="1"/>
    <s v="USD"/>
    <n v="1297404000"/>
    <n v="1298008800"/>
    <b v="0"/>
    <b v="0"/>
    <s v="film &amp; video/animation"/>
    <x v="4"/>
    <x v="10"/>
  </r>
  <r>
    <x v="429"/>
    <s v="Robles Ltd"/>
    <s v="Right-sized demand-driven adapter"/>
    <n v="191000"/>
    <n v="173191"/>
    <x v="3"/>
    <n v="90"/>
    <n v="2138"/>
    <x v="324"/>
    <x v="1"/>
    <s v="USD"/>
    <n v="1392012000"/>
    <n v="1394427600"/>
    <b v="0"/>
    <b v="1"/>
    <s v="photography/photography books"/>
    <x v="7"/>
    <x v="14"/>
  </r>
  <r>
    <x v="430"/>
    <s v="Cochran Ltd"/>
    <s v="Re-engineered attitude-oriented frame"/>
    <n v="8100"/>
    <n v="5487"/>
    <x v="0"/>
    <n v="67"/>
    <n v="84"/>
    <x v="387"/>
    <x v="1"/>
    <s v="USD"/>
    <n v="1569733200"/>
    <n v="1572670800"/>
    <b v="0"/>
    <b v="0"/>
    <s v="theater/plays"/>
    <x v="3"/>
    <x v="3"/>
  </r>
  <r>
    <x v="431"/>
    <s v="Rosales LLC"/>
    <s v="Compatible multimedia utilization"/>
    <n v="5100"/>
    <n v="9817"/>
    <x v="1"/>
    <n v="192"/>
    <n v="94"/>
    <x v="388"/>
    <x v="1"/>
    <s v="USD"/>
    <n v="1529643600"/>
    <n v="1531112400"/>
    <b v="1"/>
    <b v="0"/>
    <s v="theater/plays"/>
    <x v="3"/>
    <x v="3"/>
  </r>
  <r>
    <x v="432"/>
    <s v="Harper-Bryan"/>
    <s v="Re-contextualized dedicated hardware"/>
    <n v="7700"/>
    <n v="6369"/>
    <x v="0"/>
    <n v="82"/>
    <n v="91"/>
    <x v="389"/>
    <x v="1"/>
    <s v="USD"/>
    <n v="1399006800"/>
    <n v="1400734800"/>
    <b v="0"/>
    <b v="0"/>
    <s v="theater/plays"/>
    <x v="3"/>
    <x v="3"/>
  </r>
  <r>
    <x v="433"/>
    <s v="Potter, Harper and Everett"/>
    <s v="Decentralized composite paradigm"/>
    <n v="121400"/>
    <n v="65755"/>
    <x v="0"/>
    <n v="54"/>
    <n v="792"/>
    <x v="84"/>
    <x v="1"/>
    <s v="USD"/>
    <n v="1385359200"/>
    <n v="1386741600"/>
    <b v="0"/>
    <b v="1"/>
    <s v="film &amp; video/documentary"/>
    <x v="4"/>
    <x v="4"/>
  </r>
  <r>
    <x v="434"/>
    <s v="Floyd-Sims"/>
    <s v="Cloned transitional hierarchy"/>
    <n v="5400"/>
    <n v="903"/>
    <x v="3"/>
    <n v="16"/>
    <n v="10"/>
    <x v="390"/>
    <x v="0"/>
    <s v="CAD"/>
    <n v="1480572000"/>
    <n v="1481781600"/>
    <b v="1"/>
    <b v="0"/>
    <s v="theater/plays"/>
    <x v="3"/>
    <x v="3"/>
  </r>
  <r>
    <x v="435"/>
    <s v="Spence, Jackson and Kelly"/>
    <s v="Advanced discrete leverage"/>
    <n v="152400"/>
    <n v="178120"/>
    <x v="1"/>
    <n v="116"/>
    <n v="1713"/>
    <x v="205"/>
    <x v="6"/>
    <s v="EUR"/>
    <n v="1418623200"/>
    <n v="1419660000"/>
    <b v="0"/>
    <b v="1"/>
    <s v="theater/plays"/>
    <x v="3"/>
    <x v="3"/>
  </r>
  <r>
    <x v="436"/>
    <s v="King-Nguyen"/>
    <s v="Open-source incremental throughput"/>
    <n v="1300"/>
    <n v="13678"/>
    <x v="1"/>
    <n v="1052"/>
    <n v="249"/>
    <x v="391"/>
    <x v="1"/>
    <s v="USD"/>
    <n v="1555736400"/>
    <n v="1555822800"/>
    <b v="0"/>
    <b v="0"/>
    <s v="music/jazz"/>
    <x v="1"/>
    <x v="17"/>
  </r>
  <r>
    <x v="437"/>
    <s v="Hansen Group"/>
    <s v="Centralized regional interface"/>
    <n v="8100"/>
    <n v="9969"/>
    <x v="1"/>
    <n v="123"/>
    <n v="192"/>
    <x v="392"/>
    <x v="1"/>
    <s v="USD"/>
    <n v="1442120400"/>
    <n v="1442379600"/>
    <b v="0"/>
    <b v="1"/>
    <s v="film &amp; video/animation"/>
    <x v="4"/>
    <x v="10"/>
  </r>
  <r>
    <x v="438"/>
    <s v="Mathis, Hall and Hansen"/>
    <s v="Streamlined web-enabled knowledgebase"/>
    <n v="8300"/>
    <n v="14827"/>
    <x v="1"/>
    <n v="178"/>
    <n v="247"/>
    <x v="393"/>
    <x v="1"/>
    <s v="USD"/>
    <n v="1362376800"/>
    <n v="1364965200"/>
    <b v="0"/>
    <b v="0"/>
    <s v="theater/plays"/>
    <x v="3"/>
    <x v="3"/>
  </r>
  <r>
    <x v="439"/>
    <s v="Cummings Inc"/>
    <s v="Digitized transitional monitoring"/>
    <n v="28400"/>
    <n v="100900"/>
    <x v="1"/>
    <n v="355"/>
    <n v="2293"/>
    <x v="111"/>
    <x v="1"/>
    <s v="USD"/>
    <n v="1478408400"/>
    <n v="1479016800"/>
    <b v="0"/>
    <b v="0"/>
    <s v="film &amp; video/science fiction"/>
    <x v="4"/>
    <x v="22"/>
  </r>
  <r>
    <x v="440"/>
    <s v="Miller-Poole"/>
    <s v="Networked optimal adapter"/>
    <n v="102500"/>
    <n v="165954"/>
    <x v="1"/>
    <n v="161"/>
    <n v="3131"/>
    <x v="394"/>
    <x v="1"/>
    <s v="USD"/>
    <n v="1498798800"/>
    <n v="1499662800"/>
    <b v="0"/>
    <b v="0"/>
    <s v="film &amp; video/television"/>
    <x v="4"/>
    <x v="19"/>
  </r>
  <r>
    <x v="441"/>
    <s v="Rodriguez-West"/>
    <s v="Automated optimal function"/>
    <n v="7000"/>
    <n v="1744"/>
    <x v="0"/>
    <n v="24"/>
    <n v="32"/>
    <x v="395"/>
    <x v="1"/>
    <s v="USD"/>
    <n v="1335416400"/>
    <n v="1337835600"/>
    <b v="0"/>
    <b v="0"/>
    <s v="technology/wearables"/>
    <x v="2"/>
    <x v="8"/>
  </r>
  <r>
    <x v="442"/>
    <s v="Calderon, Bradford and Dean"/>
    <s v="Devolved system-worthy framework"/>
    <n v="5400"/>
    <n v="10731"/>
    <x v="1"/>
    <n v="198"/>
    <n v="143"/>
    <x v="396"/>
    <x v="6"/>
    <s v="EUR"/>
    <n v="1504328400"/>
    <n v="1505710800"/>
    <b v="0"/>
    <b v="0"/>
    <s v="theater/plays"/>
    <x v="3"/>
    <x v="3"/>
  </r>
  <r>
    <x v="443"/>
    <s v="Clark-Bowman"/>
    <s v="Stand-alone user-facing service-desk"/>
    <n v="9300"/>
    <n v="3232"/>
    <x v="3"/>
    <n v="34"/>
    <n v="90"/>
    <x v="397"/>
    <x v="1"/>
    <s v="USD"/>
    <n v="1285822800"/>
    <n v="1287464400"/>
    <b v="0"/>
    <b v="0"/>
    <s v="theater/plays"/>
    <x v="3"/>
    <x v="3"/>
  </r>
  <r>
    <x v="444"/>
    <s v="Hensley Ltd"/>
    <s v="Versatile global attitude"/>
    <n v="6200"/>
    <n v="10938"/>
    <x v="1"/>
    <n v="176"/>
    <n v="296"/>
    <x v="398"/>
    <x v="1"/>
    <s v="USD"/>
    <n v="1311483600"/>
    <n v="1311656400"/>
    <b v="0"/>
    <b v="1"/>
    <s v="music/indie rock"/>
    <x v="1"/>
    <x v="7"/>
  </r>
  <r>
    <x v="445"/>
    <s v="Anderson-Pearson"/>
    <s v="Intuitive demand-driven Local Area Network"/>
    <n v="2100"/>
    <n v="10739"/>
    <x v="1"/>
    <n v="511"/>
    <n v="170"/>
    <x v="399"/>
    <x v="1"/>
    <s v="USD"/>
    <n v="1291356000"/>
    <n v="1293170400"/>
    <b v="0"/>
    <b v="1"/>
    <s v="theater/plays"/>
    <x v="3"/>
    <x v="3"/>
  </r>
  <r>
    <x v="446"/>
    <s v="Martin, Martin and Solis"/>
    <s v="Assimilated uniform methodology"/>
    <n v="6800"/>
    <n v="5579"/>
    <x v="0"/>
    <n v="82"/>
    <n v="186"/>
    <x v="400"/>
    <x v="1"/>
    <s v="USD"/>
    <n v="1355810400"/>
    <n v="1355983200"/>
    <b v="0"/>
    <b v="0"/>
    <s v="technology/wearables"/>
    <x v="2"/>
    <x v="8"/>
  </r>
  <r>
    <x v="447"/>
    <s v="Harrington-Harper"/>
    <s v="Self-enabling next generation algorithm"/>
    <n v="155200"/>
    <n v="37754"/>
    <x v="3"/>
    <n v="24"/>
    <n v="439"/>
    <x v="401"/>
    <x v="4"/>
    <s v="GBP"/>
    <n v="1513663200"/>
    <n v="1515045600"/>
    <b v="0"/>
    <b v="0"/>
    <s v="film &amp; video/television"/>
    <x v="4"/>
    <x v="19"/>
  </r>
  <r>
    <x v="448"/>
    <s v="Price and Sons"/>
    <s v="Object-based demand-driven strategy"/>
    <n v="89900"/>
    <n v="45384"/>
    <x v="0"/>
    <n v="50"/>
    <n v="605"/>
    <x v="402"/>
    <x v="1"/>
    <s v="USD"/>
    <n v="1365915600"/>
    <n v="1366088400"/>
    <b v="0"/>
    <b v="1"/>
    <s v="games/video games"/>
    <x v="6"/>
    <x v="11"/>
  </r>
  <r>
    <x v="449"/>
    <s v="Cuevas-Morales"/>
    <s v="Public-key coherent ability"/>
    <n v="900"/>
    <n v="8703"/>
    <x v="1"/>
    <n v="967"/>
    <n v="86"/>
    <x v="403"/>
    <x v="3"/>
    <s v="DKK"/>
    <n v="1551852000"/>
    <n v="1553317200"/>
    <b v="0"/>
    <b v="0"/>
    <s v="games/video games"/>
    <x v="6"/>
    <x v="11"/>
  </r>
  <r>
    <x v="450"/>
    <s v="Delgado-Hatfield"/>
    <s v="Up-sized composite success"/>
    <n v="100"/>
    <n v="4"/>
    <x v="0"/>
    <n v="4"/>
    <n v="1"/>
    <x v="404"/>
    <x v="0"/>
    <s v="CAD"/>
    <n v="1540098000"/>
    <n v="1542088800"/>
    <b v="0"/>
    <b v="0"/>
    <s v="film &amp; video/animation"/>
    <x v="4"/>
    <x v="10"/>
  </r>
  <r>
    <x v="451"/>
    <s v="Padilla-Porter"/>
    <s v="Innovative exuding matrix"/>
    <n v="148400"/>
    <n v="182302"/>
    <x v="1"/>
    <n v="122"/>
    <n v="6286"/>
    <x v="64"/>
    <x v="1"/>
    <s v="USD"/>
    <n v="1500440400"/>
    <n v="1503118800"/>
    <b v="0"/>
    <b v="0"/>
    <s v="music/rock"/>
    <x v="1"/>
    <x v="1"/>
  </r>
  <r>
    <x v="452"/>
    <s v="Morris Group"/>
    <s v="Realigned impactful artificial intelligence"/>
    <n v="4800"/>
    <n v="3045"/>
    <x v="0"/>
    <n v="63"/>
    <n v="31"/>
    <x v="405"/>
    <x v="1"/>
    <s v="USD"/>
    <n v="1278392400"/>
    <n v="1278478800"/>
    <b v="0"/>
    <b v="0"/>
    <s v="film &amp; video/drama"/>
    <x v="4"/>
    <x v="6"/>
  </r>
  <r>
    <x v="453"/>
    <s v="Saunders Ltd"/>
    <s v="Multi-layered multi-tasking secured line"/>
    <n v="182400"/>
    <n v="102749"/>
    <x v="0"/>
    <n v="56"/>
    <n v="1181"/>
    <x v="308"/>
    <x v="1"/>
    <s v="USD"/>
    <n v="1480572000"/>
    <n v="1484114400"/>
    <b v="0"/>
    <b v="0"/>
    <s v="film &amp; video/science fiction"/>
    <x v="4"/>
    <x v="22"/>
  </r>
  <r>
    <x v="454"/>
    <s v="Woods Inc"/>
    <s v="Upgradable upward-trending portal"/>
    <n v="4000"/>
    <n v="1763"/>
    <x v="0"/>
    <n v="44"/>
    <n v="39"/>
    <x v="406"/>
    <x v="1"/>
    <s v="USD"/>
    <n v="1382331600"/>
    <n v="1385445600"/>
    <b v="0"/>
    <b v="1"/>
    <s v="film &amp; video/drama"/>
    <x v="4"/>
    <x v="6"/>
  </r>
  <r>
    <x v="455"/>
    <s v="Villanueva, Wright and Richardson"/>
    <s v="Profit-focused global product"/>
    <n v="116500"/>
    <n v="137904"/>
    <x v="1"/>
    <n v="118"/>
    <n v="3727"/>
    <x v="407"/>
    <x v="1"/>
    <s v="USD"/>
    <n v="1316754000"/>
    <n v="1318741200"/>
    <b v="0"/>
    <b v="0"/>
    <s v="theater/plays"/>
    <x v="3"/>
    <x v="3"/>
  </r>
  <r>
    <x v="456"/>
    <s v="Wilson, Brooks and Clark"/>
    <s v="Operative well-modulated data-warehouse"/>
    <n v="146400"/>
    <n v="152438"/>
    <x v="1"/>
    <n v="104"/>
    <n v="1605"/>
    <x v="408"/>
    <x v="1"/>
    <s v="USD"/>
    <n v="1518242400"/>
    <n v="1518242400"/>
    <b v="0"/>
    <b v="1"/>
    <s v="music/indie rock"/>
    <x v="1"/>
    <x v="7"/>
  </r>
  <r>
    <x v="457"/>
    <s v="Sheppard, Smith and Spence"/>
    <s v="Cloned asymmetric functionalities"/>
    <n v="5000"/>
    <n v="1332"/>
    <x v="0"/>
    <n v="26"/>
    <n v="46"/>
    <x v="409"/>
    <x v="1"/>
    <s v="USD"/>
    <n v="1476421200"/>
    <n v="1476594000"/>
    <b v="0"/>
    <b v="0"/>
    <s v="theater/plays"/>
    <x v="3"/>
    <x v="3"/>
  </r>
  <r>
    <x v="458"/>
    <s v="Wise, Thompson and Allen"/>
    <s v="Pre-emptive neutral portal"/>
    <n v="33800"/>
    <n v="118706"/>
    <x v="1"/>
    <n v="351"/>
    <n v="2120"/>
    <x v="368"/>
    <x v="1"/>
    <s v="USD"/>
    <n v="1269752400"/>
    <n v="1273554000"/>
    <b v="0"/>
    <b v="0"/>
    <s v="theater/plays"/>
    <x v="3"/>
    <x v="3"/>
  </r>
  <r>
    <x v="459"/>
    <s v="Lane, Ryan and Chapman"/>
    <s v="Switchable demand-driven help-desk"/>
    <n v="6300"/>
    <n v="5674"/>
    <x v="0"/>
    <n v="90"/>
    <n v="105"/>
    <x v="410"/>
    <x v="1"/>
    <s v="USD"/>
    <n v="1419746400"/>
    <n v="1421906400"/>
    <b v="0"/>
    <b v="0"/>
    <s v="film &amp; video/documentary"/>
    <x v="4"/>
    <x v="4"/>
  </r>
  <r>
    <x v="460"/>
    <s v="Rich, Alvarez and King"/>
    <s v="Business-focused static ability"/>
    <n v="2400"/>
    <n v="4119"/>
    <x v="1"/>
    <n v="171"/>
    <n v="50"/>
    <x v="411"/>
    <x v="1"/>
    <s v="USD"/>
    <n v="1281330000"/>
    <n v="1281589200"/>
    <b v="0"/>
    <b v="0"/>
    <s v="theater/plays"/>
    <x v="3"/>
    <x v="3"/>
  </r>
  <r>
    <x v="461"/>
    <s v="Terry-Salinas"/>
    <s v="Networked secondary structure"/>
    <n v="98800"/>
    <n v="139354"/>
    <x v="1"/>
    <n v="141"/>
    <n v="2080"/>
    <x v="216"/>
    <x v="1"/>
    <s v="USD"/>
    <n v="1398661200"/>
    <n v="1400389200"/>
    <b v="0"/>
    <b v="0"/>
    <s v="film &amp; video/drama"/>
    <x v="4"/>
    <x v="6"/>
  </r>
  <r>
    <x v="462"/>
    <s v="Wang-Rodriguez"/>
    <s v="Total multimedia website"/>
    <n v="188800"/>
    <n v="57734"/>
    <x v="0"/>
    <n v="30"/>
    <n v="535"/>
    <x v="412"/>
    <x v="1"/>
    <s v="USD"/>
    <n v="1359525600"/>
    <n v="1362808800"/>
    <b v="0"/>
    <b v="0"/>
    <s v="games/mobile games"/>
    <x v="6"/>
    <x v="20"/>
  </r>
  <r>
    <x v="463"/>
    <s v="Mckee-Hill"/>
    <s v="Cross-platform upward-trending parallelism"/>
    <n v="134300"/>
    <n v="145265"/>
    <x v="1"/>
    <n v="108"/>
    <n v="2105"/>
    <x v="413"/>
    <x v="1"/>
    <s v="USD"/>
    <n v="1388469600"/>
    <n v="1388815200"/>
    <b v="0"/>
    <b v="0"/>
    <s v="film &amp; video/animation"/>
    <x v="4"/>
    <x v="10"/>
  </r>
  <r>
    <x v="464"/>
    <s v="Gomez LLC"/>
    <s v="Pre-emptive mission-critical hardware"/>
    <n v="71200"/>
    <n v="95020"/>
    <x v="1"/>
    <n v="133"/>
    <n v="2436"/>
    <x v="223"/>
    <x v="1"/>
    <s v="USD"/>
    <n v="1518328800"/>
    <n v="1519538400"/>
    <b v="0"/>
    <b v="0"/>
    <s v="theater/plays"/>
    <x v="3"/>
    <x v="3"/>
  </r>
  <r>
    <x v="465"/>
    <s v="Gonzalez-Robbins"/>
    <s v="Up-sized responsive protocol"/>
    <n v="4700"/>
    <n v="8829"/>
    <x v="1"/>
    <n v="187"/>
    <n v="80"/>
    <x v="414"/>
    <x v="1"/>
    <s v="USD"/>
    <n v="1517032800"/>
    <n v="1517810400"/>
    <b v="0"/>
    <b v="0"/>
    <s v="publishing/translations"/>
    <x v="5"/>
    <x v="18"/>
  </r>
  <r>
    <x v="466"/>
    <s v="Obrien and Sons"/>
    <s v="Pre-emptive transitional frame"/>
    <n v="1200"/>
    <n v="3984"/>
    <x v="1"/>
    <n v="332"/>
    <n v="42"/>
    <x v="415"/>
    <x v="1"/>
    <s v="USD"/>
    <n v="1368594000"/>
    <n v="1370581200"/>
    <b v="0"/>
    <b v="1"/>
    <s v="technology/wearables"/>
    <x v="2"/>
    <x v="8"/>
  </r>
  <r>
    <x v="467"/>
    <s v="Shaw Ltd"/>
    <s v="Profit-focused content-based application"/>
    <n v="1400"/>
    <n v="8053"/>
    <x v="1"/>
    <n v="575"/>
    <n v="139"/>
    <x v="245"/>
    <x v="0"/>
    <s v="CAD"/>
    <n v="1448258400"/>
    <n v="1448863200"/>
    <b v="0"/>
    <b v="1"/>
    <s v="technology/web"/>
    <x v="2"/>
    <x v="2"/>
  </r>
  <r>
    <x v="468"/>
    <s v="Hughes Inc"/>
    <s v="Streamlined neutral analyzer"/>
    <n v="4000"/>
    <n v="1620"/>
    <x v="0"/>
    <n v="40"/>
    <n v="16"/>
    <x v="416"/>
    <x v="1"/>
    <s v="USD"/>
    <n v="1555218000"/>
    <n v="1556600400"/>
    <b v="0"/>
    <b v="0"/>
    <s v="theater/plays"/>
    <x v="3"/>
    <x v="3"/>
  </r>
  <r>
    <x v="469"/>
    <s v="Olsen-Ryan"/>
    <s v="Assimilated neutral utilization"/>
    <n v="5600"/>
    <n v="10328"/>
    <x v="1"/>
    <n v="184"/>
    <n v="159"/>
    <x v="417"/>
    <x v="1"/>
    <s v="USD"/>
    <n v="1431925200"/>
    <n v="1432098000"/>
    <b v="0"/>
    <b v="0"/>
    <s v="film &amp; video/drama"/>
    <x v="4"/>
    <x v="6"/>
  </r>
  <r>
    <x v="470"/>
    <s v="Grimes, Holland and Sloan"/>
    <s v="Extended dedicated archive"/>
    <n v="3600"/>
    <n v="10289"/>
    <x v="1"/>
    <n v="285"/>
    <n v="381"/>
    <x v="95"/>
    <x v="1"/>
    <s v="USD"/>
    <n v="1481522400"/>
    <n v="1482127200"/>
    <b v="0"/>
    <b v="0"/>
    <s v="technology/wearables"/>
    <x v="2"/>
    <x v="8"/>
  </r>
  <r>
    <x v="471"/>
    <s v="Perry and Sons"/>
    <s v="Configurable static help-desk"/>
    <n v="3100"/>
    <n v="9889"/>
    <x v="1"/>
    <n v="319"/>
    <n v="194"/>
    <x v="379"/>
    <x v="4"/>
    <s v="GBP"/>
    <n v="1335934800"/>
    <n v="1335934800"/>
    <b v="0"/>
    <b v="1"/>
    <s v="food/food trucks"/>
    <x v="0"/>
    <x v="0"/>
  </r>
  <r>
    <x v="472"/>
    <s v="Turner, Young and Collins"/>
    <s v="Self-enabling clear-thinking framework"/>
    <n v="153800"/>
    <n v="60342"/>
    <x v="0"/>
    <n v="39"/>
    <n v="575"/>
    <x v="418"/>
    <x v="1"/>
    <s v="USD"/>
    <n v="1552280400"/>
    <n v="1556946000"/>
    <b v="0"/>
    <b v="0"/>
    <s v="music/rock"/>
    <x v="1"/>
    <x v="1"/>
  </r>
  <r>
    <x v="473"/>
    <s v="Richardson Inc"/>
    <s v="Assimilated fault-tolerant capacity"/>
    <n v="5000"/>
    <n v="8907"/>
    <x v="1"/>
    <n v="178"/>
    <n v="106"/>
    <x v="419"/>
    <x v="1"/>
    <s v="USD"/>
    <n v="1529989200"/>
    <n v="1530075600"/>
    <b v="0"/>
    <b v="0"/>
    <s v="music/electric music"/>
    <x v="1"/>
    <x v="5"/>
  </r>
  <r>
    <x v="474"/>
    <s v="Santos-Young"/>
    <s v="Enhanced neutral ability"/>
    <n v="4000"/>
    <n v="14606"/>
    <x v="1"/>
    <n v="365"/>
    <n v="142"/>
    <x v="420"/>
    <x v="1"/>
    <s v="USD"/>
    <n v="1418709600"/>
    <n v="1418796000"/>
    <b v="0"/>
    <b v="0"/>
    <s v="film &amp; video/television"/>
    <x v="4"/>
    <x v="19"/>
  </r>
  <r>
    <x v="475"/>
    <s v="Nichols Ltd"/>
    <s v="Function-based attitude-oriented groupware"/>
    <n v="7400"/>
    <n v="8432"/>
    <x v="1"/>
    <n v="113"/>
    <n v="211"/>
    <x v="421"/>
    <x v="1"/>
    <s v="USD"/>
    <n v="1372136400"/>
    <n v="1372482000"/>
    <b v="0"/>
    <b v="1"/>
    <s v="publishing/translations"/>
    <x v="5"/>
    <x v="18"/>
  </r>
  <r>
    <x v="476"/>
    <s v="Murphy PLC"/>
    <s v="Optional solution-oriented instruction set"/>
    <n v="191500"/>
    <n v="57122"/>
    <x v="0"/>
    <n v="29"/>
    <n v="1120"/>
    <x v="199"/>
    <x v="1"/>
    <s v="USD"/>
    <n v="1533877200"/>
    <n v="1534395600"/>
    <b v="0"/>
    <b v="0"/>
    <s v="publishing/fiction"/>
    <x v="5"/>
    <x v="13"/>
  </r>
  <r>
    <x v="477"/>
    <s v="Hogan, Porter and Rivera"/>
    <s v="Organic object-oriented core"/>
    <n v="8500"/>
    <n v="4613"/>
    <x v="0"/>
    <n v="54"/>
    <n v="113"/>
    <x v="422"/>
    <x v="1"/>
    <s v="USD"/>
    <n v="1309064400"/>
    <n v="1311397200"/>
    <b v="0"/>
    <b v="0"/>
    <s v="film &amp; video/science fiction"/>
    <x v="4"/>
    <x v="22"/>
  </r>
  <r>
    <x v="478"/>
    <s v="Lyons LLC"/>
    <s v="Balanced impactful circuit"/>
    <n v="68800"/>
    <n v="162603"/>
    <x v="1"/>
    <n v="236"/>
    <n v="2756"/>
    <x v="169"/>
    <x v="1"/>
    <s v="USD"/>
    <n v="1425877200"/>
    <n v="1426914000"/>
    <b v="0"/>
    <b v="0"/>
    <s v="technology/wearables"/>
    <x v="2"/>
    <x v="8"/>
  </r>
  <r>
    <x v="479"/>
    <s v="Long-Greene"/>
    <s v="Future-proofed heuristic encryption"/>
    <n v="2400"/>
    <n v="12310"/>
    <x v="1"/>
    <n v="512"/>
    <n v="173"/>
    <x v="423"/>
    <x v="4"/>
    <s v="GBP"/>
    <n v="1501304400"/>
    <n v="1501477200"/>
    <b v="0"/>
    <b v="0"/>
    <s v="food/food trucks"/>
    <x v="0"/>
    <x v="0"/>
  </r>
  <r>
    <x v="480"/>
    <s v="Robles-Hudson"/>
    <s v="Balanced bifurcated leverage"/>
    <n v="8600"/>
    <n v="8656"/>
    <x v="1"/>
    <n v="100"/>
    <n v="87"/>
    <x v="424"/>
    <x v="1"/>
    <s v="USD"/>
    <n v="1268287200"/>
    <n v="1269061200"/>
    <b v="0"/>
    <b v="1"/>
    <s v="photography/photography books"/>
    <x v="7"/>
    <x v="14"/>
  </r>
  <r>
    <x v="481"/>
    <s v="Mcclure LLC"/>
    <s v="Sharable discrete budgetary management"/>
    <n v="196600"/>
    <n v="159931"/>
    <x v="0"/>
    <n v="81"/>
    <n v="1538"/>
    <x v="425"/>
    <x v="1"/>
    <s v="USD"/>
    <n v="1412139600"/>
    <n v="1415772000"/>
    <b v="0"/>
    <b v="1"/>
    <s v="theater/plays"/>
    <x v="3"/>
    <x v="3"/>
  </r>
  <r>
    <x v="482"/>
    <s v="Martin, Russell and Baker"/>
    <s v="Focused solution-oriented instruction set"/>
    <n v="4200"/>
    <n v="689"/>
    <x v="0"/>
    <n v="16"/>
    <n v="9"/>
    <x v="426"/>
    <x v="1"/>
    <s v="USD"/>
    <n v="1330063200"/>
    <n v="1331013600"/>
    <b v="0"/>
    <b v="1"/>
    <s v="publishing/fiction"/>
    <x v="5"/>
    <x v="13"/>
  </r>
  <r>
    <x v="483"/>
    <s v="Rice-Parker"/>
    <s v="Down-sized actuating infrastructure"/>
    <n v="91400"/>
    <n v="48236"/>
    <x v="0"/>
    <n v="52"/>
    <n v="554"/>
    <x v="427"/>
    <x v="1"/>
    <s v="USD"/>
    <n v="1576130400"/>
    <n v="1576735200"/>
    <b v="0"/>
    <b v="0"/>
    <s v="theater/plays"/>
    <x v="3"/>
    <x v="3"/>
  </r>
  <r>
    <x v="484"/>
    <s v="Landry Inc"/>
    <s v="Synergistic cohesive adapter"/>
    <n v="29600"/>
    <n v="77021"/>
    <x v="1"/>
    <n v="260"/>
    <n v="1572"/>
    <x v="290"/>
    <x v="4"/>
    <s v="GBP"/>
    <n v="1407128400"/>
    <n v="1411362000"/>
    <b v="0"/>
    <b v="1"/>
    <s v="food/food trucks"/>
    <x v="0"/>
    <x v="0"/>
  </r>
  <r>
    <x v="485"/>
    <s v="Richards-Davis"/>
    <s v="Quality-focused mission-critical structure"/>
    <n v="90600"/>
    <n v="27844"/>
    <x v="0"/>
    <n v="30"/>
    <n v="648"/>
    <x v="428"/>
    <x v="4"/>
    <s v="GBP"/>
    <n v="1560142800"/>
    <n v="1563685200"/>
    <b v="0"/>
    <b v="0"/>
    <s v="theater/plays"/>
    <x v="3"/>
    <x v="3"/>
  </r>
  <r>
    <x v="486"/>
    <s v="Davis, Cox and Fox"/>
    <s v="Compatible exuding Graphical User Interface"/>
    <n v="5200"/>
    <n v="702"/>
    <x v="0"/>
    <n v="13"/>
    <n v="21"/>
    <x v="429"/>
    <x v="4"/>
    <s v="GBP"/>
    <n v="1520575200"/>
    <n v="1521867600"/>
    <b v="0"/>
    <b v="1"/>
    <s v="publishing/translations"/>
    <x v="5"/>
    <x v="18"/>
  </r>
  <r>
    <x v="487"/>
    <s v="Smith-Wallace"/>
    <s v="Monitored 24/7 time-frame"/>
    <n v="110300"/>
    <n v="197024"/>
    <x v="1"/>
    <n v="178"/>
    <n v="2346"/>
    <x v="430"/>
    <x v="1"/>
    <s v="USD"/>
    <n v="1492664400"/>
    <n v="1495515600"/>
    <b v="0"/>
    <b v="0"/>
    <s v="theater/plays"/>
    <x v="3"/>
    <x v="3"/>
  </r>
  <r>
    <x v="488"/>
    <s v="Cordova, Shaw and Wang"/>
    <s v="Virtual secondary open architecture"/>
    <n v="5300"/>
    <n v="11663"/>
    <x v="1"/>
    <n v="220"/>
    <n v="115"/>
    <x v="431"/>
    <x v="1"/>
    <s v="USD"/>
    <n v="1454479200"/>
    <n v="1455948000"/>
    <b v="0"/>
    <b v="0"/>
    <s v="theater/plays"/>
    <x v="3"/>
    <x v="3"/>
  </r>
  <r>
    <x v="489"/>
    <s v="Clark Inc"/>
    <s v="Down-sized mobile time-frame"/>
    <n v="9200"/>
    <n v="9339"/>
    <x v="1"/>
    <n v="101"/>
    <n v="85"/>
    <x v="432"/>
    <x v="6"/>
    <s v="EUR"/>
    <n v="1281934800"/>
    <n v="1282366800"/>
    <b v="0"/>
    <b v="0"/>
    <s v="technology/wearables"/>
    <x v="2"/>
    <x v="8"/>
  </r>
  <r>
    <x v="490"/>
    <s v="Young and Sons"/>
    <s v="Innovative disintermediate encryption"/>
    <n v="2400"/>
    <n v="4596"/>
    <x v="1"/>
    <n v="191"/>
    <n v="144"/>
    <x v="433"/>
    <x v="1"/>
    <s v="USD"/>
    <n v="1573970400"/>
    <n v="1574575200"/>
    <b v="0"/>
    <b v="0"/>
    <s v="journalism/audio"/>
    <x v="8"/>
    <x v="23"/>
  </r>
  <r>
    <x v="491"/>
    <s v="Henson PLC"/>
    <s v="Universal contextually-based knowledgebase"/>
    <n v="56800"/>
    <n v="173437"/>
    <x v="1"/>
    <n v="305"/>
    <n v="2443"/>
    <x v="434"/>
    <x v="1"/>
    <s v="USD"/>
    <n v="1372654800"/>
    <n v="1374901200"/>
    <b v="0"/>
    <b v="1"/>
    <s v="food/food trucks"/>
    <x v="0"/>
    <x v="0"/>
  </r>
  <r>
    <x v="492"/>
    <s v="Garcia Group"/>
    <s v="Persevering interactive matrix"/>
    <n v="191000"/>
    <n v="45831"/>
    <x v="3"/>
    <n v="23"/>
    <n v="595"/>
    <x v="435"/>
    <x v="1"/>
    <s v="USD"/>
    <n v="1275886800"/>
    <n v="1278910800"/>
    <b v="1"/>
    <b v="1"/>
    <s v="film &amp; video/shorts"/>
    <x v="4"/>
    <x v="12"/>
  </r>
  <r>
    <x v="493"/>
    <s v="Adams, Walker and Wong"/>
    <s v="Seamless background framework"/>
    <n v="900"/>
    <n v="6514"/>
    <x v="1"/>
    <n v="723"/>
    <n v="64"/>
    <x v="436"/>
    <x v="1"/>
    <s v="USD"/>
    <n v="1561784400"/>
    <n v="1562907600"/>
    <b v="0"/>
    <b v="0"/>
    <s v="photography/photography books"/>
    <x v="7"/>
    <x v="14"/>
  </r>
  <r>
    <x v="494"/>
    <s v="Hopkins-Browning"/>
    <s v="Balanced upward-trending productivity"/>
    <n v="2500"/>
    <n v="13684"/>
    <x v="1"/>
    <n v="547"/>
    <n v="268"/>
    <x v="437"/>
    <x v="1"/>
    <s v="USD"/>
    <n v="1332392400"/>
    <n v="1332478800"/>
    <b v="0"/>
    <b v="0"/>
    <s v="technology/wearables"/>
    <x v="2"/>
    <x v="8"/>
  </r>
  <r>
    <x v="495"/>
    <s v="Bell, Edwards and Andersen"/>
    <s v="Centralized clear-thinking solution"/>
    <n v="3200"/>
    <n v="13264"/>
    <x v="1"/>
    <n v="414"/>
    <n v="195"/>
    <x v="438"/>
    <x v="3"/>
    <s v="DKK"/>
    <n v="1402376400"/>
    <n v="1402722000"/>
    <b v="0"/>
    <b v="0"/>
    <s v="theater/plays"/>
    <x v="3"/>
    <x v="3"/>
  </r>
  <r>
    <x v="496"/>
    <s v="Morales Group"/>
    <s v="Optimized bi-directional extranet"/>
    <n v="183800"/>
    <n v="1667"/>
    <x v="0"/>
    <n v="0"/>
    <n v="54"/>
    <x v="439"/>
    <x v="1"/>
    <s v="USD"/>
    <n v="1495342800"/>
    <n v="1496811600"/>
    <b v="0"/>
    <b v="0"/>
    <s v="film &amp; video/animation"/>
    <x v="4"/>
    <x v="10"/>
  </r>
  <r>
    <x v="497"/>
    <s v="Lucero Group"/>
    <s v="Intuitive actuating benchmark"/>
    <n v="9800"/>
    <n v="3349"/>
    <x v="0"/>
    <n v="34"/>
    <n v="120"/>
    <x v="440"/>
    <x v="1"/>
    <s v="USD"/>
    <n v="1482213600"/>
    <n v="1482213600"/>
    <b v="0"/>
    <b v="1"/>
    <s v="technology/wearables"/>
    <x v="2"/>
    <x v="8"/>
  </r>
  <r>
    <x v="498"/>
    <s v="Smith, Brown and Davis"/>
    <s v="Devolved background project"/>
    <n v="193400"/>
    <n v="46317"/>
    <x v="0"/>
    <n v="23"/>
    <n v="579"/>
    <x v="441"/>
    <x v="3"/>
    <s v="DKK"/>
    <n v="1420092000"/>
    <n v="1420264800"/>
    <b v="0"/>
    <b v="0"/>
    <s v="technology/web"/>
    <x v="2"/>
    <x v="2"/>
  </r>
  <r>
    <x v="499"/>
    <s v="Hunt Group"/>
    <s v="Reverse-engineered executive emulation"/>
    <n v="163800"/>
    <n v="78743"/>
    <x v="0"/>
    <n v="48"/>
    <n v="2072"/>
    <x v="31"/>
    <x v="1"/>
    <s v="USD"/>
    <n v="1458018000"/>
    <n v="1458450000"/>
    <b v="0"/>
    <b v="1"/>
    <s v="film &amp; video/documentary"/>
    <x v="4"/>
    <x v="4"/>
  </r>
  <r>
    <x v="500"/>
    <s v="Valdez Ltd"/>
    <s v="Team-oriented clear-thinking matrix"/>
    <n v="100"/>
    <n v="0"/>
    <x v="0"/>
    <n v="0"/>
    <n v="0"/>
    <x v="0"/>
    <x v="1"/>
    <s v="USD"/>
    <n v="1367384400"/>
    <n v="1369803600"/>
    <b v="0"/>
    <b v="1"/>
    <s v="theater/plays"/>
    <x v="3"/>
    <x v="3"/>
  </r>
  <r>
    <x v="501"/>
    <s v="Mccann-Le"/>
    <s v="Focused coherent methodology"/>
    <n v="153600"/>
    <n v="107743"/>
    <x v="0"/>
    <n v="70"/>
    <n v="1796"/>
    <x v="442"/>
    <x v="1"/>
    <s v="USD"/>
    <n v="1363064400"/>
    <n v="1363237200"/>
    <b v="0"/>
    <b v="0"/>
    <s v="film &amp; video/documentary"/>
    <x v="4"/>
    <x v="4"/>
  </r>
  <r>
    <x v="502"/>
    <s v="Johnson Inc"/>
    <s v="Reduced context-sensitive complexity"/>
    <n v="1300"/>
    <n v="6889"/>
    <x v="1"/>
    <n v="529"/>
    <n v="186"/>
    <x v="443"/>
    <x v="2"/>
    <s v="AUD"/>
    <n v="1343365200"/>
    <n v="1345870800"/>
    <b v="0"/>
    <b v="1"/>
    <s v="games/video games"/>
    <x v="6"/>
    <x v="11"/>
  </r>
  <r>
    <x v="503"/>
    <s v="Collins LLC"/>
    <s v="Decentralized 4thgeneration time-frame"/>
    <n v="25500"/>
    <n v="45983"/>
    <x v="1"/>
    <n v="180"/>
    <n v="460"/>
    <x v="444"/>
    <x v="1"/>
    <s v="USD"/>
    <n v="1435726800"/>
    <n v="1437454800"/>
    <b v="0"/>
    <b v="0"/>
    <s v="film &amp; video/drama"/>
    <x v="4"/>
    <x v="6"/>
  </r>
  <r>
    <x v="504"/>
    <s v="Smith-Miller"/>
    <s v="De-engineered cohesive moderator"/>
    <n v="7500"/>
    <n v="6924"/>
    <x v="0"/>
    <n v="92"/>
    <n v="62"/>
    <x v="445"/>
    <x v="6"/>
    <s v="EUR"/>
    <n v="1431925200"/>
    <n v="1432011600"/>
    <b v="0"/>
    <b v="0"/>
    <s v="music/rock"/>
    <x v="1"/>
    <x v="1"/>
  </r>
  <r>
    <x v="505"/>
    <s v="Jensen-Vargas"/>
    <s v="Ameliorated explicit parallelism"/>
    <n v="89900"/>
    <n v="12497"/>
    <x v="0"/>
    <n v="13"/>
    <n v="347"/>
    <x v="446"/>
    <x v="1"/>
    <s v="USD"/>
    <n v="1362722400"/>
    <n v="1366347600"/>
    <b v="0"/>
    <b v="1"/>
    <s v="publishing/radio &amp; podcasts"/>
    <x v="5"/>
    <x v="15"/>
  </r>
  <r>
    <x v="506"/>
    <s v="Robles, Bell and Gonzalez"/>
    <s v="Customizable background monitoring"/>
    <n v="18000"/>
    <n v="166874"/>
    <x v="1"/>
    <n v="927"/>
    <n v="2528"/>
    <x v="319"/>
    <x v="1"/>
    <s v="USD"/>
    <n v="1511416800"/>
    <n v="1512885600"/>
    <b v="0"/>
    <b v="1"/>
    <s v="theater/plays"/>
    <x v="3"/>
    <x v="3"/>
  </r>
  <r>
    <x v="507"/>
    <s v="Turner, Miller and Francis"/>
    <s v="Compatible well-modulated budgetary management"/>
    <n v="2100"/>
    <n v="837"/>
    <x v="0"/>
    <n v="39"/>
    <n v="19"/>
    <x v="447"/>
    <x v="1"/>
    <s v="USD"/>
    <n v="1365483600"/>
    <n v="1369717200"/>
    <b v="0"/>
    <b v="1"/>
    <s v="technology/web"/>
    <x v="2"/>
    <x v="2"/>
  </r>
  <r>
    <x v="508"/>
    <s v="Roberts Group"/>
    <s v="Up-sized radical pricing structure"/>
    <n v="172700"/>
    <n v="193820"/>
    <x v="1"/>
    <n v="112"/>
    <n v="3657"/>
    <x v="394"/>
    <x v="1"/>
    <s v="USD"/>
    <n v="1532840400"/>
    <n v="1534654800"/>
    <b v="0"/>
    <b v="0"/>
    <s v="theater/plays"/>
    <x v="3"/>
    <x v="3"/>
  </r>
  <r>
    <x v="509"/>
    <s v="White LLC"/>
    <s v="Robust zero-defect project"/>
    <n v="168500"/>
    <n v="119510"/>
    <x v="0"/>
    <n v="70"/>
    <n v="1258"/>
    <x v="448"/>
    <x v="1"/>
    <s v="USD"/>
    <n v="1336194000"/>
    <n v="1337058000"/>
    <b v="0"/>
    <b v="0"/>
    <s v="theater/plays"/>
    <x v="3"/>
    <x v="3"/>
  </r>
  <r>
    <x v="510"/>
    <s v="Best, Miller and Thomas"/>
    <s v="Re-engineered mobile task-force"/>
    <n v="7800"/>
    <n v="9289"/>
    <x v="1"/>
    <n v="119"/>
    <n v="131"/>
    <x v="449"/>
    <x v="2"/>
    <s v="AUD"/>
    <n v="1527742800"/>
    <n v="1529816400"/>
    <b v="0"/>
    <b v="0"/>
    <s v="film &amp; video/drama"/>
    <x v="4"/>
    <x v="6"/>
  </r>
  <r>
    <x v="511"/>
    <s v="Smith-Mullins"/>
    <s v="User-centric intangible neural-net"/>
    <n v="147800"/>
    <n v="35498"/>
    <x v="0"/>
    <n v="24"/>
    <n v="362"/>
    <x v="450"/>
    <x v="1"/>
    <s v="USD"/>
    <n v="1564030800"/>
    <n v="1564894800"/>
    <b v="0"/>
    <b v="0"/>
    <s v="theater/plays"/>
    <x v="3"/>
    <x v="3"/>
  </r>
  <r>
    <x v="512"/>
    <s v="Williams-Walsh"/>
    <s v="Organized explicit core"/>
    <n v="9100"/>
    <n v="12678"/>
    <x v="1"/>
    <n v="139"/>
    <n v="239"/>
    <x v="451"/>
    <x v="1"/>
    <s v="USD"/>
    <n v="1404536400"/>
    <n v="1404622800"/>
    <b v="0"/>
    <b v="1"/>
    <s v="games/video games"/>
    <x v="6"/>
    <x v="11"/>
  </r>
  <r>
    <x v="513"/>
    <s v="Harrison, Blackwell and Mendez"/>
    <s v="Synchronized 6thgeneration adapter"/>
    <n v="8300"/>
    <n v="3260"/>
    <x v="3"/>
    <n v="39"/>
    <n v="35"/>
    <x v="452"/>
    <x v="1"/>
    <s v="USD"/>
    <n v="1284008400"/>
    <n v="1284181200"/>
    <b v="0"/>
    <b v="0"/>
    <s v="film &amp; video/television"/>
    <x v="4"/>
    <x v="19"/>
  </r>
  <r>
    <x v="514"/>
    <s v="Sanchez, Bradley and Flores"/>
    <s v="Centralized motivating capacity"/>
    <n v="138700"/>
    <n v="31123"/>
    <x v="3"/>
    <n v="22"/>
    <n v="528"/>
    <x v="453"/>
    <x v="5"/>
    <s v="CHF"/>
    <n v="1386309600"/>
    <n v="1386741600"/>
    <b v="0"/>
    <b v="1"/>
    <s v="music/rock"/>
    <x v="1"/>
    <x v="1"/>
  </r>
  <r>
    <x v="515"/>
    <s v="Cox LLC"/>
    <s v="Phased 24hour flexibility"/>
    <n v="8600"/>
    <n v="4797"/>
    <x v="0"/>
    <n v="55"/>
    <n v="133"/>
    <x v="454"/>
    <x v="0"/>
    <s v="CAD"/>
    <n v="1324620000"/>
    <n v="1324792800"/>
    <b v="0"/>
    <b v="1"/>
    <s v="theater/plays"/>
    <x v="3"/>
    <x v="3"/>
  </r>
  <r>
    <x v="516"/>
    <s v="Morales-Odonnell"/>
    <s v="Exclusive 5thgeneration structure"/>
    <n v="125400"/>
    <n v="53324"/>
    <x v="0"/>
    <n v="42"/>
    <n v="846"/>
    <x v="455"/>
    <x v="1"/>
    <s v="USD"/>
    <n v="1281070800"/>
    <n v="1284354000"/>
    <b v="0"/>
    <b v="0"/>
    <s v="publishing/nonfiction"/>
    <x v="5"/>
    <x v="9"/>
  </r>
  <r>
    <x v="517"/>
    <s v="Ramirez LLC"/>
    <s v="Multi-tiered maximized orchestration"/>
    <n v="5900"/>
    <n v="6608"/>
    <x v="1"/>
    <n v="112"/>
    <n v="78"/>
    <x v="456"/>
    <x v="1"/>
    <s v="USD"/>
    <n v="1493960400"/>
    <n v="1494392400"/>
    <b v="0"/>
    <b v="0"/>
    <s v="food/food trucks"/>
    <x v="0"/>
    <x v="0"/>
  </r>
  <r>
    <x v="518"/>
    <s v="Ramirez Group"/>
    <s v="Open-architected uniform instruction set"/>
    <n v="8800"/>
    <n v="622"/>
    <x v="0"/>
    <n v="7"/>
    <n v="10"/>
    <x v="457"/>
    <x v="1"/>
    <s v="USD"/>
    <n v="1519365600"/>
    <n v="1519538400"/>
    <b v="0"/>
    <b v="1"/>
    <s v="film &amp; video/animation"/>
    <x v="4"/>
    <x v="10"/>
  </r>
  <r>
    <x v="519"/>
    <s v="Marsh-Coleman"/>
    <s v="Exclusive asymmetric analyzer"/>
    <n v="177700"/>
    <n v="180802"/>
    <x v="1"/>
    <n v="101"/>
    <n v="1773"/>
    <x v="229"/>
    <x v="1"/>
    <s v="USD"/>
    <n v="1420696800"/>
    <n v="1421906400"/>
    <b v="0"/>
    <b v="1"/>
    <s v="music/rock"/>
    <x v="1"/>
    <x v="1"/>
  </r>
  <r>
    <x v="520"/>
    <s v="Frederick, Jenkins and Collins"/>
    <s v="Organic radical collaboration"/>
    <n v="800"/>
    <n v="3406"/>
    <x v="1"/>
    <n v="425"/>
    <n v="32"/>
    <x v="458"/>
    <x v="1"/>
    <s v="USD"/>
    <n v="1555650000"/>
    <n v="1555909200"/>
    <b v="0"/>
    <b v="0"/>
    <s v="theater/plays"/>
    <x v="3"/>
    <x v="3"/>
  </r>
  <r>
    <x v="521"/>
    <s v="Wilson Ltd"/>
    <s v="Function-based multi-state software"/>
    <n v="7600"/>
    <n v="11061"/>
    <x v="1"/>
    <n v="145"/>
    <n v="369"/>
    <x v="459"/>
    <x v="1"/>
    <s v="USD"/>
    <n v="1471928400"/>
    <n v="1472446800"/>
    <b v="0"/>
    <b v="1"/>
    <s v="film &amp; video/drama"/>
    <x v="4"/>
    <x v="6"/>
  </r>
  <r>
    <x v="522"/>
    <s v="Cline, Peterson and Lowery"/>
    <s v="Innovative static budgetary management"/>
    <n v="50500"/>
    <n v="16389"/>
    <x v="0"/>
    <n v="32"/>
    <n v="191"/>
    <x v="460"/>
    <x v="1"/>
    <s v="USD"/>
    <n v="1341291600"/>
    <n v="1342328400"/>
    <b v="0"/>
    <b v="0"/>
    <s v="film &amp; video/shorts"/>
    <x v="4"/>
    <x v="12"/>
  </r>
  <r>
    <x v="523"/>
    <s v="Underwood, James and Jones"/>
    <s v="Triple-buffered holistic ability"/>
    <n v="900"/>
    <n v="6303"/>
    <x v="1"/>
    <n v="700"/>
    <n v="89"/>
    <x v="461"/>
    <x v="1"/>
    <s v="USD"/>
    <n v="1267682400"/>
    <n v="1268114400"/>
    <b v="0"/>
    <b v="0"/>
    <s v="film &amp; video/shorts"/>
    <x v="4"/>
    <x v="12"/>
  </r>
  <r>
    <x v="524"/>
    <s v="Johnson-Contreras"/>
    <s v="Diverse scalable superstructure"/>
    <n v="96700"/>
    <n v="81136"/>
    <x v="0"/>
    <n v="83"/>
    <n v="1979"/>
    <x v="353"/>
    <x v="1"/>
    <s v="USD"/>
    <n v="1272258000"/>
    <n v="1273381200"/>
    <b v="0"/>
    <b v="0"/>
    <s v="theater/plays"/>
    <x v="3"/>
    <x v="3"/>
  </r>
  <r>
    <x v="525"/>
    <s v="Greene, Lloyd and Sims"/>
    <s v="Balanced leadingedge data-warehouse"/>
    <n v="2100"/>
    <n v="1768"/>
    <x v="0"/>
    <n v="84"/>
    <n v="63"/>
    <x v="462"/>
    <x v="1"/>
    <s v="USD"/>
    <n v="1290492000"/>
    <n v="1290837600"/>
    <b v="0"/>
    <b v="0"/>
    <s v="technology/wearables"/>
    <x v="2"/>
    <x v="8"/>
  </r>
  <r>
    <x v="526"/>
    <s v="Smith-Sparks"/>
    <s v="Digitized bandwidth-monitored open architecture"/>
    <n v="8300"/>
    <n v="12944"/>
    <x v="1"/>
    <n v="155"/>
    <n v="147"/>
    <x v="463"/>
    <x v="1"/>
    <s v="USD"/>
    <n v="1451109600"/>
    <n v="1454306400"/>
    <b v="0"/>
    <b v="1"/>
    <s v="theater/plays"/>
    <x v="3"/>
    <x v="3"/>
  </r>
  <r>
    <x v="527"/>
    <s v="Rosario-Smith"/>
    <s v="Enterprise-wide intermediate portal"/>
    <n v="189200"/>
    <n v="188480"/>
    <x v="0"/>
    <n v="99"/>
    <n v="6080"/>
    <x v="7"/>
    <x v="0"/>
    <s v="CAD"/>
    <n v="1454652000"/>
    <n v="1457762400"/>
    <b v="0"/>
    <b v="0"/>
    <s v="film &amp; video/animation"/>
    <x v="4"/>
    <x v="10"/>
  </r>
  <r>
    <x v="528"/>
    <s v="Avila, Ford and Welch"/>
    <s v="Focused leadingedge matrix"/>
    <n v="9000"/>
    <n v="7227"/>
    <x v="0"/>
    <n v="80"/>
    <n v="80"/>
    <x v="464"/>
    <x v="4"/>
    <s v="GBP"/>
    <n v="1385186400"/>
    <n v="1389074400"/>
    <b v="0"/>
    <b v="0"/>
    <s v="music/indie rock"/>
    <x v="1"/>
    <x v="7"/>
  </r>
  <r>
    <x v="529"/>
    <s v="Gallegos Inc"/>
    <s v="Seamless logistical encryption"/>
    <n v="5100"/>
    <n v="574"/>
    <x v="0"/>
    <n v="11"/>
    <n v="9"/>
    <x v="465"/>
    <x v="1"/>
    <s v="USD"/>
    <n v="1399698000"/>
    <n v="1402117200"/>
    <b v="0"/>
    <b v="0"/>
    <s v="games/video games"/>
    <x v="6"/>
    <x v="11"/>
  </r>
  <r>
    <x v="530"/>
    <s v="Morrow, Santiago and Soto"/>
    <s v="Stand-alone human-resource workforce"/>
    <n v="105000"/>
    <n v="96328"/>
    <x v="0"/>
    <n v="91"/>
    <n v="1784"/>
    <x v="302"/>
    <x v="1"/>
    <s v="USD"/>
    <n v="1283230800"/>
    <n v="1284440400"/>
    <b v="0"/>
    <b v="1"/>
    <s v="publishing/fiction"/>
    <x v="5"/>
    <x v="13"/>
  </r>
  <r>
    <x v="531"/>
    <s v="Berry-Richardson"/>
    <s v="Automated zero tolerance implementation"/>
    <n v="186700"/>
    <n v="178338"/>
    <x v="2"/>
    <n v="95"/>
    <n v="3640"/>
    <x v="466"/>
    <x v="5"/>
    <s v="CHF"/>
    <n v="1384149600"/>
    <n v="1388988000"/>
    <b v="0"/>
    <b v="0"/>
    <s v="games/video games"/>
    <x v="6"/>
    <x v="11"/>
  </r>
  <r>
    <x v="532"/>
    <s v="Cordova-Torres"/>
    <s v="Pre-emptive grid-enabled contingency"/>
    <n v="1600"/>
    <n v="8046"/>
    <x v="1"/>
    <n v="502"/>
    <n v="126"/>
    <x v="467"/>
    <x v="0"/>
    <s v="CAD"/>
    <n v="1516860000"/>
    <n v="1516946400"/>
    <b v="0"/>
    <b v="0"/>
    <s v="theater/plays"/>
    <x v="3"/>
    <x v="3"/>
  </r>
  <r>
    <x v="533"/>
    <s v="Holt, Bernard and Johnson"/>
    <s v="Multi-lateral didactic encoding"/>
    <n v="115600"/>
    <n v="184086"/>
    <x v="1"/>
    <n v="159"/>
    <n v="2218"/>
    <x v="468"/>
    <x v="4"/>
    <s v="GBP"/>
    <n v="1374642000"/>
    <n v="1377752400"/>
    <b v="0"/>
    <b v="0"/>
    <s v="music/indie rock"/>
    <x v="1"/>
    <x v="7"/>
  </r>
  <r>
    <x v="534"/>
    <s v="Clark, Mccormick and Mendoza"/>
    <s v="Self-enabling didactic orchestration"/>
    <n v="89100"/>
    <n v="13385"/>
    <x v="0"/>
    <n v="15"/>
    <n v="243"/>
    <x v="159"/>
    <x v="1"/>
    <s v="USD"/>
    <n v="1534482000"/>
    <n v="1534568400"/>
    <b v="0"/>
    <b v="1"/>
    <s v="film &amp; video/drama"/>
    <x v="4"/>
    <x v="6"/>
  </r>
  <r>
    <x v="535"/>
    <s v="Garrison LLC"/>
    <s v="Profit-focused 24/7 data-warehouse"/>
    <n v="2600"/>
    <n v="12533"/>
    <x v="1"/>
    <n v="482"/>
    <n v="202"/>
    <x v="469"/>
    <x v="6"/>
    <s v="EUR"/>
    <n v="1528434000"/>
    <n v="1528606800"/>
    <b v="0"/>
    <b v="1"/>
    <s v="theater/plays"/>
    <x v="3"/>
    <x v="3"/>
  </r>
  <r>
    <x v="536"/>
    <s v="Shannon-Olson"/>
    <s v="Enhanced methodical middleware"/>
    <n v="9800"/>
    <n v="14697"/>
    <x v="1"/>
    <n v="149"/>
    <n v="140"/>
    <x v="470"/>
    <x v="6"/>
    <s v="EUR"/>
    <n v="1282626000"/>
    <n v="1284872400"/>
    <b v="0"/>
    <b v="0"/>
    <s v="publishing/fiction"/>
    <x v="5"/>
    <x v="13"/>
  </r>
  <r>
    <x v="537"/>
    <s v="Murillo-Mcfarland"/>
    <s v="Synchronized client-driven projection"/>
    <n v="84400"/>
    <n v="98935"/>
    <x v="1"/>
    <n v="117"/>
    <n v="1052"/>
    <x v="471"/>
    <x v="3"/>
    <s v="DKK"/>
    <n v="1535605200"/>
    <n v="1537592400"/>
    <b v="1"/>
    <b v="1"/>
    <s v="film &amp; video/documentary"/>
    <x v="4"/>
    <x v="4"/>
  </r>
  <r>
    <x v="538"/>
    <s v="Young, Gilbert and Escobar"/>
    <s v="Networked didactic time-frame"/>
    <n v="151300"/>
    <n v="57034"/>
    <x v="0"/>
    <n v="37"/>
    <n v="1296"/>
    <x v="158"/>
    <x v="1"/>
    <s v="USD"/>
    <n v="1379826000"/>
    <n v="1381208400"/>
    <b v="0"/>
    <b v="0"/>
    <s v="games/mobile games"/>
    <x v="6"/>
    <x v="20"/>
  </r>
  <r>
    <x v="539"/>
    <s v="Thomas, Welch and Santana"/>
    <s v="Assimilated exuding toolset"/>
    <n v="9800"/>
    <n v="7120"/>
    <x v="0"/>
    <n v="72"/>
    <n v="77"/>
    <x v="472"/>
    <x v="1"/>
    <s v="USD"/>
    <n v="1561957200"/>
    <n v="1562475600"/>
    <b v="0"/>
    <b v="1"/>
    <s v="food/food trucks"/>
    <x v="0"/>
    <x v="0"/>
  </r>
  <r>
    <x v="540"/>
    <s v="Brown-Pena"/>
    <s v="Front-line client-server secured line"/>
    <n v="5300"/>
    <n v="14097"/>
    <x v="1"/>
    <n v="265"/>
    <n v="247"/>
    <x v="473"/>
    <x v="1"/>
    <s v="USD"/>
    <n v="1525496400"/>
    <n v="1527397200"/>
    <b v="0"/>
    <b v="0"/>
    <s v="photography/photography books"/>
    <x v="7"/>
    <x v="14"/>
  </r>
  <r>
    <x v="541"/>
    <s v="Holder, Caldwell and Vance"/>
    <s v="Polarized systemic Internet solution"/>
    <n v="178000"/>
    <n v="43086"/>
    <x v="0"/>
    <n v="24"/>
    <n v="395"/>
    <x v="186"/>
    <x v="6"/>
    <s v="EUR"/>
    <n v="1433912400"/>
    <n v="1436158800"/>
    <b v="0"/>
    <b v="0"/>
    <s v="games/mobile games"/>
    <x v="6"/>
    <x v="20"/>
  </r>
  <r>
    <x v="542"/>
    <s v="Harrison-Bridges"/>
    <s v="Profit-focused exuding moderator"/>
    <n v="77000"/>
    <n v="1930"/>
    <x v="0"/>
    <n v="2"/>
    <n v="49"/>
    <x v="474"/>
    <x v="4"/>
    <s v="GBP"/>
    <n v="1453442400"/>
    <n v="1456034400"/>
    <b v="0"/>
    <b v="0"/>
    <s v="music/indie rock"/>
    <x v="1"/>
    <x v="7"/>
  </r>
  <r>
    <x v="543"/>
    <s v="Johnson, Murphy and Peterson"/>
    <s v="Cross-group high-level moderator"/>
    <n v="84900"/>
    <n v="13864"/>
    <x v="0"/>
    <n v="16"/>
    <n v="180"/>
    <x v="475"/>
    <x v="1"/>
    <s v="USD"/>
    <n v="1378875600"/>
    <n v="1380171600"/>
    <b v="0"/>
    <b v="0"/>
    <s v="games/video games"/>
    <x v="6"/>
    <x v="11"/>
  </r>
  <r>
    <x v="544"/>
    <s v="Taylor Inc"/>
    <s v="Public-key 3rdgeneration system engine"/>
    <n v="2800"/>
    <n v="7742"/>
    <x v="1"/>
    <n v="276"/>
    <n v="84"/>
    <x v="476"/>
    <x v="1"/>
    <s v="USD"/>
    <n v="1452232800"/>
    <n v="1453356000"/>
    <b v="0"/>
    <b v="0"/>
    <s v="music/rock"/>
    <x v="1"/>
    <x v="1"/>
  </r>
  <r>
    <x v="545"/>
    <s v="Deleon and Sons"/>
    <s v="Organized value-added access"/>
    <n v="184800"/>
    <n v="164109"/>
    <x v="0"/>
    <n v="88"/>
    <n v="2690"/>
    <x v="477"/>
    <x v="1"/>
    <s v="USD"/>
    <n v="1577253600"/>
    <n v="1578981600"/>
    <b v="0"/>
    <b v="0"/>
    <s v="theater/plays"/>
    <x v="3"/>
    <x v="3"/>
  </r>
  <r>
    <x v="546"/>
    <s v="Benjamin, Paul and Ferguson"/>
    <s v="Cloned global Graphical User Interface"/>
    <n v="4200"/>
    <n v="6870"/>
    <x v="1"/>
    <n v="163"/>
    <n v="88"/>
    <x v="478"/>
    <x v="1"/>
    <s v="USD"/>
    <n v="1537160400"/>
    <n v="1537419600"/>
    <b v="0"/>
    <b v="1"/>
    <s v="theater/plays"/>
    <x v="3"/>
    <x v="3"/>
  </r>
  <r>
    <x v="547"/>
    <s v="Hardin-Dixon"/>
    <s v="Focused solution-oriented matrix"/>
    <n v="1300"/>
    <n v="12597"/>
    <x v="1"/>
    <n v="969"/>
    <n v="156"/>
    <x v="479"/>
    <x v="1"/>
    <s v="USD"/>
    <n v="1422165600"/>
    <n v="1423202400"/>
    <b v="0"/>
    <b v="0"/>
    <s v="film &amp; video/drama"/>
    <x v="4"/>
    <x v="6"/>
  </r>
  <r>
    <x v="548"/>
    <s v="York-Pitts"/>
    <s v="Monitored discrete toolset"/>
    <n v="66100"/>
    <n v="179074"/>
    <x v="1"/>
    <n v="270"/>
    <n v="2985"/>
    <x v="442"/>
    <x v="1"/>
    <s v="USD"/>
    <n v="1459486800"/>
    <n v="1460610000"/>
    <b v="0"/>
    <b v="0"/>
    <s v="theater/plays"/>
    <x v="3"/>
    <x v="3"/>
  </r>
  <r>
    <x v="549"/>
    <s v="Jarvis and Sons"/>
    <s v="Business-focused intermediate system engine"/>
    <n v="29500"/>
    <n v="83843"/>
    <x v="1"/>
    <n v="284"/>
    <n v="762"/>
    <x v="117"/>
    <x v="1"/>
    <s v="USD"/>
    <n v="1369717200"/>
    <n v="1370494800"/>
    <b v="0"/>
    <b v="0"/>
    <s v="technology/wearables"/>
    <x v="2"/>
    <x v="8"/>
  </r>
  <r>
    <x v="550"/>
    <s v="Morrison-Henderson"/>
    <s v="De-engineered disintermediate encoding"/>
    <n v="100"/>
    <n v="4"/>
    <x v="3"/>
    <n v="4"/>
    <n v="1"/>
    <x v="404"/>
    <x v="5"/>
    <s v="CHF"/>
    <n v="1330495200"/>
    <n v="1332306000"/>
    <b v="0"/>
    <b v="0"/>
    <s v="music/indie rock"/>
    <x v="1"/>
    <x v="7"/>
  </r>
  <r>
    <x v="551"/>
    <s v="Martin-James"/>
    <s v="Streamlined upward-trending analyzer"/>
    <n v="180100"/>
    <n v="105598"/>
    <x v="0"/>
    <n v="58"/>
    <n v="2779"/>
    <x v="31"/>
    <x v="2"/>
    <s v="AUD"/>
    <n v="1419055200"/>
    <n v="1422511200"/>
    <b v="0"/>
    <b v="1"/>
    <s v="technology/web"/>
    <x v="2"/>
    <x v="2"/>
  </r>
  <r>
    <x v="552"/>
    <s v="Mercer, Solomon and Singleton"/>
    <s v="Distributed human-resource policy"/>
    <n v="9000"/>
    <n v="8866"/>
    <x v="0"/>
    <n v="98"/>
    <n v="92"/>
    <x v="480"/>
    <x v="1"/>
    <s v="USD"/>
    <n v="1480140000"/>
    <n v="1480312800"/>
    <b v="0"/>
    <b v="0"/>
    <s v="theater/plays"/>
    <x v="3"/>
    <x v="3"/>
  </r>
  <r>
    <x v="553"/>
    <s v="Dougherty, Austin and Mills"/>
    <s v="De-engineered 5thgeneration contingency"/>
    <n v="170600"/>
    <n v="75022"/>
    <x v="0"/>
    <n v="43"/>
    <n v="1028"/>
    <x v="481"/>
    <x v="1"/>
    <s v="USD"/>
    <n v="1293948000"/>
    <n v="1294034400"/>
    <b v="0"/>
    <b v="0"/>
    <s v="music/rock"/>
    <x v="1"/>
    <x v="1"/>
  </r>
  <r>
    <x v="554"/>
    <s v="Ritter PLC"/>
    <s v="Multi-channeled upward-trending application"/>
    <n v="9500"/>
    <n v="14408"/>
    <x v="1"/>
    <n v="151"/>
    <n v="554"/>
    <x v="482"/>
    <x v="0"/>
    <s v="CAD"/>
    <n v="1482127200"/>
    <n v="1482645600"/>
    <b v="0"/>
    <b v="0"/>
    <s v="music/indie rock"/>
    <x v="1"/>
    <x v="7"/>
  </r>
  <r>
    <x v="555"/>
    <s v="Anderson Group"/>
    <s v="Organic maximized database"/>
    <n v="6300"/>
    <n v="14089"/>
    <x v="1"/>
    <n v="223"/>
    <n v="135"/>
    <x v="483"/>
    <x v="3"/>
    <s v="DKK"/>
    <n v="1396414800"/>
    <n v="1399093200"/>
    <b v="0"/>
    <b v="0"/>
    <s v="music/rock"/>
    <x v="1"/>
    <x v="1"/>
  </r>
  <r>
    <x v="556"/>
    <s v="Smith and Sons"/>
    <s v="Grass-roots 24/7 attitude"/>
    <n v="5200"/>
    <n v="12467"/>
    <x v="1"/>
    <n v="239"/>
    <n v="122"/>
    <x v="484"/>
    <x v="1"/>
    <s v="USD"/>
    <n v="1315285200"/>
    <n v="1315890000"/>
    <b v="0"/>
    <b v="1"/>
    <s v="publishing/translations"/>
    <x v="5"/>
    <x v="18"/>
  </r>
  <r>
    <x v="557"/>
    <s v="Lam-Hamilton"/>
    <s v="Team-oriented global strategy"/>
    <n v="6000"/>
    <n v="11960"/>
    <x v="1"/>
    <n v="199"/>
    <n v="221"/>
    <x v="485"/>
    <x v="1"/>
    <s v="USD"/>
    <n v="1443762000"/>
    <n v="1444021200"/>
    <b v="0"/>
    <b v="1"/>
    <s v="film &amp; video/science fiction"/>
    <x v="4"/>
    <x v="22"/>
  </r>
  <r>
    <x v="558"/>
    <s v="Ho Ltd"/>
    <s v="Enhanced client-driven capacity"/>
    <n v="5800"/>
    <n v="7966"/>
    <x v="1"/>
    <n v="137"/>
    <n v="126"/>
    <x v="486"/>
    <x v="1"/>
    <s v="USD"/>
    <n v="1456293600"/>
    <n v="1460005200"/>
    <b v="0"/>
    <b v="0"/>
    <s v="theater/plays"/>
    <x v="3"/>
    <x v="3"/>
  </r>
  <r>
    <x v="559"/>
    <s v="Brown, Estrada and Jensen"/>
    <s v="Exclusive systematic productivity"/>
    <n v="105300"/>
    <n v="106321"/>
    <x v="1"/>
    <n v="100"/>
    <n v="1022"/>
    <x v="487"/>
    <x v="1"/>
    <s v="USD"/>
    <n v="1470114000"/>
    <n v="1470718800"/>
    <b v="0"/>
    <b v="0"/>
    <s v="theater/plays"/>
    <x v="3"/>
    <x v="3"/>
  </r>
  <r>
    <x v="560"/>
    <s v="Hunt LLC"/>
    <s v="Re-engineered radical policy"/>
    <n v="20000"/>
    <n v="158832"/>
    <x v="1"/>
    <n v="794"/>
    <n v="3177"/>
    <x v="119"/>
    <x v="1"/>
    <s v="USD"/>
    <n v="1321596000"/>
    <n v="1325052000"/>
    <b v="0"/>
    <b v="0"/>
    <s v="film &amp; video/animation"/>
    <x v="4"/>
    <x v="10"/>
  </r>
  <r>
    <x v="561"/>
    <s v="Fowler-Smith"/>
    <s v="Down-sized logistical adapter"/>
    <n v="3000"/>
    <n v="11091"/>
    <x v="1"/>
    <n v="369"/>
    <n v="198"/>
    <x v="488"/>
    <x v="5"/>
    <s v="CHF"/>
    <n v="1318827600"/>
    <n v="1319000400"/>
    <b v="0"/>
    <b v="0"/>
    <s v="theater/plays"/>
    <x v="3"/>
    <x v="3"/>
  </r>
  <r>
    <x v="562"/>
    <s v="Blair Inc"/>
    <s v="Configurable bandwidth-monitored throughput"/>
    <n v="9900"/>
    <n v="1269"/>
    <x v="0"/>
    <n v="12"/>
    <n v="26"/>
    <x v="489"/>
    <x v="5"/>
    <s v="CHF"/>
    <n v="1552366800"/>
    <n v="1552539600"/>
    <b v="0"/>
    <b v="0"/>
    <s v="music/rock"/>
    <x v="1"/>
    <x v="1"/>
  </r>
  <r>
    <x v="563"/>
    <s v="Kelley, Stanton and Sanchez"/>
    <s v="Optional tangible pricing structure"/>
    <n v="3700"/>
    <n v="5107"/>
    <x v="1"/>
    <n v="138"/>
    <n v="85"/>
    <x v="490"/>
    <x v="2"/>
    <s v="AUD"/>
    <n v="1542088800"/>
    <n v="1543816800"/>
    <b v="0"/>
    <b v="0"/>
    <s v="film &amp; video/documentary"/>
    <x v="4"/>
    <x v="4"/>
  </r>
  <r>
    <x v="564"/>
    <s v="Hernandez-Macdonald"/>
    <s v="Organic high-level implementation"/>
    <n v="168700"/>
    <n v="141393"/>
    <x v="0"/>
    <n v="83"/>
    <n v="1790"/>
    <x v="491"/>
    <x v="1"/>
    <s v="USD"/>
    <n v="1426395600"/>
    <n v="1427086800"/>
    <b v="0"/>
    <b v="0"/>
    <s v="theater/plays"/>
    <x v="3"/>
    <x v="3"/>
  </r>
  <r>
    <x v="565"/>
    <s v="Joseph LLC"/>
    <s v="Decentralized logistical collaboration"/>
    <n v="94900"/>
    <n v="194166"/>
    <x v="1"/>
    <n v="204"/>
    <n v="3596"/>
    <x v="492"/>
    <x v="1"/>
    <s v="USD"/>
    <n v="1321336800"/>
    <n v="1323064800"/>
    <b v="0"/>
    <b v="0"/>
    <s v="theater/plays"/>
    <x v="3"/>
    <x v="3"/>
  </r>
  <r>
    <x v="566"/>
    <s v="Webb-Smith"/>
    <s v="Advanced content-based installation"/>
    <n v="9300"/>
    <n v="4124"/>
    <x v="0"/>
    <n v="44"/>
    <n v="37"/>
    <x v="493"/>
    <x v="1"/>
    <s v="USD"/>
    <n v="1456293600"/>
    <n v="1458277200"/>
    <b v="0"/>
    <b v="1"/>
    <s v="music/electric music"/>
    <x v="1"/>
    <x v="5"/>
  </r>
  <r>
    <x v="567"/>
    <s v="Johns PLC"/>
    <s v="Distributed high-level open architecture"/>
    <n v="6800"/>
    <n v="14865"/>
    <x v="1"/>
    <n v="218"/>
    <n v="244"/>
    <x v="494"/>
    <x v="1"/>
    <s v="USD"/>
    <n v="1404968400"/>
    <n v="1405141200"/>
    <b v="0"/>
    <b v="0"/>
    <s v="music/rock"/>
    <x v="1"/>
    <x v="1"/>
  </r>
  <r>
    <x v="568"/>
    <s v="Hardin-Foley"/>
    <s v="Synergized zero tolerance help-desk"/>
    <n v="72400"/>
    <n v="134688"/>
    <x v="1"/>
    <n v="186"/>
    <n v="5180"/>
    <x v="118"/>
    <x v="1"/>
    <s v="USD"/>
    <n v="1279170000"/>
    <n v="1283058000"/>
    <b v="0"/>
    <b v="0"/>
    <s v="theater/plays"/>
    <x v="3"/>
    <x v="3"/>
  </r>
  <r>
    <x v="569"/>
    <s v="Fischer, Fowler and Arnold"/>
    <s v="Extended multi-tasking definition"/>
    <n v="20100"/>
    <n v="47705"/>
    <x v="1"/>
    <n v="237"/>
    <n v="589"/>
    <x v="495"/>
    <x v="6"/>
    <s v="EUR"/>
    <n v="1294725600"/>
    <n v="1295762400"/>
    <b v="0"/>
    <b v="0"/>
    <s v="film &amp; video/animation"/>
    <x v="4"/>
    <x v="10"/>
  </r>
  <r>
    <x v="570"/>
    <s v="Martinez-Juarez"/>
    <s v="Realigned uniform knowledge user"/>
    <n v="31200"/>
    <n v="95364"/>
    <x v="1"/>
    <n v="305"/>
    <n v="2725"/>
    <x v="32"/>
    <x v="1"/>
    <s v="USD"/>
    <n v="1419055200"/>
    <n v="1419573600"/>
    <b v="0"/>
    <b v="1"/>
    <s v="music/rock"/>
    <x v="1"/>
    <x v="1"/>
  </r>
  <r>
    <x v="571"/>
    <s v="Wilson and Sons"/>
    <s v="Monitored grid-enabled model"/>
    <n v="3500"/>
    <n v="3295"/>
    <x v="0"/>
    <n v="94"/>
    <n v="35"/>
    <x v="496"/>
    <x v="6"/>
    <s v="EUR"/>
    <n v="1434690000"/>
    <n v="1438750800"/>
    <b v="0"/>
    <b v="0"/>
    <s v="film &amp; video/shorts"/>
    <x v="4"/>
    <x v="12"/>
  </r>
  <r>
    <x v="572"/>
    <s v="Clements Group"/>
    <s v="Assimilated actuating policy"/>
    <n v="9000"/>
    <n v="4896"/>
    <x v="3"/>
    <n v="54"/>
    <n v="94"/>
    <x v="497"/>
    <x v="1"/>
    <s v="USD"/>
    <n v="1443416400"/>
    <n v="1444798800"/>
    <b v="0"/>
    <b v="1"/>
    <s v="music/rock"/>
    <x v="1"/>
    <x v="1"/>
  </r>
  <r>
    <x v="573"/>
    <s v="Valenzuela-Cook"/>
    <s v="Total incremental productivity"/>
    <n v="6700"/>
    <n v="7496"/>
    <x v="1"/>
    <n v="111"/>
    <n v="300"/>
    <x v="498"/>
    <x v="1"/>
    <s v="USD"/>
    <n v="1399006800"/>
    <n v="1399179600"/>
    <b v="0"/>
    <b v="0"/>
    <s v="journalism/audio"/>
    <x v="8"/>
    <x v="23"/>
  </r>
  <r>
    <x v="574"/>
    <s v="Parker, Haley and Foster"/>
    <s v="Adaptive local task-force"/>
    <n v="2700"/>
    <n v="9967"/>
    <x v="1"/>
    <n v="369"/>
    <n v="144"/>
    <x v="499"/>
    <x v="1"/>
    <s v="USD"/>
    <n v="1575698400"/>
    <n v="1576562400"/>
    <b v="0"/>
    <b v="1"/>
    <s v="food/food trucks"/>
    <x v="0"/>
    <x v="0"/>
  </r>
  <r>
    <x v="575"/>
    <s v="Fuentes LLC"/>
    <s v="Universal zero-defect concept"/>
    <n v="83300"/>
    <n v="52421"/>
    <x v="0"/>
    <n v="62"/>
    <n v="558"/>
    <x v="500"/>
    <x v="1"/>
    <s v="USD"/>
    <n v="1400562000"/>
    <n v="1400821200"/>
    <b v="0"/>
    <b v="1"/>
    <s v="theater/plays"/>
    <x v="3"/>
    <x v="3"/>
  </r>
  <r>
    <x v="576"/>
    <s v="Moran and Sons"/>
    <s v="Object-based bottom-line superstructure"/>
    <n v="9700"/>
    <n v="6298"/>
    <x v="0"/>
    <n v="64"/>
    <n v="64"/>
    <x v="501"/>
    <x v="1"/>
    <s v="USD"/>
    <n v="1509512400"/>
    <n v="1510984800"/>
    <b v="0"/>
    <b v="0"/>
    <s v="theater/plays"/>
    <x v="3"/>
    <x v="3"/>
  </r>
  <r>
    <x v="577"/>
    <s v="Stevens Inc"/>
    <s v="Adaptive 24hour projection"/>
    <n v="8200"/>
    <n v="1546"/>
    <x v="3"/>
    <n v="18"/>
    <n v="37"/>
    <x v="502"/>
    <x v="1"/>
    <s v="USD"/>
    <n v="1299823200"/>
    <n v="1302066000"/>
    <b v="0"/>
    <b v="0"/>
    <s v="music/jazz"/>
    <x v="1"/>
    <x v="17"/>
  </r>
  <r>
    <x v="578"/>
    <s v="Martinez-Johnson"/>
    <s v="Sharable radical toolset"/>
    <n v="96500"/>
    <n v="16168"/>
    <x v="0"/>
    <n v="16"/>
    <n v="245"/>
    <x v="135"/>
    <x v="1"/>
    <s v="USD"/>
    <n v="1322719200"/>
    <n v="1322978400"/>
    <b v="0"/>
    <b v="0"/>
    <s v="film &amp; video/science fiction"/>
    <x v="4"/>
    <x v="22"/>
  </r>
  <r>
    <x v="579"/>
    <s v="Franklin Inc"/>
    <s v="Focused multimedia knowledgebase"/>
    <n v="6200"/>
    <n v="6269"/>
    <x v="1"/>
    <n v="101"/>
    <n v="87"/>
    <x v="503"/>
    <x v="1"/>
    <s v="USD"/>
    <n v="1312693200"/>
    <n v="1313730000"/>
    <b v="0"/>
    <b v="0"/>
    <s v="music/jazz"/>
    <x v="1"/>
    <x v="17"/>
  </r>
  <r>
    <x v="580"/>
    <s v="Perez PLC"/>
    <s v="Seamless 6thgeneration extranet"/>
    <n v="43800"/>
    <n v="149578"/>
    <x v="1"/>
    <n v="341"/>
    <n v="3116"/>
    <x v="76"/>
    <x v="1"/>
    <s v="USD"/>
    <n v="1393394400"/>
    <n v="1394085600"/>
    <b v="0"/>
    <b v="0"/>
    <s v="theater/plays"/>
    <x v="3"/>
    <x v="3"/>
  </r>
  <r>
    <x v="581"/>
    <s v="Sanchez, Cross and Savage"/>
    <s v="Sharable mobile knowledgebase"/>
    <n v="6000"/>
    <n v="3841"/>
    <x v="0"/>
    <n v="64"/>
    <n v="71"/>
    <x v="504"/>
    <x v="1"/>
    <s v="USD"/>
    <n v="1304053200"/>
    <n v="1305349200"/>
    <b v="0"/>
    <b v="0"/>
    <s v="technology/web"/>
    <x v="2"/>
    <x v="2"/>
  </r>
  <r>
    <x v="582"/>
    <s v="Pineda Ltd"/>
    <s v="Cross-group global system engine"/>
    <n v="8700"/>
    <n v="4531"/>
    <x v="0"/>
    <n v="52"/>
    <n v="42"/>
    <x v="505"/>
    <x v="1"/>
    <s v="USD"/>
    <n v="1433912400"/>
    <n v="1434344400"/>
    <b v="0"/>
    <b v="1"/>
    <s v="games/video games"/>
    <x v="6"/>
    <x v="11"/>
  </r>
  <r>
    <x v="583"/>
    <s v="Powell and Sons"/>
    <s v="Centralized clear-thinking conglomeration"/>
    <n v="18900"/>
    <n v="60934"/>
    <x v="1"/>
    <n v="322"/>
    <n v="909"/>
    <x v="506"/>
    <x v="1"/>
    <s v="USD"/>
    <n v="1329717600"/>
    <n v="1331186400"/>
    <b v="0"/>
    <b v="0"/>
    <s v="film &amp; video/documentary"/>
    <x v="4"/>
    <x v="4"/>
  </r>
  <r>
    <x v="584"/>
    <s v="Nunez-Richards"/>
    <s v="De-engineered cohesive system engine"/>
    <n v="86400"/>
    <n v="103255"/>
    <x v="1"/>
    <n v="119"/>
    <n v="1613"/>
    <x v="507"/>
    <x v="1"/>
    <s v="USD"/>
    <n v="1335330000"/>
    <n v="1336539600"/>
    <b v="0"/>
    <b v="0"/>
    <s v="technology/web"/>
    <x v="2"/>
    <x v="2"/>
  </r>
  <r>
    <x v="585"/>
    <s v="Pugh LLC"/>
    <s v="Reactive analyzing function"/>
    <n v="8900"/>
    <n v="13065"/>
    <x v="1"/>
    <n v="146"/>
    <n v="136"/>
    <x v="508"/>
    <x v="1"/>
    <s v="USD"/>
    <n v="1268888400"/>
    <n v="1269752400"/>
    <b v="0"/>
    <b v="0"/>
    <s v="publishing/translations"/>
    <x v="5"/>
    <x v="18"/>
  </r>
  <r>
    <x v="586"/>
    <s v="Rowe-Wong"/>
    <s v="Robust hybrid budgetary management"/>
    <n v="700"/>
    <n v="6654"/>
    <x v="1"/>
    <n v="950"/>
    <n v="130"/>
    <x v="509"/>
    <x v="1"/>
    <s v="USD"/>
    <n v="1289973600"/>
    <n v="1291615200"/>
    <b v="0"/>
    <b v="0"/>
    <s v="music/rock"/>
    <x v="1"/>
    <x v="1"/>
  </r>
  <r>
    <x v="587"/>
    <s v="Williams-Santos"/>
    <s v="Open-source analyzing monitoring"/>
    <n v="9400"/>
    <n v="6852"/>
    <x v="0"/>
    <n v="72"/>
    <n v="156"/>
    <x v="274"/>
    <x v="0"/>
    <s v="CAD"/>
    <n v="1547877600"/>
    <n v="1552366800"/>
    <b v="0"/>
    <b v="1"/>
    <s v="food/food trucks"/>
    <x v="0"/>
    <x v="0"/>
  </r>
  <r>
    <x v="588"/>
    <s v="Weber Inc"/>
    <s v="Up-sized discrete firmware"/>
    <n v="157600"/>
    <n v="124517"/>
    <x v="0"/>
    <n v="79"/>
    <n v="1368"/>
    <x v="510"/>
    <x v="4"/>
    <s v="GBP"/>
    <n v="1269493200"/>
    <n v="1272171600"/>
    <b v="0"/>
    <b v="0"/>
    <s v="theater/plays"/>
    <x v="3"/>
    <x v="3"/>
  </r>
  <r>
    <x v="589"/>
    <s v="Avery, Brown and Parker"/>
    <s v="Exclusive intangible extranet"/>
    <n v="7900"/>
    <n v="5113"/>
    <x v="0"/>
    <n v="64"/>
    <n v="102"/>
    <x v="511"/>
    <x v="1"/>
    <s v="USD"/>
    <n v="1436072400"/>
    <n v="1436677200"/>
    <b v="0"/>
    <b v="0"/>
    <s v="film &amp; video/documentary"/>
    <x v="4"/>
    <x v="4"/>
  </r>
  <r>
    <x v="590"/>
    <s v="Cox Group"/>
    <s v="Synergized analyzing process improvement"/>
    <n v="7100"/>
    <n v="5824"/>
    <x v="0"/>
    <n v="82"/>
    <n v="86"/>
    <x v="512"/>
    <x v="2"/>
    <s v="AUD"/>
    <n v="1419141600"/>
    <n v="1420092000"/>
    <b v="0"/>
    <b v="0"/>
    <s v="publishing/radio &amp; podcasts"/>
    <x v="5"/>
    <x v="15"/>
  </r>
  <r>
    <x v="591"/>
    <s v="Jensen LLC"/>
    <s v="Realigned dedicated system engine"/>
    <n v="600"/>
    <n v="6226"/>
    <x v="1"/>
    <n v="1037"/>
    <n v="102"/>
    <x v="62"/>
    <x v="1"/>
    <s v="USD"/>
    <n v="1279083600"/>
    <n v="1279947600"/>
    <b v="0"/>
    <b v="0"/>
    <s v="games/video games"/>
    <x v="6"/>
    <x v="11"/>
  </r>
  <r>
    <x v="592"/>
    <s v="Brown Inc"/>
    <s v="Object-based bandwidth-monitored concept"/>
    <n v="156800"/>
    <n v="20243"/>
    <x v="0"/>
    <n v="12"/>
    <n v="253"/>
    <x v="513"/>
    <x v="1"/>
    <s v="USD"/>
    <n v="1401426000"/>
    <n v="1402203600"/>
    <b v="0"/>
    <b v="0"/>
    <s v="theater/plays"/>
    <x v="3"/>
    <x v="3"/>
  </r>
  <r>
    <x v="593"/>
    <s v="Hale-Hayes"/>
    <s v="Ameliorated client-driven open system"/>
    <n v="121600"/>
    <n v="188288"/>
    <x v="1"/>
    <n v="154"/>
    <n v="4006"/>
    <x v="331"/>
    <x v="1"/>
    <s v="USD"/>
    <n v="1395810000"/>
    <n v="1396933200"/>
    <b v="0"/>
    <b v="0"/>
    <s v="film &amp; video/animation"/>
    <x v="4"/>
    <x v="10"/>
  </r>
  <r>
    <x v="594"/>
    <s v="Mcbride PLC"/>
    <s v="Upgradable leadingedge Local Area Network"/>
    <n v="157300"/>
    <n v="11167"/>
    <x v="0"/>
    <n v="7"/>
    <n v="157"/>
    <x v="514"/>
    <x v="1"/>
    <s v="USD"/>
    <n v="1467003600"/>
    <n v="1467262800"/>
    <b v="0"/>
    <b v="1"/>
    <s v="theater/plays"/>
    <x v="3"/>
    <x v="3"/>
  </r>
  <r>
    <x v="595"/>
    <s v="Harris-Jennings"/>
    <s v="Customizable intermediate data-warehouse"/>
    <n v="70300"/>
    <n v="146595"/>
    <x v="1"/>
    <n v="208"/>
    <n v="1629"/>
    <x v="207"/>
    <x v="1"/>
    <s v="USD"/>
    <n v="1268715600"/>
    <n v="1270530000"/>
    <b v="0"/>
    <b v="1"/>
    <s v="theater/plays"/>
    <x v="3"/>
    <x v="3"/>
  </r>
  <r>
    <x v="596"/>
    <s v="Becker-Scott"/>
    <s v="Managed optimizing archive"/>
    <n v="7900"/>
    <n v="7875"/>
    <x v="0"/>
    <n v="99"/>
    <n v="183"/>
    <x v="231"/>
    <x v="1"/>
    <s v="USD"/>
    <n v="1457157600"/>
    <n v="1457762400"/>
    <b v="0"/>
    <b v="1"/>
    <s v="film &amp; video/drama"/>
    <x v="4"/>
    <x v="6"/>
  </r>
  <r>
    <x v="597"/>
    <s v="Todd, Freeman and Henry"/>
    <s v="Diverse systematic projection"/>
    <n v="73800"/>
    <n v="148779"/>
    <x v="1"/>
    <n v="201"/>
    <n v="2188"/>
    <x v="127"/>
    <x v="1"/>
    <s v="USD"/>
    <n v="1573970400"/>
    <n v="1575525600"/>
    <b v="0"/>
    <b v="0"/>
    <s v="theater/plays"/>
    <x v="3"/>
    <x v="3"/>
  </r>
  <r>
    <x v="598"/>
    <s v="Martinez, Garza and Young"/>
    <s v="Up-sized web-enabled info-mediaries"/>
    <n v="108500"/>
    <n v="175868"/>
    <x v="1"/>
    <n v="162"/>
    <n v="2409"/>
    <x v="515"/>
    <x v="6"/>
    <s v="EUR"/>
    <n v="1276578000"/>
    <n v="1279083600"/>
    <b v="0"/>
    <b v="0"/>
    <s v="music/rock"/>
    <x v="1"/>
    <x v="1"/>
  </r>
  <r>
    <x v="599"/>
    <s v="Smith-Ramos"/>
    <s v="Persevering optimizing Graphical User Interface"/>
    <n v="140300"/>
    <n v="5112"/>
    <x v="0"/>
    <n v="3"/>
    <n v="82"/>
    <x v="516"/>
    <x v="3"/>
    <s v="DKK"/>
    <n v="1423720800"/>
    <n v="1424412000"/>
    <b v="0"/>
    <b v="0"/>
    <s v="film &amp; video/documentary"/>
    <x v="4"/>
    <x v="4"/>
  </r>
  <r>
    <x v="600"/>
    <s v="Brown-George"/>
    <s v="Cross-platform tertiary array"/>
    <n v="100"/>
    <n v="5"/>
    <x v="0"/>
    <n v="5"/>
    <n v="1"/>
    <x v="279"/>
    <x v="4"/>
    <s v="GBP"/>
    <n v="1375160400"/>
    <n v="1376197200"/>
    <b v="0"/>
    <b v="0"/>
    <s v="food/food trucks"/>
    <x v="0"/>
    <x v="0"/>
  </r>
  <r>
    <x v="601"/>
    <s v="Waters and Sons"/>
    <s v="Inverse neutral structure"/>
    <n v="6300"/>
    <n v="13018"/>
    <x v="1"/>
    <n v="206"/>
    <n v="194"/>
    <x v="517"/>
    <x v="1"/>
    <s v="USD"/>
    <n v="1401426000"/>
    <n v="1402894800"/>
    <b v="1"/>
    <b v="0"/>
    <s v="technology/wearables"/>
    <x v="2"/>
    <x v="8"/>
  </r>
  <r>
    <x v="602"/>
    <s v="Brown Ltd"/>
    <s v="Quality-focused system-worthy support"/>
    <n v="71100"/>
    <n v="91176"/>
    <x v="1"/>
    <n v="128"/>
    <n v="1140"/>
    <x v="518"/>
    <x v="1"/>
    <s v="USD"/>
    <n v="1433480400"/>
    <n v="1434430800"/>
    <b v="0"/>
    <b v="0"/>
    <s v="theater/plays"/>
    <x v="3"/>
    <x v="3"/>
  </r>
  <r>
    <x v="603"/>
    <s v="Christian, Yates and Greer"/>
    <s v="Vision-oriented 5thgeneration array"/>
    <n v="5300"/>
    <n v="6342"/>
    <x v="1"/>
    <n v="119"/>
    <n v="102"/>
    <x v="519"/>
    <x v="1"/>
    <s v="USD"/>
    <n v="1555563600"/>
    <n v="1557896400"/>
    <b v="0"/>
    <b v="0"/>
    <s v="theater/plays"/>
    <x v="3"/>
    <x v="3"/>
  </r>
  <r>
    <x v="604"/>
    <s v="Cole, Hernandez and Rodriguez"/>
    <s v="Cross-platform logistical circuit"/>
    <n v="88700"/>
    <n v="151438"/>
    <x v="1"/>
    <n v="170"/>
    <n v="2857"/>
    <x v="46"/>
    <x v="1"/>
    <s v="USD"/>
    <n v="1295676000"/>
    <n v="1297490400"/>
    <b v="0"/>
    <b v="0"/>
    <s v="theater/plays"/>
    <x v="3"/>
    <x v="3"/>
  </r>
  <r>
    <x v="605"/>
    <s v="Ortiz, Valenzuela and Collins"/>
    <s v="Profound solution-oriented matrix"/>
    <n v="3300"/>
    <n v="6178"/>
    <x v="1"/>
    <n v="187"/>
    <n v="107"/>
    <x v="520"/>
    <x v="1"/>
    <s v="USD"/>
    <n v="1443848400"/>
    <n v="1447394400"/>
    <b v="0"/>
    <b v="0"/>
    <s v="publishing/nonfiction"/>
    <x v="5"/>
    <x v="9"/>
  </r>
  <r>
    <x v="606"/>
    <s v="Valencia PLC"/>
    <s v="Extended asynchronous initiative"/>
    <n v="3400"/>
    <n v="6405"/>
    <x v="1"/>
    <n v="188"/>
    <n v="160"/>
    <x v="258"/>
    <x v="4"/>
    <s v="GBP"/>
    <n v="1457330400"/>
    <n v="1458277200"/>
    <b v="0"/>
    <b v="0"/>
    <s v="music/rock"/>
    <x v="1"/>
    <x v="1"/>
  </r>
  <r>
    <x v="607"/>
    <s v="Gordon, Mendez and Johnson"/>
    <s v="Fundamental needs-based frame"/>
    <n v="137600"/>
    <n v="180667"/>
    <x v="1"/>
    <n v="131"/>
    <n v="2230"/>
    <x v="238"/>
    <x v="1"/>
    <s v="USD"/>
    <n v="1395550800"/>
    <n v="1395723600"/>
    <b v="0"/>
    <b v="0"/>
    <s v="food/food trucks"/>
    <x v="0"/>
    <x v="0"/>
  </r>
  <r>
    <x v="608"/>
    <s v="Johnson Group"/>
    <s v="Compatible full-range leverage"/>
    <n v="3900"/>
    <n v="11075"/>
    <x v="1"/>
    <n v="283"/>
    <n v="316"/>
    <x v="183"/>
    <x v="1"/>
    <s v="USD"/>
    <n v="1551852000"/>
    <n v="1552197600"/>
    <b v="0"/>
    <b v="1"/>
    <s v="music/jazz"/>
    <x v="1"/>
    <x v="17"/>
  </r>
  <r>
    <x v="609"/>
    <s v="Rose-Fuller"/>
    <s v="Upgradable holistic system engine"/>
    <n v="10000"/>
    <n v="12042"/>
    <x v="1"/>
    <n v="120"/>
    <n v="117"/>
    <x v="521"/>
    <x v="1"/>
    <s v="USD"/>
    <n v="1547618400"/>
    <n v="15490872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x v="1"/>
    <n v="419"/>
    <n v="6406"/>
    <x v="126"/>
    <x v="1"/>
    <s v="USD"/>
    <n v="1355637600"/>
    <n v="1356847200"/>
    <b v="0"/>
    <b v="0"/>
    <s v="theater/plays"/>
    <x v="3"/>
    <x v="3"/>
  </r>
  <r>
    <x v="611"/>
    <s v="Brady, Cortez and Rodriguez"/>
    <s v="Multi-lateral maximized core"/>
    <n v="8200"/>
    <n v="1136"/>
    <x v="3"/>
    <n v="13"/>
    <n v="15"/>
    <x v="522"/>
    <x v="1"/>
    <s v="USD"/>
    <n v="1374728400"/>
    <n v="1375765200"/>
    <b v="0"/>
    <b v="0"/>
    <s v="theater/plays"/>
    <x v="3"/>
    <x v="3"/>
  </r>
  <r>
    <x v="612"/>
    <s v="Wang, Nguyen and Horton"/>
    <s v="Innovative holistic hub"/>
    <n v="6200"/>
    <n v="8645"/>
    <x v="1"/>
    <n v="139"/>
    <n v="192"/>
    <x v="523"/>
    <x v="1"/>
    <s v="USD"/>
    <n v="1287810000"/>
    <n v="1289800800"/>
    <b v="0"/>
    <b v="0"/>
    <s v="music/electric music"/>
    <x v="1"/>
    <x v="5"/>
  </r>
  <r>
    <x v="613"/>
    <s v="Santos, Williams and Brown"/>
    <s v="Reverse-engineered 24/7 methodology"/>
    <n v="1100"/>
    <n v="1914"/>
    <x v="1"/>
    <n v="174"/>
    <n v="26"/>
    <x v="524"/>
    <x v="0"/>
    <s v="CAD"/>
    <n v="1503723600"/>
    <n v="1504501200"/>
    <b v="0"/>
    <b v="0"/>
    <s v="theater/plays"/>
    <x v="3"/>
    <x v="3"/>
  </r>
  <r>
    <x v="614"/>
    <s v="Barnett and Sons"/>
    <s v="Business-focused dynamic info-mediaries"/>
    <n v="26500"/>
    <n v="41205"/>
    <x v="1"/>
    <n v="155"/>
    <n v="723"/>
    <x v="525"/>
    <x v="1"/>
    <s v="USD"/>
    <n v="1484114400"/>
    <n v="1485669600"/>
    <b v="0"/>
    <b v="0"/>
    <s v="theater/plays"/>
    <x v="3"/>
    <x v="3"/>
  </r>
  <r>
    <x v="615"/>
    <s v="Petersen-Rodriguez"/>
    <s v="Digitized clear-thinking installation"/>
    <n v="8500"/>
    <n v="14488"/>
    <x v="1"/>
    <n v="170"/>
    <n v="170"/>
    <x v="526"/>
    <x v="6"/>
    <s v="EUR"/>
    <n v="1461906000"/>
    <n v="1462770000"/>
    <b v="0"/>
    <b v="0"/>
    <s v="theater/plays"/>
    <x v="3"/>
    <x v="3"/>
  </r>
  <r>
    <x v="616"/>
    <s v="Burnett-Mora"/>
    <s v="Quality-focused 24/7 superstructure"/>
    <n v="6400"/>
    <n v="12129"/>
    <x v="1"/>
    <n v="189"/>
    <n v="238"/>
    <x v="527"/>
    <x v="4"/>
    <s v="GBP"/>
    <n v="1379653200"/>
    <n v="1379739600"/>
    <b v="0"/>
    <b v="1"/>
    <s v="music/indie rock"/>
    <x v="1"/>
    <x v="7"/>
  </r>
  <r>
    <x v="617"/>
    <s v="King LLC"/>
    <s v="Multi-channeled local intranet"/>
    <n v="1400"/>
    <n v="3496"/>
    <x v="1"/>
    <n v="249"/>
    <n v="55"/>
    <x v="528"/>
    <x v="1"/>
    <s v="USD"/>
    <n v="1401858000"/>
    <n v="1402722000"/>
    <b v="0"/>
    <b v="0"/>
    <s v="theater/plays"/>
    <x v="3"/>
    <x v="3"/>
  </r>
  <r>
    <x v="618"/>
    <s v="Miller Ltd"/>
    <s v="Open-architected mobile emulation"/>
    <n v="198600"/>
    <n v="97037"/>
    <x v="0"/>
    <n v="48"/>
    <n v="1198"/>
    <x v="529"/>
    <x v="1"/>
    <s v="USD"/>
    <n v="1367470800"/>
    <n v="1369285200"/>
    <b v="0"/>
    <b v="0"/>
    <s v="publishing/nonfiction"/>
    <x v="5"/>
    <x v="9"/>
  </r>
  <r>
    <x v="619"/>
    <s v="Case LLC"/>
    <s v="Ameliorated foreground methodology"/>
    <n v="195900"/>
    <n v="55757"/>
    <x v="0"/>
    <n v="28"/>
    <n v="648"/>
    <x v="530"/>
    <x v="1"/>
    <s v="USD"/>
    <n v="1304658000"/>
    <n v="1304744400"/>
    <b v="1"/>
    <b v="1"/>
    <s v="theater/plays"/>
    <x v="3"/>
    <x v="3"/>
  </r>
  <r>
    <x v="620"/>
    <s v="Swanson, Wilson and Baker"/>
    <s v="Synergized well-modulated project"/>
    <n v="4300"/>
    <n v="11525"/>
    <x v="1"/>
    <n v="268"/>
    <n v="128"/>
    <x v="531"/>
    <x v="2"/>
    <s v="AUD"/>
    <n v="1467954000"/>
    <n v="1468299600"/>
    <b v="0"/>
    <b v="0"/>
    <s v="photography/photography books"/>
    <x v="7"/>
    <x v="14"/>
  </r>
  <r>
    <x v="621"/>
    <s v="Dean, Fox and Phillips"/>
    <s v="Extended context-sensitive forecast"/>
    <n v="25600"/>
    <n v="158669"/>
    <x v="1"/>
    <n v="619"/>
    <n v="2144"/>
    <x v="532"/>
    <x v="1"/>
    <s v="USD"/>
    <n v="1473742800"/>
    <n v="1474174800"/>
    <b v="0"/>
    <b v="0"/>
    <s v="theater/plays"/>
    <x v="3"/>
    <x v="3"/>
  </r>
  <r>
    <x v="622"/>
    <s v="Smith-Smith"/>
    <s v="Total leadingedge neural-net"/>
    <n v="189000"/>
    <n v="5916"/>
    <x v="0"/>
    <n v="3"/>
    <n v="64"/>
    <x v="533"/>
    <x v="1"/>
    <s v="USD"/>
    <n v="1523768400"/>
    <n v="1526014800"/>
    <b v="0"/>
    <b v="0"/>
    <s v="music/indie rock"/>
    <x v="1"/>
    <x v="7"/>
  </r>
  <r>
    <x v="623"/>
    <s v="Smith, Scott and Rodriguez"/>
    <s v="Organic actuating protocol"/>
    <n v="94300"/>
    <n v="150806"/>
    <x v="1"/>
    <n v="159"/>
    <n v="2693"/>
    <x v="534"/>
    <x v="4"/>
    <s v="GBP"/>
    <n v="1437022800"/>
    <n v="1437454800"/>
    <b v="0"/>
    <b v="0"/>
    <s v="theater/plays"/>
    <x v="3"/>
    <x v="3"/>
  </r>
  <r>
    <x v="624"/>
    <s v="White, Robertson and Roberts"/>
    <s v="Down-sized national software"/>
    <n v="5100"/>
    <n v="14249"/>
    <x v="1"/>
    <n v="279"/>
    <n v="432"/>
    <x v="535"/>
    <x v="1"/>
    <s v="USD"/>
    <n v="1422165600"/>
    <n v="1422684000"/>
    <b v="0"/>
    <b v="0"/>
    <s v="photography/photography books"/>
    <x v="7"/>
    <x v="14"/>
  </r>
  <r>
    <x v="625"/>
    <s v="Martinez Inc"/>
    <s v="Organic upward-trending Graphical User Interface"/>
    <n v="7500"/>
    <n v="5803"/>
    <x v="0"/>
    <n v="77"/>
    <n v="62"/>
    <x v="536"/>
    <x v="1"/>
    <s v="USD"/>
    <n v="1580104800"/>
    <n v="1581314400"/>
    <b v="0"/>
    <b v="0"/>
    <s v="theater/plays"/>
    <x v="3"/>
    <x v="3"/>
  </r>
  <r>
    <x v="626"/>
    <s v="Tucker, Mccoy and Marquez"/>
    <s v="Synergistic tertiary budgetary management"/>
    <n v="6400"/>
    <n v="13205"/>
    <x v="1"/>
    <n v="206"/>
    <n v="189"/>
    <x v="339"/>
    <x v="1"/>
    <s v="USD"/>
    <n v="1285650000"/>
    <n v="1286427600"/>
    <b v="0"/>
    <b v="1"/>
    <s v="theater/plays"/>
    <x v="3"/>
    <x v="3"/>
  </r>
  <r>
    <x v="627"/>
    <s v="Martin, Lee and Armstrong"/>
    <s v="Open-architected incremental ability"/>
    <n v="1600"/>
    <n v="11108"/>
    <x v="1"/>
    <n v="694"/>
    <n v="154"/>
    <x v="537"/>
    <x v="4"/>
    <s v="GBP"/>
    <n v="1276664400"/>
    <n v="1278738000"/>
    <b v="1"/>
    <b v="0"/>
    <s v="food/food trucks"/>
    <x v="0"/>
    <x v="0"/>
  </r>
  <r>
    <x v="628"/>
    <s v="Dunn, Moreno and Green"/>
    <s v="Intuitive object-oriented task-force"/>
    <n v="1900"/>
    <n v="2884"/>
    <x v="1"/>
    <n v="151"/>
    <n v="96"/>
    <x v="538"/>
    <x v="1"/>
    <s v="USD"/>
    <n v="1286168400"/>
    <n v="1286427600"/>
    <b v="0"/>
    <b v="0"/>
    <s v="music/indie rock"/>
    <x v="1"/>
    <x v="7"/>
  </r>
  <r>
    <x v="629"/>
    <s v="Jackson, Martinez and Ray"/>
    <s v="Multi-tiered executive toolset"/>
    <n v="85900"/>
    <n v="55476"/>
    <x v="0"/>
    <n v="64"/>
    <n v="750"/>
    <x v="539"/>
    <x v="1"/>
    <s v="USD"/>
    <n v="1467781200"/>
    <n v="1467954000"/>
    <b v="0"/>
    <b v="1"/>
    <s v="theater/plays"/>
    <x v="3"/>
    <x v="3"/>
  </r>
  <r>
    <x v="630"/>
    <s v="Patterson-Johnson"/>
    <s v="Grass-roots directional workforce"/>
    <n v="9500"/>
    <n v="5973"/>
    <x v="3"/>
    <n v="62"/>
    <n v="87"/>
    <x v="540"/>
    <x v="1"/>
    <s v="USD"/>
    <n v="1556686800"/>
    <n v="1557637200"/>
    <b v="0"/>
    <b v="1"/>
    <s v="theater/plays"/>
    <x v="3"/>
    <x v="3"/>
  </r>
  <r>
    <x v="631"/>
    <s v="Carlson-Hernandez"/>
    <s v="Quality-focused real-time solution"/>
    <n v="59200"/>
    <n v="183756"/>
    <x v="1"/>
    <n v="310"/>
    <n v="3063"/>
    <x v="442"/>
    <x v="1"/>
    <s v="USD"/>
    <n v="1553576400"/>
    <n v="1553922000"/>
    <b v="0"/>
    <b v="0"/>
    <s v="theater/plays"/>
    <x v="3"/>
    <x v="3"/>
  </r>
  <r>
    <x v="632"/>
    <s v="Parker PLC"/>
    <s v="Reduced interactive matrix"/>
    <n v="72100"/>
    <n v="30902"/>
    <x v="2"/>
    <n v="42"/>
    <n v="278"/>
    <x v="541"/>
    <x v="1"/>
    <s v="USD"/>
    <n v="1414904400"/>
    <n v="1416463200"/>
    <b v="0"/>
    <b v="0"/>
    <s v="theater/plays"/>
    <x v="3"/>
    <x v="3"/>
  </r>
  <r>
    <x v="633"/>
    <s v="Yu and Sons"/>
    <s v="Adaptive context-sensitive architecture"/>
    <n v="6700"/>
    <n v="5569"/>
    <x v="0"/>
    <n v="83"/>
    <n v="105"/>
    <x v="542"/>
    <x v="1"/>
    <s v="USD"/>
    <n v="1446876000"/>
    <n v="1447221600"/>
    <b v="0"/>
    <b v="0"/>
    <s v="film &amp; video/animation"/>
    <x v="4"/>
    <x v="10"/>
  </r>
  <r>
    <x v="634"/>
    <s v="Taylor, Johnson and Hernandez"/>
    <s v="Polarized incremental portal"/>
    <n v="118200"/>
    <n v="92824"/>
    <x v="3"/>
    <n v="78"/>
    <n v="1658"/>
    <x v="368"/>
    <x v="1"/>
    <s v="USD"/>
    <n v="1490418000"/>
    <n v="1491627600"/>
    <b v="0"/>
    <b v="0"/>
    <s v="film &amp; video/television"/>
    <x v="4"/>
    <x v="19"/>
  </r>
  <r>
    <x v="635"/>
    <s v="Mack Ltd"/>
    <s v="Reactive regional access"/>
    <n v="139000"/>
    <n v="158590"/>
    <x v="1"/>
    <n v="114"/>
    <n v="2266"/>
    <x v="389"/>
    <x v="1"/>
    <s v="USD"/>
    <n v="1360389600"/>
    <n v="1363150800"/>
    <b v="0"/>
    <b v="0"/>
    <s v="film &amp; video/television"/>
    <x v="4"/>
    <x v="19"/>
  </r>
  <r>
    <x v="636"/>
    <s v="Lamb-Sanders"/>
    <s v="Stand-alone reciprocal frame"/>
    <n v="197700"/>
    <n v="127591"/>
    <x v="0"/>
    <n v="64"/>
    <n v="2604"/>
    <x v="290"/>
    <x v="3"/>
    <s v="DKK"/>
    <n v="1326866400"/>
    <n v="1330754400"/>
    <b v="0"/>
    <b v="1"/>
    <s v="film &amp; video/animation"/>
    <x v="4"/>
    <x v="10"/>
  </r>
  <r>
    <x v="637"/>
    <s v="Williams-Ramirez"/>
    <s v="Open-architected 24/7 throughput"/>
    <n v="8500"/>
    <n v="6750"/>
    <x v="0"/>
    <n v="79"/>
    <n v="65"/>
    <x v="543"/>
    <x v="1"/>
    <s v="USD"/>
    <n v="1479103200"/>
    <n v="1479794400"/>
    <b v="0"/>
    <b v="0"/>
    <s v="theater/plays"/>
    <x v="3"/>
    <x v="3"/>
  </r>
  <r>
    <x v="638"/>
    <s v="Weaver Ltd"/>
    <s v="Monitored 24/7 approach"/>
    <n v="81600"/>
    <n v="9318"/>
    <x v="0"/>
    <n v="11"/>
    <n v="94"/>
    <x v="288"/>
    <x v="1"/>
    <s v="USD"/>
    <n v="1280206800"/>
    <n v="1281243600"/>
    <b v="0"/>
    <b v="1"/>
    <s v="theater/plays"/>
    <x v="3"/>
    <x v="3"/>
  </r>
  <r>
    <x v="639"/>
    <s v="Barnes-Williams"/>
    <s v="Upgradable explicit forecast"/>
    <n v="8600"/>
    <n v="4832"/>
    <x v="2"/>
    <n v="56"/>
    <n v="45"/>
    <x v="544"/>
    <x v="1"/>
    <s v="USD"/>
    <n v="1532754000"/>
    <n v="1532754000"/>
    <b v="0"/>
    <b v="1"/>
    <s v="film &amp; video/drama"/>
    <x v="4"/>
    <x v="6"/>
  </r>
  <r>
    <x v="640"/>
    <s v="Richardson, Woodward and Hansen"/>
    <s v="Pre-emptive context-sensitive support"/>
    <n v="119800"/>
    <n v="19769"/>
    <x v="0"/>
    <n v="16"/>
    <n v="257"/>
    <x v="545"/>
    <x v="1"/>
    <s v="USD"/>
    <n v="1453096800"/>
    <n v="1453356000"/>
    <b v="0"/>
    <b v="0"/>
    <s v="theater/plays"/>
    <x v="3"/>
    <x v="3"/>
  </r>
  <r>
    <x v="641"/>
    <s v="Hunt, Barker and Baker"/>
    <s v="Business-focused leadingedge instruction set"/>
    <n v="9400"/>
    <n v="11277"/>
    <x v="1"/>
    <n v="119"/>
    <n v="194"/>
    <x v="546"/>
    <x v="5"/>
    <s v="CHF"/>
    <n v="1487570400"/>
    <n v="1489986000"/>
    <b v="0"/>
    <b v="0"/>
    <s v="theater/plays"/>
    <x v="3"/>
    <x v="3"/>
  </r>
  <r>
    <x v="642"/>
    <s v="Ramos, Moreno and Lewis"/>
    <s v="Extended multi-state knowledge user"/>
    <n v="9200"/>
    <n v="13382"/>
    <x v="1"/>
    <n v="145"/>
    <n v="129"/>
    <x v="547"/>
    <x v="0"/>
    <s v="CAD"/>
    <n v="1545026400"/>
    <n v="1545804000"/>
    <b v="0"/>
    <b v="0"/>
    <s v="technology/wearables"/>
    <x v="2"/>
    <x v="8"/>
  </r>
  <r>
    <x v="643"/>
    <s v="Harris Inc"/>
    <s v="Future-proofed modular groupware"/>
    <n v="14900"/>
    <n v="32986"/>
    <x v="1"/>
    <n v="221"/>
    <n v="375"/>
    <x v="129"/>
    <x v="1"/>
    <s v="USD"/>
    <n v="1488348000"/>
    <n v="1489899600"/>
    <b v="0"/>
    <b v="0"/>
    <s v="theater/plays"/>
    <x v="3"/>
    <x v="3"/>
  </r>
  <r>
    <x v="644"/>
    <s v="Peters-Nelson"/>
    <s v="Distributed real-time algorithm"/>
    <n v="169400"/>
    <n v="81984"/>
    <x v="0"/>
    <n v="48"/>
    <n v="2928"/>
    <x v="126"/>
    <x v="0"/>
    <s v="CAD"/>
    <n v="1545112800"/>
    <n v="1546495200"/>
    <b v="0"/>
    <b v="0"/>
    <s v="theater/plays"/>
    <x v="3"/>
    <x v="3"/>
  </r>
  <r>
    <x v="645"/>
    <s v="Ferguson, Murphy and Bright"/>
    <s v="Multi-lateral heuristic throughput"/>
    <n v="192100"/>
    <n v="178483"/>
    <x v="0"/>
    <n v="92"/>
    <n v="4697"/>
    <x v="31"/>
    <x v="1"/>
    <s v="USD"/>
    <n v="1537938000"/>
    <n v="1539752400"/>
    <b v="0"/>
    <b v="1"/>
    <s v="music/rock"/>
    <x v="1"/>
    <x v="1"/>
  </r>
  <r>
    <x v="646"/>
    <s v="Robinson Group"/>
    <s v="Switchable reciprocal middleware"/>
    <n v="98700"/>
    <n v="87448"/>
    <x v="0"/>
    <n v="88"/>
    <n v="2915"/>
    <x v="213"/>
    <x v="1"/>
    <s v="USD"/>
    <n v="1363150800"/>
    <n v="1364101200"/>
    <b v="0"/>
    <b v="0"/>
    <s v="games/video games"/>
    <x v="6"/>
    <x v="11"/>
  </r>
  <r>
    <x v="647"/>
    <s v="Jordan-Wolfe"/>
    <s v="Inverse multimedia Graphic Interface"/>
    <n v="4500"/>
    <n v="1863"/>
    <x v="0"/>
    <n v="41"/>
    <n v="18"/>
    <x v="548"/>
    <x v="1"/>
    <s v="USD"/>
    <n v="1523250000"/>
    <n v="1525323600"/>
    <b v="0"/>
    <b v="0"/>
    <s v="publishing/translations"/>
    <x v="5"/>
    <x v="18"/>
  </r>
  <r>
    <x v="648"/>
    <s v="Vargas-Cox"/>
    <s v="Vision-oriented local contingency"/>
    <n v="98600"/>
    <n v="62174"/>
    <x v="3"/>
    <n v="63"/>
    <n v="723"/>
    <x v="549"/>
    <x v="1"/>
    <s v="USD"/>
    <n v="1499317200"/>
    <n v="1500872400"/>
    <b v="1"/>
    <b v="0"/>
    <s v="food/food trucks"/>
    <x v="0"/>
    <x v="0"/>
  </r>
  <r>
    <x v="649"/>
    <s v="Yang and Sons"/>
    <s v="Reactive 6thgeneration hub"/>
    <n v="121700"/>
    <n v="59003"/>
    <x v="0"/>
    <n v="48"/>
    <n v="602"/>
    <x v="233"/>
    <x v="5"/>
    <s v="CHF"/>
    <n v="1287550800"/>
    <n v="1288501200"/>
    <b v="1"/>
    <b v="1"/>
    <s v="theater/plays"/>
    <x v="3"/>
    <x v="3"/>
  </r>
  <r>
    <x v="650"/>
    <s v="Wilson, Wilson and Mathis"/>
    <s v="Optional asymmetric success"/>
    <n v="100"/>
    <n v="2"/>
    <x v="0"/>
    <n v="2"/>
    <n v="1"/>
    <x v="48"/>
    <x v="1"/>
    <s v="USD"/>
    <n v="1404795600"/>
    <n v="1407128400"/>
    <b v="0"/>
    <b v="0"/>
    <s v="music/jazz"/>
    <x v="1"/>
    <x v="17"/>
  </r>
  <r>
    <x v="651"/>
    <s v="Wang, Koch and Weaver"/>
    <s v="Digitized analyzing capacity"/>
    <n v="196700"/>
    <n v="174039"/>
    <x v="0"/>
    <n v="88"/>
    <n v="3868"/>
    <x v="550"/>
    <x v="6"/>
    <s v="EUR"/>
    <n v="1393048800"/>
    <n v="1394344800"/>
    <b v="0"/>
    <b v="0"/>
    <s v="film &amp; video/shorts"/>
    <x v="4"/>
    <x v="12"/>
  </r>
  <r>
    <x v="652"/>
    <s v="Cisneros Ltd"/>
    <s v="Vision-oriented regional hub"/>
    <n v="10000"/>
    <n v="12684"/>
    <x v="1"/>
    <n v="126"/>
    <n v="409"/>
    <x v="206"/>
    <x v="1"/>
    <s v="USD"/>
    <n v="1470373200"/>
    <n v="1474088400"/>
    <b v="0"/>
    <b v="0"/>
    <s v="technology/web"/>
    <x v="2"/>
    <x v="2"/>
  </r>
  <r>
    <x v="653"/>
    <s v="Williams-Jones"/>
    <s v="Monitored incremental info-mediaries"/>
    <n v="600"/>
    <n v="14033"/>
    <x v="1"/>
    <n v="2338"/>
    <n v="234"/>
    <x v="551"/>
    <x v="1"/>
    <s v="USD"/>
    <n v="1460091600"/>
    <n v="1460264400"/>
    <b v="0"/>
    <b v="0"/>
    <s v="technology/web"/>
    <x v="2"/>
    <x v="2"/>
  </r>
  <r>
    <x v="654"/>
    <s v="Roberts, Hinton and Williams"/>
    <s v="Programmable static middleware"/>
    <n v="35000"/>
    <n v="177936"/>
    <x v="1"/>
    <n v="508"/>
    <n v="3016"/>
    <x v="169"/>
    <x v="1"/>
    <s v="USD"/>
    <n v="1440392400"/>
    <n v="1440824400"/>
    <b v="0"/>
    <b v="0"/>
    <s v="music/metal"/>
    <x v="1"/>
    <x v="16"/>
  </r>
  <r>
    <x v="655"/>
    <s v="Gonzalez, Williams and Benson"/>
    <s v="Multi-layered bottom-line encryption"/>
    <n v="6900"/>
    <n v="13212"/>
    <x v="1"/>
    <n v="191"/>
    <n v="264"/>
    <x v="344"/>
    <x v="1"/>
    <s v="USD"/>
    <n v="1488434400"/>
    <n v="14895540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x v="0"/>
    <n v="42"/>
    <n v="504"/>
    <x v="552"/>
    <x v="2"/>
    <s v="AUD"/>
    <n v="1514440800"/>
    <n v="1514872800"/>
    <b v="0"/>
    <b v="0"/>
    <s v="food/food trucks"/>
    <x v="0"/>
    <x v="0"/>
  </r>
  <r>
    <x v="657"/>
    <s v="Russo, Kim and Mccoy"/>
    <s v="Balanced optimal hardware"/>
    <n v="10000"/>
    <n v="824"/>
    <x v="0"/>
    <n v="8"/>
    <n v="14"/>
    <x v="553"/>
    <x v="1"/>
    <s v="USD"/>
    <n v="1514354400"/>
    <n v="1515736800"/>
    <b v="0"/>
    <b v="0"/>
    <s v="film &amp; video/science fiction"/>
    <x v="4"/>
    <x v="22"/>
  </r>
  <r>
    <x v="658"/>
    <s v="Howell, Myers and Olson"/>
    <s v="Self-enabling mission-critical success"/>
    <n v="52600"/>
    <n v="31594"/>
    <x v="3"/>
    <n v="60"/>
    <n v="390"/>
    <x v="324"/>
    <x v="1"/>
    <s v="USD"/>
    <n v="1440910800"/>
    <n v="1442898000"/>
    <b v="0"/>
    <b v="0"/>
    <s v="music/rock"/>
    <x v="1"/>
    <x v="1"/>
  </r>
  <r>
    <x v="659"/>
    <s v="Bailey and Sons"/>
    <s v="Grass-roots dynamic emulation"/>
    <n v="120700"/>
    <n v="57010"/>
    <x v="0"/>
    <n v="47"/>
    <n v="750"/>
    <x v="554"/>
    <x v="4"/>
    <s v="GBP"/>
    <n v="1296108000"/>
    <n v="1296194400"/>
    <b v="0"/>
    <b v="0"/>
    <s v="film &amp; video/documentary"/>
    <x v="4"/>
    <x v="4"/>
  </r>
  <r>
    <x v="660"/>
    <s v="Jensen-Brown"/>
    <s v="Fundamental disintermediate matrix"/>
    <n v="9100"/>
    <n v="7438"/>
    <x v="0"/>
    <n v="81"/>
    <n v="77"/>
    <x v="555"/>
    <x v="1"/>
    <s v="USD"/>
    <n v="1440133200"/>
    <n v="1440910800"/>
    <b v="1"/>
    <b v="0"/>
    <s v="theater/plays"/>
    <x v="3"/>
    <x v="3"/>
  </r>
  <r>
    <x v="661"/>
    <s v="Smith Group"/>
    <s v="Right-sized secondary challenge"/>
    <n v="106800"/>
    <n v="57872"/>
    <x v="0"/>
    <n v="54"/>
    <n v="752"/>
    <x v="556"/>
    <x v="3"/>
    <s v="DKK"/>
    <n v="1332910800"/>
    <n v="1335502800"/>
    <b v="0"/>
    <b v="0"/>
    <s v="music/jazz"/>
    <x v="1"/>
    <x v="17"/>
  </r>
  <r>
    <x v="662"/>
    <s v="Murphy-Farrell"/>
    <s v="Implemented exuding software"/>
    <n v="9100"/>
    <n v="8906"/>
    <x v="0"/>
    <n v="97"/>
    <n v="131"/>
    <x v="557"/>
    <x v="1"/>
    <s v="USD"/>
    <n v="1544335200"/>
    <n v="1544680800"/>
    <b v="0"/>
    <b v="0"/>
    <s v="theater/plays"/>
    <x v="3"/>
    <x v="3"/>
  </r>
  <r>
    <x v="663"/>
    <s v="Everett-Wolfe"/>
    <s v="Total optimizing software"/>
    <n v="10000"/>
    <n v="7724"/>
    <x v="0"/>
    <n v="77"/>
    <n v="87"/>
    <x v="558"/>
    <x v="1"/>
    <s v="USD"/>
    <n v="1286427600"/>
    <n v="1288414800"/>
    <b v="0"/>
    <b v="0"/>
    <s v="theater/plays"/>
    <x v="3"/>
    <x v="3"/>
  </r>
  <r>
    <x v="664"/>
    <s v="Young PLC"/>
    <s v="Optional maximized attitude"/>
    <n v="79400"/>
    <n v="26571"/>
    <x v="0"/>
    <n v="33"/>
    <n v="1063"/>
    <x v="371"/>
    <x v="1"/>
    <s v="USD"/>
    <n v="1329717600"/>
    <n v="1330581600"/>
    <b v="0"/>
    <b v="0"/>
    <s v="music/jazz"/>
    <x v="1"/>
    <x v="17"/>
  </r>
  <r>
    <x v="665"/>
    <s v="Park-Goodman"/>
    <s v="Customer-focused impactful extranet"/>
    <n v="5100"/>
    <n v="12219"/>
    <x v="1"/>
    <n v="239"/>
    <n v="272"/>
    <x v="559"/>
    <x v="1"/>
    <s v="USD"/>
    <n v="1310187600"/>
    <n v="1311397200"/>
    <b v="0"/>
    <b v="1"/>
    <s v="film &amp; video/documentary"/>
    <x v="4"/>
    <x v="4"/>
  </r>
  <r>
    <x v="666"/>
    <s v="York, Barr and Grant"/>
    <s v="Cloned bottom-line success"/>
    <n v="3100"/>
    <n v="1985"/>
    <x v="3"/>
    <n v="64"/>
    <n v="25"/>
    <x v="560"/>
    <x v="1"/>
    <s v="USD"/>
    <n v="1377838800"/>
    <n v="1378357200"/>
    <b v="0"/>
    <b v="1"/>
    <s v="theater/plays"/>
    <x v="3"/>
    <x v="3"/>
  </r>
  <r>
    <x v="667"/>
    <s v="Little Ltd"/>
    <s v="Decentralized bandwidth-monitored ability"/>
    <n v="6900"/>
    <n v="12155"/>
    <x v="1"/>
    <n v="176"/>
    <n v="419"/>
    <x v="561"/>
    <x v="1"/>
    <s v="USD"/>
    <n v="1410325200"/>
    <n v="1411102800"/>
    <b v="0"/>
    <b v="0"/>
    <s v="journalism/audio"/>
    <x v="8"/>
    <x v="23"/>
  </r>
  <r>
    <x v="668"/>
    <s v="Brown and Sons"/>
    <s v="Programmable leadingedge budgetary management"/>
    <n v="27500"/>
    <n v="5593"/>
    <x v="0"/>
    <n v="20"/>
    <n v="76"/>
    <x v="562"/>
    <x v="1"/>
    <s v="USD"/>
    <n v="1343797200"/>
    <n v="1344834000"/>
    <b v="0"/>
    <b v="0"/>
    <s v="theater/plays"/>
    <x v="3"/>
    <x v="3"/>
  </r>
  <r>
    <x v="669"/>
    <s v="Payne, Garrett and Thomas"/>
    <s v="Upgradable bi-directional concept"/>
    <n v="48800"/>
    <n v="175020"/>
    <x v="1"/>
    <n v="358"/>
    <n v="1621"/>
    <x v="563"/>
    <x v="6"/>
    <s v="EUR"/>
    <n v="1498453200"/>
    <n v="1499230800"/>
    <b v="0"/>
    <b v="0"/>
    <s v="theater/plays"/>
    <x v="3"/>
    <x v="3"/>
  </r>
  <r>
    <x v="670"/>
    <s v="Robinson Group"/>
    <s v="Re-contextualized homogeneous flexibility"/>
    <n v="16200"/>
    <n v="75955"/>
    <x v="1"/>
    <n v="468"/>
    <n v="1101"/>
    <x v="369"/>
    <x v="1"/>
    <s v="USD"/>
    <n v="1456380000"/>
    <n v="1457416800"/>
    <b v="0"/>
    <b v="0"/>
    <s v="music/indie rock"/>
    <x v="1"/>
    <x v="7"/>
  </r>
  <r>
    <x v="671"/>
    <s v="Robinson-Kelly"/>
    <s v="Monitored bi-directional standardization"/>
    <n v="97600"/>
    <n v="119127"/>
    <x v="1"/>
    <n v="122"/>
    <n v="1073"/>
    <x v="564"/>
    <x v="1"/>
    <s v="USD"/>
    <n v="1280552400"/>
    <n v="1280898000"/>
    <b v="0"/>
    <b v="1"/>
    <s v="theater/plays"/>
    <x v="3"/>
    <x v="3"/>
  </r>
  <r>
    <x v="672"/>
    <s v="Kelly-Colon"/>
    <s v="Stand-alone grid-enabled leverage"/>
    <n v="197900"/>
    <n v="110689"/>
    <x v="0"/>
    <n v="55"/>
    <n v="4428"/>
    <x v="371"/>
    <x v="2"/>
    <s v="AUD"/>
    <n v="1521608400"/>
    <n v="1522472400"/>
    <b v="0"/>
    <b v="0"/>
    <s v="theater/plays"/>
    <x v="3"/>
    <x v="3"/>
  </r>
  <r>
    <x v="673"/>
    <s v="Turner, Scott and Gentry"/>
    <s v="Assimilated regional groupware"/>
    <n v="5600"/>
    <n v="2445"/>
    <x v="0"/>
    <n v="43"/>
    <n v="58"/>
    <x v="565"/>
    <x v="6"/>
    <s v="EUR"/>
    <n v="1460696400"/>
    <n v="1462510800"/>
    <b v="0"/>
    <b v="0"/>
    <s v="music/indie rock"/>
    <x v="1"/>
    <x v="7"/>
  </r>
  <r>
    <x v="674"/>
    <s v="Sanchez Ltd"/>
    <s v="Up-sized 24hour instruction set"/>
    <n v="170700"/>
    <n v="57250"/>
    <x v="3"/>
    <n v="33"/>
    <n v="1218"/>
    <x v="331"/>
    <x v="1"/>
    <s v="USD"/>
    <n v="1313730000"/>
    <n v="1317790800"/>
    <b v="0"/>
    <b v="0"/>
    <s v="photography/photography books"/>
    <x v="7"/>
    <x v="14"/>
  </r>
  <r>
    <x v="675"/>
    <s v="Giles-Smith"/>
    <s v="Right-sized web-enabled intranet"/>
    <n v="9700"/>
    <n v="11929"/>
    <x v="1"/>
    <n v="122"/>
    <n v="331"/>
    <x v="566"/>
    <x v="1"/>
    <s v="USD"/>
    <n v="1568178000"/>
    <n v="1568782800"/>
    <b v="0"/>
    <b v="0"/>
    <s v="journalism/audio"/>
    <x v="8"/>
    <x v="23"/>
  </r>
  <r>
    <x v="676"/>
    <s v="Thompson-Moreno"/>
    <s v="Expanded needs-based orchestration"/>
    <n v="62300"/>
    <n v="118214"/>
    <x v="1"/>
    <n v="189"/>
    <n v="1170"/>
    <x v="567"/>
    <x v="1"/>
    <s v="USD"/>
    <n v="1348635600"/>
    <n v="1349413200"/>
    <b v="0"/>
    <b v="0"/>
    <s v="photography/photography books"/>
    <x v="7"/>
    <x v="14"/>
  </r>
  <r>
    <x v="677"/>
    <s v="Murphy-Fox"/>
    <s v="Organic system-worthy orchestration"/>
    <n v="5300"/>
    <n v="4432"/>
    <x v="0"/>
    <n v="83"/>
    <n v="111"/>
    <x v="568"/>
    <x v="1"/>
    <s v="USD"/>
    <n v="1468126800"/>
    <n v="1472446800"/>
    <b v="0"/>
    <b v="0"/>
    <s v="publishing/fiction"/>
    <x v="5"/>
    <x v="13"/>
  </r>
  <r>
    <x v="678"/>
    <s v="Rodriguez-Patterson"/>
    <s v="Inverse static standardization"/>
    <n v="99500"/>
    <n v="17879"/>
    <x v="3"/>
    <n v="17"/>
    <n v="215"/>
    <x v="569"/>
    <x v="1"/>
    <s v="USD"/>
    <n v="1547877600"/>
    <n v="1548050400"/>
    <b v="0"/>
    <b v="0"/>
    <s v="film &amp; video/drama"/>
    <x v="4"/>
    <x v="6"/>
  </r>
  <r>
    <x v="679"/>
    <s v="Davis Ltd"/>
    <s v="Synchronized motivating solution"/>
    <n v="1400"/>
    <n v="14511"/>
    <x v="1"/>
    <n v="1036"/>
    <n v="363"/>
    <x v="269"/>
    <x v="1"/>
    <s v="USD"/>
    <n v="1571374800"/>
    <n v="1571806800"/>
    <b v="0"/>
    <b v="1"/>
    <s v="food/food trucks"/>
    <x v="0"/>
    <x v="0"/>
  </r>
  <r>
    <x v="680"/>
    <s v="Nelson-Valdez"/>
    <s v="Open-source 4thgeneration open system"/>
    <n v="145600"/>
    <n v="141822"/>
    <x v="0"/>
    <n v="97"/>
    <n v="2955"/>
    <x v="210"/>
    <x v="1"/>
    <s v="USD"/>
    <n v="1576303200"/>
    <n v="1576476000"/>
    <b v="0"/>
    <b v="1"/>
    <s v="games/mobile games"/>
    <x v="6"/>
    <x v="20"/>
  </r>
  <r>
    <x v="681"/>
    <s v="Kelly PLC"/>
    <s v="Decentralized context-sensitive superstructure"/>
    <n v="184100"/>
    <n v="159037"/>
    <x v="0"/>
    <n v="86"/>
    <n v="1657"/>
    <x v="570"/>
    <x v="1"/>
    <s v="USD"/>
    <n v="1324447200"/>
    <n v="1324965600"/>
    <b v="0"/>
    <b v="0"/>
    <s v="theater/plays"/>
    <x v="3"/>
    <x v="3"/>
  </r>
  <r>
    <x v="682"/>
    <s v="Nguyen and Sons"/>
    <s v="Compatible 5thgeneration concept"/>
    <n v="5400"/>
    <n v="8109"/>
    <x v="1"/>
    <n v="150"/>
    <n v="103"/>
    <x v="571"/>
    <x v="1"/>
    <s v="USD"/>
    <n v="1386741600"/>
    <n v="1387519200"/>
    <b v="0"/>
    <b v="0"/>
    <s v="theater/plays"/>
    <x v="3"/>
    <x v="3"/>
  </r>
  <r>
    <x v="683"/>
    <s v="Jones PLC"/>
    <s v="Virtual systemic intranet"/>
    <n v="2300"/>
    <n v="8244"/>
    <x v="1"/>
    <n v="358"/>
    <n v="147"/>
    <x v="572"/>
    <x v="1"/>
    <s v="USD"/>
    <n v="1537074000"/>
    <n v="1537246800"/>
    <b v="0"/>
    <b v="0"/>
    <s v="theater/plays"/>
    <x v="3"/>
    <x v="3"/>
  </r>
  <r>
    <x v="684"/>
    <s v="Gilmore LLC"/>
    <s v="Optimized systemic algorithm"/>
    <n v="1400"/>
    <n v="7600"/>
    <x v="1"/>
    <n v="542"/>
    <n v="110"/>
    <x v="573"/>
    <x v="0"/>
    <s v="CAD"/>
    <n v="1277787600"/>
    <n v="1279515600"/>
    <b v="0"/>
    <b v="0"/>
    <s v="publishing/nonfiction"/>
    <x v="5"/>
    <x v="9"/>
  </r>
  <r>
    <x v="685"/>
    <s v="Lee-Cobb"/>
    <s v="Customizable homogeneous firmware"/>
    <n v="140000"/>
    <n v="94501"/>
    <x v="0"/>
    <n v="67"/>
    <n v="926"/>
    <x v="180"/>
    <x v="0"/>
    <s v="CAD"/>
    <n v="1440306000"/>
    <n v="1442379600"/>
    <b v="0"/>
    <b v="0"/>
    <s v="theater/plays"/>
    <x v="3"/>
    <x v="3"/>
  </r>
  <r>
    <x v="686"/>
    <s v="Jones, Wiley and Robbins"/>
    <s v="Front-line cohesive extranet"/>
    <n v="7500"/>
    <n v="14381"/>
    <x v="1"/>
    <n v="191"/>
    <n v="134"/>
    <x v="574"/>
    <x v="1"/>
    <s v="USD"/>
    <n v="1522126800"/>
    <n v="1523077200"/>
    <b v="0"/>
    <b v="0"/>
    <s v="technology/wearables"/>
    <x v="2"/>
    <x v="8"/>
  </r>
  <r>
    <x v="687"/>
    <s v="Martin, Gates and Holt"/>
    <s v="Distributed holistic neural-net"/>
    <n v="1500"/>
    <n v="13980"/>
    <x v="1"/>
    <n v="932"/>
    <n v="269"/>
    <x v="575"/>
    <x v="1"/>
    <s v="USD"/>
    <n v="1489298400"/>
    <n v="1489554000"/>
    <b v="0"/>
    <b v="0"/>
    <s v="theater/plays"/>
    <x v="3"/>
    <x v="3"/>
  </r>
  <r>
    <x v="688"/>
    <s v="Bowen, Davies and Burns"/>
    <s v="Devolved client-server monitoring"/>
    <n v="2900"/>
    <n v="12449"/>
    <x v="1"/>
    <n v="429"/>
    <n v="175"/>
    <x v="576"/>
    <x v="1"/>
    <s v="USD"/>
    <n v="1547100000"/>
    <n v="1548482400"/>
    <b v="0"/>
    <b v="1"/>
    <s v="film &amp; video/television"/>
    <x v="4"/>
    <x v="19"/>
  </r>
  <r>
    <x v="689"/>
    <s v="Nguyen Inc"/>
    <s v="Seamless directional capacity"/>
    <n v="7300"/>
    <n v="7348"/>
    <x v="1"/>
    <n v="100"/>
    <n v="69"/>
    <x v="577"/>
    <x v="1"/>
    <s v="USD"/>
    <n v="1383022800"/>
    <n v="1384063200"/>
    <b v="0"/>
    <b v="0"/>
    <s v="technology/web"/>
    <x v="2"/>
    <x v="2"/>
  </r>
  <r>
    <x v="690"/>
    <s v="Walsh-Watts"/>
    <s v="Polarized actuating implementation"/>
    <n v="3600"/>
    <n v="8158"/>
    <x v="1"/>
    <n v="226"/>
    <n v="190"/>
    <x v="578"/>
    <x v="1"/>
    <s v="USD"/>
    <n v="1322373600"/>
    <n v="1322892000"/>
    <b v="0"/>
    <b v="1"/>
    <s v="film &amp; video/documentary"/>
    <x v="4"/>
    <x v="4"/>
  </r>
  <r>
    <x v="691"/>
    <s v="Ray, Li and Li"/>
    <s v="Front-line disintermediate hub"/>
    <n v="5000"/>
    <n v="7119"/>
    <x v="1"/>
    <n v="142"/>
    <n v="237"/>
    <x v="538"/>
    <x v="1"/>
    <s v="USD"/>
    <n v="1349240400"/>
    <n v="1350709200"/>
    <b v="1"/>
    <b v="1"/>
    <s v="film &amp; video/documentary"/>
    <x v="4"/>
    <x v="4"/>
  </r>
  <r>
    <x v="692"/>
    <s v="Murray Ltd"/>
    <s v="Decentralized 4thgeneration challenge"/>
    <n v="6000"/>
    <n v="5438"/>
    <x v="0"/>
    <n v="90"/>
    <n v="77"/>
    <x v="579"/>
    <x v="4"/>
    <s v="GBP"/>
    <n v="1562648400"/>
    <n v="1564203600"/>
    <b v="0"/>
    <b v="0"/>
    <s v="music/rock"/>
    <x v="1"/>
    <x v="1"/>
  </r>
  <r>
    <x v="693"/>
    <s v="Bradford-Silva"/>
    <s v="Reverse-engineered composite hierarchy"/>
    <n v="180400"/>
    <n v="115396"/>
    <x v="0"/>
    <n v="63"/>
    <n v="1748"/>
    <x v="365"/>
    <x v="1"/>
    <s v="USD"/>
    <n v="1508216400"/>
    <n v="1509685200"/>
    <b v="0"/>
    <b v="0"/>
    <s v="theater/plays"/>
    <x v="3"/>
    <x v="3"/>
  </r>
  <r>
    <x v="694"/>
    <s v="Mora-Bradley"/>
    <s v="Programmable tangible ability"/>
    <n v="9100"/>
    <n v="7656"/>
    <x v="0"/>
    <n v="84"/>
    <n v="79"/>
    <x v="580"/>
    <x v="1"/>
    <s v="USD"/>
    <n v="1511762400"/>
    <n v="1514959200"/>
    <b v="0"/>
    <b v="0"/>
    <s v="theater/plays"/>
    <x v="3"/>
    <x v="3"/>
  </r>
  <r>
    <x v="695"/>
    <s v="Cardenas, Thompson and Carey"/>
    <s v="Configurable full-range emulation"/>
    <n v="9200"/>
    <n v="12322"/>
    <x v="1"/>
    <n v="133"/>
    <n v="196"/>
    <x v="377"/>
    <x v="6"/>
    <s v="EUR"/>
    <n v="1447480800"/>
    <n v="1448863200"/>
    <b v="1"/>
    <b v="0"/>
    <s v="music/rock"/>
    <x v="1"/>
    <x v="1"/>
  </r>
  <r>
    <x v="696"/>
    <s v="Lopez, Reid and Johnson"/>
    <s v="Total real-time hardware"/>
    <n v="164100"/>
    <n v="96888"/>
    <x v="0"/>
    <n v="59"/>
    <n v="889"/>
    <x v="581"/>
    <x v="1"/>
    <s v="USD"/>
    <n v="1429506000"/>
    <n v="1429592400"/>
    <b v="0"/>
    <b v="1"/>
    <s v="theater/plays"/>
    <x v="3"/>
    <x v="3"/>
  </r>
  <r>
    <x v="697"/>
    <s v="Fox-Williams"/>
    <s v="Profound system-worthy functionalities"/>
    <n v="128900"/>
    <n v="196960"/>
    <x v="1"/>
    <n v="152"/>
    <n v="7295"/>
    <x v="41"/>
    <x v="1"/>
    <s v="USD"/>
    <n v="1522472400"/>
    <n v="1522645200"/>
    <b v="0"/>
    <b v="0"/>
    <s v="music/electric music"/>
    <x v="1"/>
    <x v="5"/>
  </r>
  <r>
    <x v="698"/>
    <s v="Taylor, Wood and Taylor"/>
    <s v="Cloned hybrid focus group"/>
    <n v="42100"/>
    <n v="188057"/>
    <x v="1"/>
    <n v="446"/>
    <n v="2893"/>
    <x v="93"/>
    <x v="0"/>
    <s v="CAD"/>
    <n v="1322114400"/>
    <n v="1323324000"/>
    <b v="0"/>
    <b v="0"/>
    <s v="technology/wearables"/>
    <x v="2"/>
    <x v="8"/>
  </r>
  <r>
    <x v="699"/>
    <s v="King Inc"/>
    <s v="Ergonomic dedicated focus group"/>
    <n v="7400"/>
    <n v="6245"/>
    <x v="0"/>
    <n v="84"/>
    <n v="56"/>
    <x v="582"/>
    <x v="1"/>
    <s v="USD"/>
    <n v="1561438800"/>
    <n v="1561525200"/>
    <b v="0"/>
    <b v="0"/>
    <s v="film &amp; video/drama"/>
    <x v="4"/>
    <x v="6"/>
  </r>
  <r>
    <x v="700"/>
    <s v="Cole, Petty and Cameron"/>
    <s v="Realigned zero administration paradigm"/>
    <n v="100"/>
    <n v="3"/>
    <x v="0"/>
    <n v="3"/>
    <n v="1"/>
    <x v="235"/>
    <x v="1"/>
    <s v="USD"/>
    <n v="1264399200"/>
    <n v="1265695200"/>
    <b v="0"/>
    <b v="0"/>
    <s v="technology/wearables"/>
    <x v="2"/>
    <x v="8"/>
  </r>
  <r>
    <x v="701"/>
    <s v="Mcclain LLC"/>
    <s v="Open-source multi-tasking methodology"/>
    <n v="52000"/>
    <n v="91014"/>
    <x v="1"/>
    <n v="175"/>
    <n v="820"/>
    <x v="583"/>
    <x v="1"/>
    <s v="USD"/>
    <n v="1301202000"/>
    <n v="1301806800"/>
    <b v="1"/>
    <b v="0"/>
    <s v="theater/plays"/>
    <x v="3"/>
    <x v="3"/>
  </r>
  <r>
    <x v="702"/>
    <s v="Sims-Gross"/>
    <s v="Object-based attitude-oriented analyzer"/>
    <n v="8700"/>
    <n v="4710"/>
    <x v="0"/>
    <n v="54"/>
    <n v="83"/>
    <x v="584"/>
    <x v="1"/>
    <s v="USD"/>
    <n v="1374469200"/>
    <n v="1374901200"/>
    <b v="0"/>
    <b v="0"/>
    <s v="technology/wearables"/>
    <x v="2"/>
    <x v="8"/>
  </r>
  <r>
    <x v="703"/>
    <s v="Perez Group"/>
    <s v="Cross-platform tertiary hub"/>
    <n v="63400"/>
    <n v="197728"/>
    <x v="1"/>
    <n v="311"/>
    <n v="2038"/>
    <x v="585"/>
    <x v="1"/>
    <s v="USD"/>
    <n v="1334984400"/>
    <n v="1336453200"/>
    <b v="1"/>
    <b v="1"/>
    <s v="publishing/translations"/>
    <x v="5"/>
    <x v="18"/>
  </r>
  <r>
    <x v="704"/>
    <s v="Haynes-Williams"/>
    <s v="Seamless clear-thinking artificial intelligence"/>
    <n v="8700"/>
    <n v="10682"/>
    <x v="1"/>
    <n v="122"/>
    <n v="116"/>
    <x v="586"/>
    <x v="1"/>
    <s v="USD"/>
    <n v="1467608400"/>
    <n v="1468904400"/>
    <b v="0"/>
    <b v="0"/>
    <s v="film &amp; video/animation"/>
    <x v="4"/>
    <x v="10"/>
  </r>
  <r>
    <x v="705"/>
    <s v="Ford LLC"/>
    <s v="Centralized tangible success"/>
    <n v="169700"/>
    <n v="168048"/>
    <x v="0"/>
    <n v="99"/>
    <n v="2025"/>
    <x v="587"/>
    <x v="4"/>
    <s v="GBP"/>
    <n v="1386741600"/>
    <n v="1387087200"/>
    <b v="0"/>
    <b v="0"/>
    <s v="publishing/nonfiction"/>
    <x v="5"/>
    <x v="9"/>
  </r>
  <r>
    <x v="706"/>
    <s v="Moreno Ltd"/>
    <s v="Customer-focused multimedia methodology"/>
    <n v="108400"/>
    <n v="138586"/>
    <x v="1"/>
    <n v="127"/>
    <n v="1345"/>
    <x v="588"/>
    <x v="2"/>
    <s v="AUD"/>
    <n v="1546754400"/>
    <n v="1547445600"/>
    <b v="0"/>
    <b v="1"/>
    <s v="technology/web"/>
    <x v="2"/>
    <x v="2"/>
  </r>
  <r>
    <x v="707"/>
    <s v="Moore, Cook and Wright"/>
    <s v="Visionary maximized Local Area Network"/>
    <n v="7300"/>
    <n v="11579"/>
    <x v="1"/>
    <n v="158"/>
    <n v="168"/>
    <x v="589"/>
    <x v="1"/>
    <s v="USD"/>
    <n v="1544248800"/>
    <n v="1547359200"/>
    <b v="0"/>
    <b v="0"/>
    <s v="film &amp; video/drama"/>
    <x v="4"/>
    <x v="6"/>
  </r>
  <r>
    <x v="708"/>
    <s v="Ortega LLC"/>
    <s v="Secured bifurcated intranet"/>
    <n v="1700"/>
    <n v="12020"/>
    <x v="1"/>
    <n v="707"/>
    <n v="137"/>
    <x v="590"/>
    <x v="5"/>
    <s v="CHF"/>
    <n v="1495429200"/>
    <n v="1496293200"/>
    <b v="0"/>
    <b v="0"/>
    <s v="theater/plays"/>
    <x v="3"/>
    <x v="3"/>
  </r>
  <r>
    <x v="709"/>
    <s v="Silva, Walker and Martin"/>
    <s v="Grass-roots 4thgeneration product"/>
    <n v="9800"/>
    <n v="13954"/>
    <x v="1"/>
    <n v="142"/>
    <n v="186"/>
    <x v="591"/>
    <x v="6"/>
    <s v="EUR"/>
    <n v="1334811600"/>
    <n v="1335416400"/>
    <b v="0"/>
    <b v="0"/>
    <s v="theater/plays"/>
    <x v="3"/>
    <x v="3"/>
  </r>
  <r>
    <x v="710"/>
    <s v="Huynh, Gallegos and Mills"/>
    <s v="Reduced next generation info-mediaries"/>
    <n v="4300"/>
    <n v="6358"/>
    <x v="1"/>
    <n v="147"/>
    <n v="125"/>
    <x v="592"/>
    <x v="1"/>
    <s v="USD"/>
    <n v="1531544400"/>
    <n v="1532149200"/>
    <b v="0"/>
    <b v="1"/>
    <s v="theater/plays"/>
    <x v="3"/>
    <x v="3"/>
  </r>
  <r>
    <x v="711"/>
    <s v="Anderson LLC"/>
    <s v="Customizable full-range artificial intelligence"/>
    <n v="6200"/>
    <n v="1260"/>
    <x v="0"/>
    <n v="20"/>
    <n v="14"/>
    <x v="593"/>
    <x v="6"/>
    <s v="EUR"/>
    <n v="1453615200"/>
    <n v="1453788000"/>
    <b v="1"/>
    <b v="1"/>
    <s v="theater/plays"/>
    <x v="3"/>
    <x v="3"/>
  </r>
  <r>
    <x v="712"/>
    <s v="Garza-Bryant"/>
    <s v="Programmable leadingedge contingency"/>
    <n v="800"/>
    <n v="14725"/>
    <x v="1"/>
    <n v="1840"/>
    <n v="202"/>
    <x v="594"/>
    <x v="1"/>
    <s v="USD"/>
    <n v="1467954000"/>
    <n v="1471496400"/>
    <b v="0"/>
    <b v="0"/>
    <s v="theater/plays"/>
    <x v="3"/>
    <x v="3"/>
  </r>
  <r>
    <x v="713"/>
    <s v="Mays LLC"/>
    <s v="Multi-layered global groupware"/>
    <n v="6900"/>
    <n v="11174"/>
    <x v="1"/>
    <n v="161"/>
    <n v="103"/>
    <x v="595"/>
    <x v="1"/>
    <s v="USD"/>
    <n v="1471842000"/>
    <n v="1472878800"/>
    <b v="0"/>
    <b v="0"/>
    <s v="publishing/radio &amp; podcasts"/>
    <x v="5"/>
    <x v="15"/>
  </r>
  <r>
    <x v="714"/>
    <s v="Evans-Jones"/>
    <s v="Switchable methodical superstructure"/>
    <n v="38500"/>
    <n v="182036"/>
    <x v="1"/>
    <n v="472"/>
    <n v="1785"/>
    <x v="229"/>
    <x v="1"/>
    <s v="USD"/>
    <n v="1408424400"/>
    <n v="1408510800"/>
    <b v="0"/>
    <b v="0"/>
    <s v="music/rock"/>
    <x v="1"/>
    <x v="1"/>
  </r>
  <r>
    <x v="715"/>
    <s v="Fischer, Torres and Walker"/>
    <s v="Expanded even-keeled portal"/>
    <n v="118000"/>
    <n v="28870"/>
    <x v="0"/>
    <n v="24"/>
    <n v="656"/>
    <x v="158"/>
    <x v="1"/>
    <s v="USD"/>
    <n v="1281157200"/>
    <n v="1281589200"/>
    <b v="0"/>
    <b v="0"/>
    <s v="games/mobile games"/>
    <x v="6"/>
    <x v="20"/>
  </r>
  <r>
    <x v="716"/>
    <s v="Tapia, Kramer and Hicks"/>
    <s v="Advanced modular moderator"/>
    <n v="2000"/>
    <n v="10353"/>
    <x v="1"/>
    <n v="517"/>
    <n v="157"/>
    <x v="596"/>
    <x v="1"/>
    <s v="USD"/>
    <n v="1373432400"/>
    <n v="1375851600"/>
    <b v="0"/>
    <b v="1"/>
    <s v="theater/plays"/>
    <x v="3"/>
    <x v="3"/>
  </r>
  <r>
    <x v="717"/>
    <s v="Barnes, Wilcox and Riley"/>
    <s v="Reverse-engineered well-modulated ability"/>
    <n v="5600"/>
    <n v="13868"/>
    <x v="1"/>
    <n v="247"/>
    <n v="555"/>
    <x v="498"/>
    <x v="1"/>
    <s v="USD"/>
    <n v="1313989200"/>
    <n v="1315803600"/>
    <b v="0"/>
    <b v="0"/>
    <s v="film &amp; video/documentary"/>
    <x v="4"/>
    <x v="4"/>
  </r>
  <r>
    <x v="718"/>
    <s v="Reyes PLC"/>
    <s v="Expanded optimal pricing structure"/>
    <n v="8300"/>
    <n v="8317"/>
    <x v="1"/>
    <n v="100"/>
    <n v="297"/>
    <x v="126"/>
    <x v="1"/>
    <s v="USD"/>
    <n v="1371445200"/>
    <n v="1373691600"/>
    <b v="0"/>
    <b v="0"/>
    <s v="technology/wearables"/>
    <x v="2"/>
    <x v="8"/>
  </r>
  <r>
    <x v="719"/>
    <s v="Pace, Simpson and Watkins"/>
    <s v="Down-sized uniform ability"/>
    <n v="6900"/>
    <n v="10557"/>
    <x v="1"/>
    <n v="153"/>
    <n v="123"/>
    <x v="597"/>
    <x v="1"/>
    <s v="USD"/>
    <n v="1338267600"/>
    <n v="1339218000"/>
    <b v="0"/>
    <b v="0"/>
    <s v="publishing/fiction"/>
    <x v="5"/>
    <x v="13"/>
  </r>
  <r>
    <x v="720"/>
    <s v="Valenzuela, Davidson and Castro"/>
    <s v="Multi-layered upward-trending conglomeration"/>
    <n v="8700"/>
    <n v="3227"/>
    <x v="3"/>
    <n v="37"/>
    <n v="38"/>
    <x v="598"/>
    <x v="3"/>
    <s v="DKK"/>
    <n v="1519192800"/>
    <n v="1520402400"/>
    <b v="0"/>
    <b v="1"/>
    <s v="theater/plays"/>
    <x v="3"/>
    <x v="3"/>
  </r>
  <r>
    <x v="721"/>
    <s v="Dominguez-Owens"/>
    <s v="Open-architected systematic intranet"/>
    <n v="123600"/>
    <n v="5429"/>
    <x v="3"/>
    <n v="4"/>
    <n v="60"/>
    <x v="599"/>
    <x v="1"/>
    <s v="USD"/>
    <n v="1522818000"/>
    <n v="1523336400"/>
    <b v="0"/>
    <b v="0"/>
    <s v="music/rock"/>
    <x v="1"/>
    <x v="1"/>
  </r>
  <r>
    <x v="722"/>
    <s v="Thomas-Simmons"/>
    <s v="Proactive 24hour frame"/>
    <n v="48500"/>
    <n v="75906"/>
    <x v="1"/>
    <n v="156"/>
    <n v="3036"/>
    <x v="371"/>
    <x v="1"/>
    <s v="USD"/>
    <n v="1509948000"/>
    <n v="1512280800"/>
    <b v="0"/>
    <b v="0"/>
    <s v="film &amp; video/documentary"/>
    <x v="4"/>
    <x v="4"/>
  </r>
  <r>
    <x v="723"/>
    <s v="Beck-Knight"/>
    <s v="Exclusive fresh-thinking model"/>
    <n v="4900"/>
    <n v="13250"/>
    <x v="1"/>
    <n v="270"/>
    <n v="144"/>
    <x v="600"/>
    <x v="2"/>
    <s v="AUD"/>
    <n v="1456898400"/>
    <n v="1458709200"/>
    <b v="0"/>
    <b v="0"/>
    <s v="theater/plays"/>
    <x v="3"/>
    <x v="3"/>
  </r>
  <r>
    <x v="724"/>
    <s v="Mccoy Ltd"/>
    <s v="Business-focused encompassing intranet"/>
    <n v="8400"/>
    <n v="11261"/>
    <x v="1"/>
    <n v="134"/>
    <n v="121"/>
    <x v="601"/>
    <x v="4"/>
    <s v="GBP"/>
    <n v="1413954000"/>
    <n v="1414126800"/>
    <b v="0"/>
    <b v="1"/>
    <s v="theater/plays"/>
    <x v="3"/>
    <x v="3"/>
  </r>
  <r>
    <x v="725"/>
    <s v="Dawson-Tyler"/>
    <s v="Optional 6thgeneration access"/>
    <n v="193200"/>
    <n v="97369"/>
    <x v="0"/>
    <n v="50"/>
    <n v="1596"/>
    <x v="477"/>
    <x v="1"/>
    <s v="USD"/>
    <n v="1416031200"/>
    <n v="1416204000"/>
    <b v="0"/>
    <b v="0"/>
    <s v="games/mobile games"/>
    <x v="6"/>
    <x v="20"/>
  </r>
  <r>
    <x v="726"/>
    <s v="Johns-Thomas"/>
    <s v="Realigned web-enabled functionalities"/>
    <n v="54300"/>
    <n v="48227"/>
    <x v="3"/>
    <n v="88"/>
    <n v="524"/>
    <x v="602"/>
    <x v="1"/>
    <s v="USD"/>
    <n v="1287982800"/>
    <n v="1288501200"/>
    <b v="0"/>
    <b v="1"/>
    <s v="theater/plays"/>
    <x v="3"/>
    <x v="3"/>
  </r>
  <r>
    <x v="727"/>
    <s v="Quinn, Cruz and Schmidt"/>
    <s v="Enterprise-wide multimedia software"/>
    <n v="8900"/>
    <n v="14685"/>
    <x v="1"/>
    <n v="165"/>
    <n v="181"/>
    <x v="603"/>
    <x v="1"/>
    <s v="USD"/>
    <n v="1547964000"/>
    <n v="1552971600"/>
    <b v="0"/>
    <b v="0"/>
    <s v="technology/web"/>
    <x v="2"/>
    <x v="2"/>
  </r>
  <r>
    <x v="728"/>
    <s v="Stewart Inc"/>
    <s v="Versatile mission-critical knowledgebase"/>
    <n v="4200"/>
    <n v="735"/>
    <x v="0"/>
    <n v="17"/>
    <n v="10"/>
    <x v="604"/>
    <x v="1"/>
    <s v="USD"/>
    <n v="1464152400"/>
    <n v="1465102800"/>
    <b v="0"/>
    <b v="0"/>
    <s v="theater/plays"/>
    <x v="3"/>
    <x v="3"/>
  </r>
  <r>
    <x v="729"/>
    <s v="Moore Group"/>
    <s v="Multi-lateral object-oriented open system"/>
    <n v="5600"/>
    <n v="10397"/>
    <x v="1"/>
    <n v="185"/>
    <n v="122"/>
    <x v="526"/>
    <x v="1"/>
    <s v="USD"/>
    <n v="1359957600"/>
    <n v="1360130400"/>
    <b v="0"/>
    <b v="0"/>
    <s v="film &amp; video/drama"/>
    <x v="4"/>
    <x v="6"/>
  </r>
  <r>
    <x v="730"/>
    <s v="Carson PLC"/>
    <s v="Visionary system-worthy attitude"/>
    <n v="28800"/>
    <n v="118847"/>
    <x v="1"/>
    <n v="412"/>
    <n v="1071"/>
    <x v="605"/>
    <x v="0"/>
    <s v="CAD"/>
    <n v="1432357200"/>
    <n v="1432875600"/>
    <b v="0"/>
    <b v="0"/>
    <s v="technology/wearables"/>
    <x v="2"/>
    <x v="8"/>
  </r>
  <r>
    <x v="731"/>
    <s v="Cruz, Hall and Mason"/>
    <s v="Synergized content-based hierarchy"/>
    <n v="8000"/>
    <n v="7220"/>
    <x v="3"/>
    <n v="90"/>
    <n v="219"/>
    <x v="606"/>
    <x v="1"/>
    <s v="USD"/>
    <n v="1500786000"/>
    <n v="1500872400"/>
    <b v="0"/>
    <b v="0"/>
    <s v="technology/web"/>
    <x v="2"/>
    <x v="2"/>
  </r>
  <r>
    <x v="732"/>
    <s v="Glass, Baker and Jones"/>
    <s v="Business-focused 24hour access"/>
    <n v="117000"/>
    <n v="107622"/>
    <x v="0"/>
    <n v="91"/>
    <n v="1121"/>
    <x v="607"/>
    <x v="1"/>
    <s v="USD"/>
    <n v="1490158800"/>
    <n v="1492146000"/>
    <b v="0"/>
    <b v="1"/>
    <s v="music/rock"/>
    <x v="1"/>
    <x v="1"/>
  </r>
  <r>
    <x v="733"/>
    <s v="Marquez-Kerr"/>
    <s v="Automated hybrid orchestration"/>
    <n v="15800"/>
    <n v="83267"/>
    <x v="1"/>
    <n v="527"/>
    <n v="980"/>
    <x v="608"/>
    <x v="1"/>
    <s v="USD"/>
    <n v="1406178000"/>
    <n v="1407301200"/>
    <b v="0"/>
    <b v="0"/>
    <s v="music/metal"/>
    <x v="1"/>
    <x v="16"/>
  </r>
  <r>
    <x v="734"/>
    <s v="Stone PLC"/>
    <s v="Exclusive 5thgeneration leverage"/>
    <n v="4200"/>
    <n v="13404"/>
    <x v="1"/>
    <n v="319"/>
    <n v="536"/>
    <x v="252"/>
    <x v="1"/>
    <s v="USD"/>
    <n v="1485583200"/>
    <n v="1486620000"/>
    <b v="0"/>
    <b v="1"/>
    <s v="theater/plays"/>
    <x v="3"/>
    <x v="3"/>
  </r>
  <r>
    <x v="735"/>
    <s v="Caldwell PLC"/>
    <s v="Grass-roots zero administration alliance"/>
    <n v="37100"/>
    <n v="131404"/>
    <x v="1"/>
    <n v="354"/>
    <n v="1991"/>
    <x v="609"/>
    <x v="1"/>
    <s v="USD"/>
    <n v="1459314000"/>
    <n v="1459918800"/>
    <b v="0"/>
    <b v="0"/>
    <s v="photography/photography books"/>
    <x v="7"/>
    <x v="14"/>
  </r>
  <r>
    <x v="736"/>
    <s v="Silva-Hawkins"/>
    <s v="Proactive heuristic orchestration"/>
    <n v="7700"/>
    <n v="2533"/>
    <x v="3"/>
    <n v="32"/>
    <n v="29"/>
    <x v="610"/>
    <x v="1"/>
    <s v="USD"/>
    <n v="1424412000"/>
    <n v="1424757600"/>
    <b v="0"/>
    <b v="0"/>
    <s v="publishing/nonfiction"/>
    <x v="5"/>
    <x v="9"/>
  </r>
  <r>
    <x v="737"/>
    <s v="Gardner Inc"/>
    <s v="Function-based systematic Graphical User Interface"/>
    <n v="3700"/>
    <n v="5028"/>
    <x v="1"/>
    <n v="135"/>
    <n v="180"/>
    <x v="611"/>
    <x v="1"/>
    <s v="USD"/>
    <n v="1478844000"/>
    <n v="1479880800"/>
    <b v="0"/>
    <b v="0"/>
    <s v="music/indie rock"/>
    <x v="1"/>
    <x v="7"/>
  </r>
  <r>
    <x v="738"/>
    <s v="Garcia Group"/>
    <s v="Extended zero administration software"/>
    <n v="74700"/>
    <n v="1557"/>
    <x v="0"/>
    <n v="2"/>
    <n v="15"/>
    <x v="612"/>
    <x v="1"/>
    <s v="USD"/>
    <n v="1416117600"/>
    <n v="1418018400"/>
    <b v="0"/>
    <b v="1"/>
    <s v="theater/plays"/>
    <x v="3"/>
    <x v="3"/>
  </r>
  <r>
    <x v="739"/>
    <s v="Meyer-Avila"/>
    <s v="Multi-tiered discrete support"/>
    <n v="10000"/>
    <n v="6100"/>
    <x v="0"/>
    <n v="61"/>
    <n v="191"/>
    <x v="613"/>
    <x v="1"/>
    <s v="USD"/>
    <n v="1340946000"/>
    <n v="1341032400"/>
    <b v="0"/>
    <b v="0"/>
    <s v="music/indie rock"/>
    <x v="1"/>
    <x v="7"/>
  </r>
  <r>
    <x v="740"/>
    <s v="Nelson, Smith and Graham"/>
    <s v="Phased system-worthy conglomeration"/>
    <n v="5300"/>
    <n v="1592"/>
    <x v="0"/>
    <n v="30"/>
    <n v="16"/>
    <x v="614"/>
    <x v="1"/>
    <s v="USD"/>
    <n v="1486101600"/>
    <n v="1486360800"/>
    <b v="0"/>
    <b v="0"/>
    <s v="theater/plays"/>
    <x v="3"/>
    <x v="3"/>
  </r>
  <r>
    <x v="741"/>
    <s v="Garcia Ltd"/>
    <s v="Balanced mobile alliance"/>
    <n v="1200"/>
    <n v="14150"/>
    <x v="1"/>
    <n v="1179"/>
    <n v="130"/>
    <x v="615"/>
    <x v="1"/>
    <s v="USD"/>
    <n v="1274590800"/>
    <n v="1274677200"/>
    <b v="0"/>
    <b v="0"/>
    <s v="theater/plays"/>
    <x v="3"/>
    <x v="3"/>
  </r>
  <r>
    <x v="742"/>
    <s v="West-Stevens"/>
    <s v="Reactive solution-oriented groupware"/>
    <n v="1200"/>
    <n v="13513"/>
    <x v="1"/>
    <n v="1126"/>
    <n v="122"/>
    <x v="85"/>
    <x v="1"/>
    <s v="USD"/>
    <n v="1263880800"/>
    <n v="1267509600"/>
    <b v="0"/>
    <b v="0"/>
    <s v="music/electric music"/>
    <x v="1"/>
    <x v="5"/>
  </r>
  <r>
    <x v="743"/>
    <s v="Clark-Conrad"/>
    <s v="Exclusive bandwidth-monitored orchestration"/>
    <n v="3900"/>
    <n v="504"/>
    <x v="0"/>
    <n v="12"/>
    <n v="17"/>
    <x v="616"/>
    <x v="1"/>
    <s v="USD"/>
    <n v="1445403600"/>
    <n v="1445922000"/>
    <b v="0"/>
    <b v="1"/>
    <s v="theater/plays"/>
    <x v="3"/>
    <x v="3"/>
  </r>
  <r>
    <x v="744"/>
    <s v="Fitzgerald Group"/>
    <s v="Intuitive exuding initiative"/>
    <n v="2000"/>
    <n v="14240"/>
    <x v="1"/>
    <n v="712"/>
    <n v="140"/>
    <x v="617"/>
    <x v="1"/>
    <s v="USD"/>
    <n v="1533877200"/>
    <n v="1534050000"/>
    <b v="0"/>
    <b v="1"/>
    <s v="theater/plays"/>
    <x v="3"/>
    <x v="3"/>
  </r>
  <r>
    <x v="745"/>
    <s v="Hill, Mccann and Moore"/>
    <s v="Streamlined needs-based knowledge user"/>
    <n v="6900"/>
    <n v="2091"/>
    <x v="0"/>
    <n v="30"/>
    <n v="34"/>
    <x v="618"/>
    <x v="1"/>
    <s v="USD"/>
    <n v="1275195600"/>
    <n v="1277528400"/>
    <b v="0"/>
    <b v="0"/>
    <s v="technology/wearables"/>
    <x v="2"/>
    <x v="8"/>
  </r>
  <r>
    <x v="746"/>
    <s v="Edwards LLC"/>
    <s v="Automated system-worthy structure"/>
    <n v="55800"/>
    <n v="118580"/>
    <x v="1"/>
    <n v="212"/>
    <n v="3388"/>
    <x v="32"/>
    <x v="1"/>
    <s v="USD"/>
    <n v="1318136400"/>
    <n v="1318568400"/>
    <b v="0"/>
    <b v="0"/>
    <s v="technology/web"/>
    <x v="2"/>
    <x v="2"/>
  </r>
  <r>
    <x v="747"/>
    <s v="Greer and Sons"/>
    <s v="Secured clear-thinking intranet"/>
    <n v="4900"/>
    <n v="11214"/>
    <x v="1"/>
    <n v="228"/>
    <n v="280"/>
    <x v="619"/>
    <x v="1"/>
    <s v="USD"/>
    <n v="1283403600"/>
    <n v="1284354000"/>
    <b v="0"/>
    <b v="0"/>
    <s v="theater/plays"/>
    <x v="3"/>
    <x v="3"/>
  </r>
  <r>
    <x v="748"/>
    <s v="Martinez PLC"/>
    <s v="Cloned actuating architecture"/>
    <n v="194900"/>
    <n v="68137"/>
    <x v="3"/>
    <n v="34"/>
    <n v="614"/>
    <x v="605"/>
    <x v="1"/>
    <s v="USD"/>
    <n v="1267423200"/>
    <n v="1269579600"/>
    <b v="0"/>
    <b v="1"/>
    <s v="film &amp; video/animation"/>
    <x v="4"/>
    <x v="10"/>
  </r>
  <r>
    <x v="749"/>
    <s v="Hunter-Logan"/>
    <s v="Down-sized needs-based task-force"/>
    <n v="8600"/>
    <n v="13527"/>
    <x v="1"/>
    <n v="157"/>
    <n v="366"/>
    <x v="620"/>
    <x v="6"/>
    <s v="EUR"/>
    <n v="1412744400"/>
    <n v="1413781200"/>
    <b v="0"/>
    <b v="1"/>
    <s v="technology/wearables"/>
    <x v="2"/>
    <x v="8"/>
  </r>
  <r>
    <x v="750"/>
    <s v="Ramos and Sons"/>
    <s v="Extended responsive Internet solution"/>
    <n v="100"/>
    <n v="1"/>
    <x v="0"/>
    <n v="1"/>
    <n v="1"/>
    <x v="97"/>
    <x v="4"/>
    <s v="GBP"/>
    <n v="1277960400"/>
    <n v="1280120400"/>
    <b v="0"/>
    <b v="0"/>
    <s v="music/electric music"/>
    <x v="1"/>
    <x v="5"/>
  </r>
  <r>
    <x v="751"/>
    <s v="Lane-Barber"/>
    <s v="Universal value-added moderator"/>
    <n v="3600"/>
    <n v="8363"/>
    <x v="1"/>
    <n v="232"/>
    <n v="270"/>
    <x v="621"/>
    <x v="1"/>
    <s v="USD"/>
    <n v="1458190800"/>
    <n v="1459486800"/>
    <b v="1"/>
    <b v="1"/>
    <s v="publishing/nonfiction"/>
    <x v="5"/>
    <x v="9"/>
  </r>
  <r>
    <x v="752"/>
    <s v="Lowery Group"/>
    <s v="Sharable motivating emulation"/>
    <n v="5800"/>
    <n v="5362"/>
    <x v="3"/>
    <n v="92"/>
    <n v="114"/>
    <x v="306"/>
    <x v="1"/>
    <s v="USD"/>
    <n v="1280984400"/>
    <n v="1282539600"/>
    <b v="0"/>
    <b v="1"/>
    <s v="theater/plays"/>
    <x v="3"/>
    <x v="3"/>
  </r>
  <r>
    <x v="753"/>
    <s v="Guerrero-Griffin"/>
    <s v="Networked web-enabled product"/>
    <n v="4700"/>
    <n v="12065"/>
    <x v="1"/>
    <n v="256"/>
    <n v="137"/>
    <x v="622"/>
    <x v="1"/>
    <s v="USD"/>
    <n v="1274590800"/>
    <n v="1275886800"/>
    <b v="0"/>
    <b v="0"/>
    <s v="photography/photography books"/>
    <x v="7"/>
    <x v="14"/>
  </r>
  <r>
    <x v="754"/>
    <s v="Perez, Reed and Lee"/>
    <s v="Advanced dedicated encoding"/>
    <n v="70400"/>
    <n v="118603"/>
    <x v="1"/>
    <n v="168"/>
    <n v="3205"/>
    <x v="623"/>
    <x v="1"/>
    <s v="USD"/>
    <n v="1351400400"/>
    <n v="1355983200"/>
    <b v="0"/>
    <b v="0"/>
    <s v="theater/plays"/>
    <x v="3"/>
    <x v="3"/>
  </r>
  <r>
    <x v="755"/>
    <s v="Chen, Pollard and Clarke"/>
    <s v="Stand-alone multi-state project"/>
    <n v="4500"/>
    <n v="7496"/>
    <x v="1"/>
    <n v="166"/>
    <n v="288"/>
    <x v="624"/>
    <x v="3"/>
    <s v="DKK"/>
    <n v="1514354400"/>
    <n v="1515391200"/>
    <b v="0"/>
    <b v="1"/>
    <s v="theater/plays"/>
    <x v="3"/>
    <x v="3"/>
  </r>
  <r>
    <x v="756"/>
    <s v="Serrano, Gallagher and Griffith"/>
    <s v="Customizable bi-directional monitoring"/>
    <n v="1300"/>
    <n v="10037"/>
    <x v="1"/>
    <n v="772"/>
    <n v="148"/>
    <x v="625"/>
    <x v="1"/>
    <s v="USD"/>
    <n v="1421733600"/>
    <n v="1422252000"/>
    <b v="0"/>
    <b v="0"/>
    <s v="theater/plays"/>
    <x v="3"/>
    <x v="3"/>
  </r>
  <r>
    <x v="757"/>
    <s v="Callahan-Gilbert"/>
    <s v="Profit-focused motivating function"/>
    <n v="1400"/>
    <n v="5696"/>
    <x v="1"/>
    <n v="406"/>
    <n v="114"/>
    <x v="626"/>
    <x v="1"/>
    <s v="USD"/>
    <n v="1305176400"/>
    <n v="1305522000"/>
    <b v="0"/>
    <b v="0"/>
    <s v="film &amp; video/drama"/>
    <x v="4"/>
    <x v="6"/>
  </r>
  <r>
    <x v="758"/>
    <s v="Logan-Miranda"/>
    <s v="Proactive systemic firmware"/>
    <n v="29600"/>
    <n v="167005"/>
    <x v="1"/>
    <n v="564"/>
    <n v="1518"/>
    <x v="627"/>
    <x v="0"/>
    <s v="CAD"/>
    <n v="1414126800"/>
    <n v="1414904400"/>
    <b v="0"/>
    <b v="0"/>
    <s v="music/rock"/>
    <x v="1"/>
    <x v="1"/>
  </r>
  <r>
    <x v="759"/>
    <s v="Rodriguez PLC"/>
    <s v="Grass-roots upward-trending installation"/>
    <n v="167500"/>
    <n v="114615"/>
    <x v="0"/>
    <n v="68"/>
    <n v="1274"/>
    <x v="628"/>
    <x v="1"/>
    <s v="USD"/>
    <n v="1517810400"/>
    <n v="1520402400"/>
    <b v="0"/>
    <b v="0"/>
    <s v="music/electric music"/>
    <x v="1"/>
    <x v="5"/>
  </r>
  <r>
    <x v="760"/>
    <s v="Smith-Kennedy"/>
    <s v="Virtual heuristic hub"/>
    <n v="48300"/>
    <n v="16592"/>
    <x v="0"/>
    <n v="34"/>
    <n v="210"/>
    <x v="629"/>
    <x v="6"/>
    <s v="EUR"/>
    <n v="1564635600"/>
    <n v="1567141200"/>
    <b v="0"/>
    <b v="1"/>
    <s v="games/video games"/>
    <x v="6"/>
    <x v="11"/>
  </r>
  <r>
    <x v="761"/>
    <s v="Mitchell-Lee"/>
    <s v="Customizable leadingedge model"/>
    <n v="2200"/>
    <n v="14420"/>
    <x v="1"/>
    <n v="655"/>
    <n v="166"/>
    <x v="630"/>
    <x v="1"/>
    <s v="USD"/>
    <n v="1500699600"/>
    <n v="1501131600"/>
    <b v="0"/>
    <b v="0"/>
    <s v="music/rock"/>
    <x v="1"/>
    <x v="1"/>
  </r>
  <r>
    <x v="762"/>
    <s v="Davis Ltd"/>
    <s v="Upgradable uniform service-desk"/>
    <n v="3500"/>
    <n v="6204"/>
    <x v="1"/>
    <n v="177"/>
    <n v="100"/>
    <x v="469"/>
    <x v="2"/>
    <s v="AUD"/>
    <n v="1354082400"/>
    <n v="1355032800"/>
    <b v="0"/>
    <b v="0"/>
    <s v="music/jazz"/>
    <x v="1"/>
    <x v="17"/>
  </r>
  <r>
    <x v="763"/>
    <s v="Rowland PLC"/>
    <s v="Inverse client-driven product"/>
    <n v="5600"/>
    <n v="6338"/>
    <x v="1"/>
    <n v="113"/>
    <n v="235"/>
    <x v="631"/>
    <x v="1"/>
    <s v="USD"/>
    <n v="1336453200"/>
    <n v="1339477200"/>
    <b v="0"/>
    <b v="1"/>
    <s v="theater/plays"/>
    <x v="3"/>
    <x v="3"/>
  </r>
  <r>
    <x v="764"/>
    <s v="Shaffer-Mason"/>
    <s v="Managed bandwidth-monitored system engine"/>
    <n v="1100"/>
    <n v="8010"/>
    <x v="1"/>
    <n v="728"/>
    <n v="148"/>
    <x v="485"/>
    <x v="1"/>
    <s v="USD"/>
    <n v="1305262800"/>
    <n v="1305954000"/>
    <b v="0"/>
    <b v="0"/>
    <s v="music/rock"/>
    <x v="1"/>
    <x v="1"/>
  </r>
  <r>
    <x v="765"/>
    <s v="Matthews LLC"/>
    <s v="Advanced transitional help-desk"/>
    <n v="3900"/>
    <n v="8125"/>
    <x v="1"/>
    <n v="208"/>
    <n v="198"/>
    <x v="632"/>
    <x v="1"/>
    <s v="USD"/>
    <n v="1492232400"/>
    <n v="1494392400"/>
    <b v="1"/>
    <b v="1"/>
    <s v="music/indie rock"/>
    <x v="1"/>
    <x v="7"/>
  </r>
  <r>
    <x v="766"/>
    <s v="Montgomery-Castro"/>
    <s v="De-engineered disintermediate encryption"/>
    <n v="43800"/>
    <n v="13653"/>
    <x v="0"/>
    <n v="31"/>
    <n v="248"/>
    <x v="633"/>
    <x v="2"/>
    <s v="AUD"/>
    <n v="1537333200"/>
    <n v="1537419600"/>
    <b v="0"/>
    <b v="0"/>
    <s v="film &amp; video/science fiction"/>
    <x v="4"/>
    <x v="22"/>
  </r>
  <r>
    <x v="767"/>
    <s v="Hale, Pearson and Jenkins"/>
    <s v="Upgradable attitude-oriented project"/>
    <n v="97200"/>
    <n v="55372"/>
    <x v="0"/>
    <n v="56"/>
    <n v="513"/>
    <x v="634"/>
    <x v="1"/>
    <s v="USD"/>
    <n v="1444107600"/>
    <n v="1447999200"/>
    <b v="0"/>
    <b v="0"/>
    <s v="publishing/translations"/>
    <x v="5"/>
    <x v="18"/>
  </r>
  <r>
    <x v="768"/>
    <s v="Ramirez-Calderon"/>
    <s v="Fundamental zero tolerance alliance"/>
    <n v="4800"/>
    <n v="11088"/>
    <x v="1"/>
    <n v="231"/>
    <n v="150"/>
    <x v="635"/>
    <x v="1"/>
    <s v="USD"/>
    <n v="1386741600"/>
    <n v="1388037600"/>
    <b v="0"/>
    <b v="0"/>
    <s v="theater/plays"/>
    <x v="3"/>
    <x v="3"/>
  </r>
  <r>
    <x v="769"/>
    <s v="Johnson-Morales"/>
    <s v="Devolved 24hour forecast"/>
    <n v="125600"/>
    <n v="109106"/>
    <x v="0"/>
    <n v="86"/>
    <n v="3410"/>
    <x v="636"/>
    <x v="1"/>
    <s v="USD"/>
    <n v="1376542800"/>
    <n v="1378789200"/>
    <b v="0"/>
    <b v="0"/>
    <s v="games/video games"/>
    <x v="6"/>
    <x v="11"/>
  </r>
  <r>
    <x v="770"/>
    <s v="Mathis-Rodriguez"/>
    <s v="User-centric attitude-oriented intranet"/>
    <n v="4300"/>
    <n v="11642"/>
    <x v="1"/>
    <n v="270"/>
    <n v="216"/>
    <x v="637"/>
    <x v="6"/>
    <s v="EUR"/>
    <n v="1397451600"/>
    <n v="1398056400"/>
    <b v="0"/>
    <b v="1"/>
    <s v="theater/plays"/>
    <x v="3"/>
    <x v="3"/>
  </r>
  <r>
    <x v="771"/>
    <s v="Smith, Mack and Williams"/>
    <s v="Self-enabling 5thgeneration paradigm"/>
    <n v="5600"/>
    <n v="2769"/>
    <x v="3"/>
    <n v="49"/>
    <n v="26"/>
    <x v="638"/>
    <x v="1"/>
    <s v="USD"/>
    <n v="1548482400"/>
    <n v="1550815200"/>
    <b v="0"/>
    <b v="0"/>
    <s v="theater/plays"/>
    <x v="3"/>
    <x v="3"/>
  </r>
  <r>
    <x v="772"/>
    <s v="Johnson-Pace"/>
    <s v="Persistent 3rdgeneration moratorium"/>
    <n v="149600"/>
    <n v="169586"/>
    <x v="1"/>
    <n v="113"/>
    <n v="5139"/>
    <x v="639"/>
    <x v="1"/>
    <s v="USD"/>
    <n v="1549692000"/>
    <n v="1550037600"/>
    <b v="0"/>
    <b v="0"/>
    <s v="music/indie rock"/>
    <x v="1"/>
    <x v="7"/>
  </r>
  <r>
    <x v="773"/>
    <s v="Meza, Kirby and Patel"/>
    <s v="Cross-platform empowering project"/>
    <n v="53100"/>
    <n v="101185"/>
    <x v="1"/>
    <n v="190"/>
    <n v="2353"/>
    <x v="193"/>
    <x v="1"/>
    <s v="USD"/>
    <n v="1492059600"/>
    <n v="1492923600"/>
    <b v="0"/>
    <b v="0"/>
    <s v="theater/plays"/>
    <x v="3"/>
    <x v="3"/>
  </r>
  <r>
    <x v="774"/>
    <s v="Gonzalez-Snow"/>
    <s v="Polarized user-facing interface"/>
    <n v="5000"/>
    <n v="6775"/>
    <x v="1"/>
    <n v="135"/>
    <n v="78"/>
    <x v="640"/>
    <x v="6"/>
    <s v="EUR"/>
    <n v="1463979600"/>
    <n v="1467522000"/>
    <b v="0"/>
    <b v="0"/>
    <s v="technology/web"/>
    <x v="2"/>
    <x v="2"/>
  </r>
  <r>
    <x v="775"/>
    <s v="Murphy LLC"/>
    <s v="Customer-focused non-volatile framework"/>
    <n v="9400"/>
    <n v="968"/>
    <x v="0"/>
    <n v="10"/>
    <n v="10"/>
    <x v="641"/>
    <x v="1"/>
    <s v="USD"/>
    <n v="1415253600"/>
    <n v="1416117600"/>
    <b v="0"/>
    <b v="0"/>
    <s v="music/rock"/>
    <x v="1"/>
    <x v="1"/>
  </r>
  <r>
    <x v="776"/>
    <s v="Taylor-Rowe"/>
    <s v="Synchronized multimedia frame"/>
    <n v="110800"/>
    <n v="72623"/>
    <x v="0"/>
    <n v="65"/>
    <n v="2201"/>
    <x v="639"/>
    <x v="1"/>
    <s v="USD"/>
    <n v="1562216400"/>
    <n v="1563771600"/>
    <b v="0"/>
    <b v="0"/>
    <s v="theater/plays"/>
    <x v="3"/>
    <x v="3"/>
  </r>
  <r>
    <x v="777"/>
    <s v="Henderson Ltd"/>
    <s v="Open-architected stable algorithm"/>
    <n v="93800"/>
    <n v="45987"/>
    <x v="0"/>
    <n v="49"/>
    <n v="676"/>
    <x v="642"/>
    <x v="1"/>
    <s v="USD"/>
    <n v="1316754000"/>
    <n v="1319259600"/>
    <b v="0"/>
    <b v="0"/>
    <s v="theater/plays"/>
    <x v="3"/>
    <x v="3"/>
  </r>
  <r>
    <x v="778"/>
    <s v="Moss-Guzman"/>
    <s v="Cross-platform optimizing website"/>
    <n v="1300"/>
    <n v="10243"/>
    <x v="1"/>
    <n v="787"/>
    <n v="174"/>
    <x v="643"/>
    <x v="5"/>
    <s v="CHF"/>
    <n v="1313211600"/>
    <n v="1313643600"/>
    <b v="0"/>
    <b v="0"/>
    <s v="film &amp; video/animation"/>
    <x v="4"/>
    <x v="10"/>
  </r>
  <r>
    <x v="779"/>
    <s v="Webb Group"/>
    <s v="Public-key actuating projection"/>
    <n v="108700"/>
    <n v="87293"/>
    <x v="0"/>
    <n v="80"/>
    <n v="831"/>
    <x v="12"/>
    <x v="1"/>
    <s v="USD"/>
    <n v="1439528400"/>
    <n v="1440306000"/>
    <b v="0"/>
    <b v="1"/>
    <s v="theater/plays"/>
    <x v="3"/>
    <x v="3"/>
  </r>
  <r>
    <x v="780"/>
    <s v="Brooks-Rodriguez"/>
    <s v="Implemented intangible instruction set"/>
    <n v="5100"/>
    <n v="5421"/>
    <x v="1"/>
    <n v="106"/>
    <n v="164"/>
    <x v="644"/>
    <x v="1"/>
    <s v="USD"/>
    <n v="1469163600"/>
    <n v="1470805200"/>
    <b v="0"/>
    <b v="1"/>
    <s v="film &amp; video/drama"/>
    <x v="4"/>
    <x v="6"/>
  </r>
  <r>
    <x v="781"/>
    <s v="Thomas Ltd"/>
    <s v="Cross-group interactive architecture"/>
    <n v="8700"/>
    <n v="4414"/>
    <x v="3"/>
    <n v="50"/>
    <n v="56"/>
    <x v="645"/>
    <x v="5"/>
    <s v="CHF"/>
    <n v="1288501200"/>
    <n v="1292911200"/>
    <b v="0"/>
    <b v="0"/>
    <s v="theater/plays"/>
    <x v="3"/>
    <x v="3"/>
  </r>
  <r>
    <x v="782"/>
    <s v="Williams and Sons"/>
    <s v="Centralized asymmetric framework"/>
    <n v="5100"/>
    <n v="10981"/>
    <x v="1"/>
    <n v="215"/>
    <n v="161"/>
    <x v="646"/>
    <x v="1"/>
    <s v="USD"/>
    <n v="1298959200"/>
    <n v="1301374800"/>
    <b v="0"/>
    <b v="1"/>
    <s v="film &amp; video/animation"/>
    <x v="4"/>
    <x v="10"/>
  </r>
  <r>
    <x v="783"/>
    <s v="Vega, Chan and Carney"/>
    <s v="Down-sized systematic utilization"/>
    <n v="7400"/>
    <n v="10451"/>
    <x v="1"/>
    <n v="141"/>
    <n v="138"/>
    <x v="522"/>
    <x v="1"/>
    <s v="USD"/>
    <n v="1387260000"/>
    <n v="1387864800"/>
    <b v="0"/>
    <b v="0"/>
    <s v="music/rock"/>
    <x v="1"/>
    <x v="1"/>
  </r>
  <r>
    <x v="784"/>
    <s v="Byrd Group"/>
    <s v="Profound fault-tolerant model"/>
    <n v="88900"/>
    <n v="102535"/>
    <x v="1"/>
    <n v="115"/>
    <n v="3308"/>
    <x v="7"/>
    <x v="1"/>
    <s v="USD"/>
    <n v="1457244000"/>
    <n v="1458190800"/>
    <b v="0"/>
    <b v="0"/>
    <s v="technology/web"/>
    <x v="2"/>
    <x v="2"/>
  </r>
  <r>
    <x v="785"/>
    <s v="Peterson, Fletcher and Sanchez"/>
    <s v="Multi-channeled bi-directional moratorium"/>
    <n v="6700"/>
    <n v="12939"/>
    <x v="1"/>
    <n v="193"/>
    <n v="127"/>
    <x v="647"/>
    <x v="2"/>
    <s v="AUD"/>
    <n v="1556341200"/>
    <n v="1559278800"/>
    <b v="0"/>
    <b v="1"/>
    <s v="film &amp; video/animation"/>
    <x v="4"/>
    <x v="10"/>
  </r>
  <r>
    <x v="786"/>
    <s v="Smith-Brown"/>
    <s v="Object-based content-based ability"/>
    <n v="1500"/>
    <n v="10946"/>
    <x v="1"/>
    <n v="729"/>
    <n v="207"/>
    <x v="648"/>
    <x v="6"/>
    <s v="EUR"/>
    <n v="1522126800"/>
    <n v="1522731600"/>
    <b v="0"/>
    <b v="1"/>
    <s v="music/jazz"/>
    <x v="1"/>
    <x v="17"/>
  </r>
  <r>
    <x v="787"/>
    <s v="Vance-Glover"/>
    <s v="Progressive coherent secured line"/>
    <n v="61200"/>
    <n v="60994"/>
    <x v="0"/>
    <n v="99"/>
    <n v="859"/>
    <x v="149"/>
    <x v="0"/>
    <s v="CAD"/>
    <n v="1305954000"/>
    <n v="1306731600"/>
    <b v="0"/>
    <b v="0"/>
    <s v="music/rock"/>
    <x v="1"/>
    <x v="1"/>
  </r>
  <r>
    <x v="788"/>
    <s v="Joyce PLC"/>
    <s v="Synchronized directional capability"/>
    <n v="3600"/>
    <n v="3174"/>
    <x v="2"/>
    <n v="88"/>
    <n v="31"/>
    <x v="649"/>
    <x v="1"/>
    <s v="USD"/>
    <n v="1350709200"/>
    <n v="1352527200"/>
    <b v="0"/>
    <b v="0"/>
    <s v="film &amp; video/animation"/>
    <x v="4"/>
    <x v="10"/>
  </r>
  <r>
    <x v="789"/>
    <s v="Kennedy-Miller"/>
    <s v="Cross-platform composite migration"/>
    <n v="9000"/>
    <n v="3351"/>
    <x v="0"/>
    <n v="37"/>
    <n v="45"/>
    <x v="650"/>
    <x v="1"/>
    <s v="USD"/>
    <n v="1401166800"/>
    <n v="1404363600"/>
    <b v="0"/>
    <b v="0"/>
    <s v="theater/plays"/>
    <x v="3"/>
    <x v="3"/>
  </r>
  <r>
    <x v="790"/>
    <s v="White-Obrien"/>
    <s v="Operative local pricing structure"/>
    <n v="185900"/>
    <n v="56774"/>
    <x v="3"/>
    <n v="30"/>
    <n v="1113"/>
    <x v="651"/>
    <x v="1"/>
    <s v="USD"/>
    <n v="1266127200"/>
    <n v="1266645600"/>
    <b v="0"/>
    <b v="0"/>
    <s v="theater/plays"/>
    <x v="3"/>
    <x v="3"/>
  </r>
  <r>
    <x v="791"/>
    <s v="Stafford, Hess and Raymond"/>
    <s v="Optional web-enabled extranet"/>
    <n v="2100"/>
    <n v="540"/>
    <x v="0"/>
    <n v="25"/>
    <n v="6"/>
    <x v="593"/>
    <x v="1"/>
    <s v="USD"/>
    <n v="1481436000"/>
    <n v="1482818400"/>
    <b v="0"/>
    <b v="0"/>
    <s v="food/food trucks"/>
    <x v="0"/>
    <x v="0"/>
  </r>
  <r>
    <x v="792"/>
    <s v="Jordan, Schneider and Hall"/>
    <s v="Reduced 6thgeneration intranet"/>
    <n v="2000"/>
    <n v="680"/>
    <x v="0"/>
    <n v="34"/>
    <n v="7"/>
    <x v="652"/>
    <x v="1"/>
    <s v="USD"/>
    <n v="1372222800"/>
    <n v="1374642000"/>
    <b v="0"/>
    <b v="1"/>
    <s v="theater/plays"/>
    <x v="3"/>
    <x v="3"/>
  </r>
  <r>
    <x v="793"/>
    <s v="Rodriguez, Cox and Rodriguez"/>
    <s v="Networked disintermediate leverage"/>
    <n v="1100"/>
    <n v="13045"/>
    <x v="1"/>
    <n v="1185"/>
    <n v="181"/>
    <x v="653"/>
    <x v="5"/>
    <s v="CHF"/>
    <n v="1372136400"/>
    <n v="1372482000"/>
    <b v="0"/>
    <b v="0"/>
    <s v="publishing/nonfiction"/>
    <x v="5"/>
    <x v="9"/>
  </r>
  <r>
    <x v="794"/>
    <s v="Welch Inc"/>
    <s v="Optional optimal website"/>
    <n v="6600"/>
    <n v="8276"/>
    <x v="1"/>
    <n v="125"/>
    <n v="110"/>
    <x v="654"/>
    <x v="1"/>
    <s v="USD"/>
    <n v="1513922400"/>
    <n v="1514959200"/>
    <b v="0"/>
    <b v="0"/>
    <s v="music/rock"/>
    <x v="1"/>
    <x v="1"/>
  </r>
  <r>
    <x v="795"/>
    <s v="Vasquez Inc"/>
    <s v="Stand-alone asynchronous functionalities"/>
    <n v="7100"/>
    <n v="1022"/>
    <x v="0"/>
    <n v="14"/>
    <n v="31"/>
    <x v="606"/>
    <x v="1"/>
    <s v="USD"/>
    <n v="1477976400"/>
    <n v="1478235600"/>
    <b v="0"/>
    <b v="0"/>
    <s v="film &amp; video/drama"/>
    <x v="4"/>
    <x v="6"/>
  </r>
  <r>
    <x v="796"/>
    <s v="Freeman-Ferguson"/>
    <s v="Profound full-range open system"/>
    <n v="7800"/>
    <n v="4275"/>
    <x v="0"/>
    <n v="54"/>
    <n v="78"/>
    <x v="655"/>
    <x v="1"/>
    <s v="USD"/>
    <n v="1407474000"/>
    <n v="1408078800"/>
    <b v="0"/>
    <b v="1"/>
    <s v="games/mobile games"/>
    <x v="6"/>
    <x v="20"/>
  </r>
  <r>
    <x v="797"/>
    <s v="Houston, Moore and Rogers"/>
    <s v="Optional tangible utilization"/>
    <n v="7600"/>
    <n v="8332"/>
    <x v="1"/>
    <n v="109"/>
    <n v="185"/>
    <x v="656"/>
    <x v="1"/>
    <s v="USD"/>
    <n v="1546149600"/>
    <n v="1548136800"/>
    <b v="0"/>
    <b v="0"/>
    <s v="technology/web"/>
    <x v="2"/>
    <x v="2"/>
  </r>
  <r>
    <x v="798"/>
    <s v="Small-Fuentes"/>
    <s v="Seamless maximized product"/>
    <n v="3400"/>
    <n v="6408"/>
    <x v="1"/>
    <n v="188"/>
    <n v="121"/>
    <x v="657"/>
    <x v="1"/>
    <s v="USD"/>
    <n v="1338440400"/>
    <n v="1340859600"/>
    <b v="0"/>
    <b v="1"/>
    <s v="theater/plays"/>
    <x v="3"/>
    <x v="3"/>
  </r>
  <r>
    <x v="799"/>
    <s v="Reid-Day"/>
    <s v="Devolved tertiary time-frame"/>
    <n v="84500"/>
    <n v="73522"/>
    <x v="0"/>
    <n v="87"/>
    <n v="1225"/>
    <x v="658"/>
    <x v="4"/>
    <s v="GBP"/>
    <n v="1454133600"/>
    <n v="1454479200"/>
    <b v="0"/>
    <b v="0"/>
    <s v="theater/plays"/>
    <x v="3"/>
    <x v="3"/>
  </r>
  <r>
    <x v="800"/>
    <s v="Wallace LLC"/>
    <s v="Centralized regional function"/>
    <n v="100"/>
    <n v="1"/>
    <x v="0"/>
    <n v="1"/>
    <n v="1"/>
    <x v="97"/>
    <x v="5"/>
    <s v="CHF"/>
    <n v="1434085200"/>
    <n v="1434430800"/>
    <b v="0"/>
    <b v="0"/>
    <s v="music/rock"/>
    <x v="1"/>
    <x v="1"/>
  </r>
  <r>
    <x v="801"/>
    <s v="Olson-Bishop"/>
    <s v="User-friendly high-level initiative"/>
    <n v="2300"/>
    <n v="4667"/>
    <x v="1"/>
    <n v="202"/>
    <n v="106"/>
    <x v="659"/>
    <x v="1"/>
    <s v="USD"/>
    <n v="1577772000"/>
    <n v="15796728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x v="1"/>
    <n v="197"/>
    <n v="142"/>
    <x v="660"/>
    <x v="1"/>
    <s v="USD"/>
    <n v="1562216400"/>
    <n v="1562389200"/>
    <b v="0"/>
    <b v="0"/>
    <s v="photography/photography books"/>
    <x v="7"/>
    <x v="14"/>
  </r>
  <r>
    <x v="803"/>
    <s v="Perez, Brown and Meyers"/>
    <s v="Stand-alone background customer loyalty"/>
    <n v="6100"/>
    <n v="6527"/>
    <x v="1"/>
    <n v="107"/>
    <n v="233"/>
    <x v="661"/>
    <x v="1"/>
    <s v="USD"/>
    <n v="1548568800"/>
    <n v="1551506400"/>
    <b v="0"/>
    <b v="0"/>
    <s v="theater/plays"/>
    <x v="3"/>
    <x v="3"/>
  </r>
  <r>
    <x v="804"/>
    <s v="English-Mccullough"/>
    <s v="Business-focused discrete software"/>
    <n v="2600"/>
    <n v="6987"/>
    <x v="1"/>
    <n v="268"/>
    <n v="218"/>
    <x v="662"/>
    <x v="1"/>
    <s v="USD"/>
    <n v="1514872800"/>
    <n v="1516600800"/>
    <b v="0"/>
    <b v="0"/>
    <s v="music/rock"/>
    <x v="1"/>
    <x v="1"/>
  </r>
  <r>
    <x v="805"/>
    <s v="Smith-Nguyen"/>
    <s v="Advanced intermediate Graphic Interface"/>
    <n v="9700"/>
    <n v="4932"/>
    <x v="0"/>
    <n v="50"/>
    <n v="67"/>
    <x v="663"/>
    <x v="2"/>
    <s v="AUD"/>
    <n v="1416031200"/>
    <n v="1420437600"/>
    <b v="0"/>
    <b v="0"/>
    <s v="film &amp; video/documentary"/>
    <x v="4"/>
    <x v="4"/>
  </r>
  <r>
    <x v="806"/>
    <s v="Harmon-Madden"/>
    <s v="Adaptive holistic hub"/>
    <n v="700"/>
    <n v="8262"/>
    <x v="1"/>
    <n v="1180"/>
    <n v="76"/>
    <x v="664"/>
    <x v="1"/>
    <s v="USD"/>
    <n v="1330927200"/>
    <n v="1332997200"/>
    <b v="0"/>
    <b v="1"/>
    <s v="film &amp; video/drama"/>
    <x v="4"/>
    <x v="6"/>
  </r>
  <r>
    <x v="807"/>
    <s v="Walker-Taylor"/>
    <s v="Automated uniform concept"/>
    <n v="700"/>
    <n v="1848"/>
    <x v="1"/>
    <n v="264"/>
    <n v="43"/>
    <x v="665"/>
    <x v="1"/>
    <s v="USD"/>
    <n v="1571115600"/>
    <n v="1574920800"/>
    <b v="0"/>
    <b v="1"/>
    <s v="theater/plays"/>
    <x v="3"/>
    <x v="3"/>
  </r>
  <r>
    <x v="808"/>
    <s v="Harris, Medina and Mitchell"/>
    <s v="Enhanced regional flexibility"/>
    <n v="5200"/>
    <n v="1583"/>
    <x v="0"/>
    <n v="30"/>
    <n v="19"/>
    <x v="666"/>
    <x v="1"/>
    <s v="USD"/>
    <n v="1463461200"/>
    <n v="1464930000"/>
    <b v="0"/>
    <b v="0"/>
    <s v="food/food trucks"/>
    <x v="0"/>
    <x v="0"/>
  </r>
  <r>
    <x v="809"/>
    <s v="Williams and Sons"/>
    <s v="Public-key bottom-line algorithm"/>
    <n v="140800"/>
    <n v="88536"/>
    <x v="0"/>
    <n v="62"/>
    <n v="2108"/>
    <x v="161"/>
    <x v="5"/>
    <s v="CHF"/>
    <n v="1344920400"/>
    <n v="1345006800"/>
    <b v="0"/>
    <b v="0"/>
    <s v="film &amp; video/documentary"/>
    <x v="4"/>
    <x v="4"/>
  </r>
  <r>
    <x v="810"/>
    <s v="Ball-Fisher"/>
    <s v="Multi-layered intangible instruction set"/>
    <n v="6400"/>
    <n v="12360"/>
    <x v="1"/>
    <n v="193"/>
    <n v="221"/>
    <x v="667"/>
    <x v="1"/>
    <s v="USD"/>
    <n v="1511848800"/>
    <n v="1512712800"/>
    <b v="0"/>
    <b v="1"/>
    <s v="theater/plays"/>
    <x v="3"/>
    <x v="3"/>
  </r>
  <r>
    <x v="811"/>
    <s v="Page, Holt and Mack"/>
    <s v="Fundamental methodical emulation"/>
    <n v="92500"/>
    <n v="71320"/>
    <x v="0"/>
    <n v="77"/>
    <n v="679"/>
    <x v="668"/>
    <x v="1"/>
    <s v="USD"/>
    <n v="1452319200"/>
    <n v="1452492000"/>
    <b v="0"/>
    <b v="1"/>
    <s v="games/video games"/>
    <x v="6"/>
    <x v="11"/>
  </r>
  <r>
    <x v="812"/>
    <s v="Landry Group"/>
    <s v="Expanded value-added hardware"/>
    <n v="59700"/>
    <n v="134640"/>
    <x v="1"/>
    <n v="225"/>
    <n v="2805"/>
    <x v="76"/>
    <x v="0"/>
    <s v="CAD"/>
    <n v="1523854800"/>
    <n v="1524286800"/>
    <b v="0"/>
    <b v="0"/>
    <s v="publishing/nonfiction"/>
    <x v="5"/>
    <x v="9"/>
  </r>
  <r>
    <x v="813"/>
    <s v="Buckley Group"/>
    <s v="Diverse high-level attitude"/>
    <n v="3200"/>
    <n v="7661"/>
    <x v="1"/>
    <n v="239"/>
    <n v="68"/>
    <x v="669"/>
    <x v="1"/>
    <s v="USD"/>
    <n v="1346043600"/>
    <n v="1346907600"/>
    <b v="0"/>
    <b v="0"/>
    <s v="games/video games"/>
    <x v="6"/>
    <x v="11"/>
  </r>
  <r>
    <x v="814"/>
    <s v="Vincent PLC"/>
    <s v="Visionary 24hour analyzer"/>
    <n v="3200"/>
    <n v="2950"/>
    <x v="0"/>
    <n v="92"/>
    <n v="36"/>
    <x v="670"/>
    <x v="3"/>
    <s v="DKK"/>
    <n v="1464325200"/>
    <n v="1464498000"/>
    <b v="0"/>
    <b v="1"/>
    <s v="music/rock"/>
    <x v="1"/>
    <x v="1"/>
  </r>
  <r>
    <x v="815"/>
    <s v="Watson-Douglas"/>
    <s v="Centralized bandwidth-monitored leverage"/>
    <n v="9000"/>
    <n v="11721"/>
    <x v="1"/>
    <n v="130"/>
    <n v="183"/>
    <x v="671"/>
    <x v="0"/>
    <s v="CAD"/>
    <n v="1511935200"/>
    <n v="1514181600"/>
    <b v="0"/>
    <b v="0"/>
    <s v="music/rock"/>
    <x v="1"/>
    <x v="1"/>
  </r>
  <r>
    <x v="816"/>
    <s v="Jones, Casey and Jones"/>
    <s v="Ergonomic mission-critical moratorium"/>
    <n v="2300"/>
    <n v="14150"/>
    <x v="1"/>
    <n v="615"/>
    <n v="133"/>
    <x v="672"/>
    <x v="1"/>
    <s v="USD"/>
    <n v="1392012000"/>
    <n v="1392184800"/>
    <b v="1"/>
    <b v="1"/>
    <s v="theater/plays"/>
    <x v="3"/>
    <x v="3"/>
  </r>
  <r>
    <x v="817"/>
    <s v="Alvarez-Bauer"/>
    <s v="Front-line intermediate moderator"/>
    <n v="51300"/>
    <n v="189192"/>
    <x v="1"/>
    <n v="368"/>
    <n v="2489"/>
    <x v="554"/>
    <x v="6"/>
    <s v="EUR"/>
    <n v="1556946000"/>
    <n v="1559365200"/>
    <b v="0"/>
    <b v="1"/>
    <s v="publishing/nonfiction"/>
    <x v="5"/>
    <x v="9"/>
  </r>
  <r>
    <x v="818"/>
    <s v="Martinez LLC"/>
    <s v="Automated local secured line"/>
    <n v="700"/>
    <n v="7664"/>
    <x v="1"/>
    <n v="1094"/>
    <n v="69"/>
    <x v="673"/>
    <x v="1"/>
    <s v="USD"/>
    <n v="1548050400"/>
    <n v="1549173600"/>
    <b v="0"/>
    <b v="1"/>
    <s v="theater/plays"/>
    <x v="3"/>
    <x v="3"/>
  </r>
  <r>
    <x v="819"/>
    <s v="Buck-Khan"/>
    <s v="Integrated bandwidth-monitored alliance"/>
    <n v="8900"/>
    <n v="4509"/>
    <x v="0"/>
    <n v="50"/>
    <n v="47"/>
    <x v="674"/>
    <x v="1"/>
    <s v="USD"/>
    <n v="1353736800"/>
    <n v="1355032800"/>
    <b v="1"/>
    <b v="0"/>
    <s v="games/video games"/>
    <x v="6"/>
    <x v="11"/>
  </r>
  <r>
    <x v="820"/>
    <s v="Valdez, Williams and Meyer"/>
    <s v="Cross-group heuristic forecast"/>
    <n v="1500"/>
    <n v="12009"/>
    <x v="1"/>
    <n v="800"/>
    <n v="279"/>
    <x v="675"/>
    <x v="4"/>
    <s v="GBP"/>
    <n v="1532840400"/>
    <n v="1533963600"/>
    <b v="0"/>
    <b v="1"/>
    <s v="music/rock"/>
    <x v="1"/>
    <x v="1"/>
  </r>
  <r>
    <x v="821"/>
    <s v="Alvarez-Andrews"/>
    <s v="Extended impactful secured line"/>
    <n v="4900"/>
    <n v="14273"/>
    <x v="1"/>
    <n v="291"/>
    <n v="210"/>
    <x v="676"/>
    <x v="1"/>
    <s v="USD"/>
    <n v="1488261600"/>
    <n v="1489381200"/>
    <b v="0"/>
    <b v="0"/>
    <s v="film &amp; video/documentary"/>
    <x v="4"/>
    <x v="4"/>
  </r>
  <r>
    <x v="822"/>
    <s v="Stewart and Sons"/>
    <s v="Distributed optimizing protocol"/>
    <n v="54000"/>
    <n v="188982"/>
    <x v="1"/>
    <n v="349"/>
    <n v="2100"/>
    <x v="207"/>
    <x v="1"/>
    <s v="USD"/>
    <n v="1393567200"/>
    <n v="1395032400"/>
    <b v="0"/>
    <b v="0"/>
    <s v="music/rock"/>
    <x v="1"/>
    <x v="1"/>
  </r>
  <r>
    <x v="823"/>
    <s v="Dyer Inc"/>
    <s v="Secured well-modulated system engine"/>
    <n v="4100"/>
    <n v="14640"/>
    <x v="1"/>
    <n v="357"/>
    <n v="252"/>
    <x v="677"/>
    <x v="1"/>
    <s v="USD"/>
    <n v="1410325200"/>
    <n v="1412485200"/>
    <b v="1"/>
    <b v="1"/>
    <s v="music/rock"/>
    <x v="1"/>
    <x v="1"/>
  </r>
  <r>
    <x v="824"/>
    <s v="Anderson, Williams and Cox"/>
    <s v="Streamlined national benchmark"/>
    <n v="85000"/>
    <n v="107516"/>
    <x v="1"/>
    <n v="126"/>
    <n v="1280"/>
    <x v="678"/>
    <x v="1"/>
    <s v="USD"/>
    <n v="1276923600"/>
    <n v="1279688400"/>
    <b v="0"/>
    <b v="1"/>
    <s v="publishing/nonfiction"/>
    <x v="5"/>
    <x v="9"/>
  </r>
  <r>
    <x v="825"/>
    <s v="Solomon PLC"/>
    <s v="Open-architected 24/7 infrastructure"/>
    <n v="3600"/>
    <n v="13950"/>
    <x v="1"/>
    <n v="387"/>
    <n v="157"/>
    <x v="679"/>
    <x v="4"/>
    <s v="GBP"/>
    <n v="1500958800"/>
    <n v="1501995600"/>
    <b v="0"/>
    <b v="0"/>
    <s v="film &amp; video/shorts"/>
    <x v="4"/>
    <x v="12"/>
  </r>
  <r>
    <x v="826"/>
    <s v="Miller-Hubbard"/>
    <s v="Digitized 6thgeneration Local Area Network"/>
    <n v="2800"/>
    <n v="12797"/>
    <x v="1"/>
    <n v="457"/>
    <n v="194"/>
    <x v="680"/>
    <x v="1"/>
    <s v="USD"/>
    <n v="1292220000"/>
    <n v="1294639200"/>
    <b v="0"/>
    <b v="1"/>
    <s v="theater/plays"/>
    <x v="3"/>
    <x v="3"/>
  </r>
  <r>
    <x v="827"/>
    <s v="Miranda, Martinez and Lowery"/>
    <s v="Innovative actuating artificial intelligence"/>
    <n v="2300"/>
    <n v="6134"/>
    <x v="1"/>
    <n v="266"/>
    <n v="82"/>
    <x v="681"/>
    <x v="2"/>
    <s v="AUD"/>
    <n v="1304398800"/>
    <n v="1305435600"/>
    <b v="0"/>
    <b v="1"/>
    <s v="film &amp; video/drama"/>
    <x v="4"/>
    <x v="6"/>
  </r>
  <r>
    <x v="828"/>
    <s v="Munoz, Cherry and Bell"/>
    <s v="Cross-platform reciprocal budgetary management"/>
    <n v="7100"/>
    <n v="4899"/>
    <x v="0"/>
    <n v="69"/>
    <n v="70"/>
    <x v="389"/>
    <x v="1"/>
    <s v="USD"/>
    <n v="1535432400"/>
    <n v="1537592400"/>
    <b v="0"/>
    <b v="0"/>
    <s v="theater/plays"/>
    <x v="3"/>
    <x v="3"/>
  </r>
  <r>
    <x v="829"/>
    <s v="Baker-Higgins"/>
    <s v="Vision-oriented scalable portal"/>
    <n v="9600"/>
    <n v="4929"/>
    <x v="0"/>
    <n v="51"/>
    <n v="154"/>
    <x v="177"/>
    <x v="1"/>
    <s v="USD"/>
    <n v="1433826000"/>
    <n v="1435122000"/>
    <b v="0"/>
    <b v="0"/>
    <s v="theater/plays"/>
    <x v="3"/>
    <x v="3"/>
  </r>
  <r>
    <x v="830"/>
    <s v="Johnson, Turner and Carroll"/>
    <s v="Persevering zero administration knowledge user"/>
    <n v="121600"/>
    <n v="1424"/>
    <x v="0"/>
    <n v="1"/>
    <n v="22"/>
    <x v="682"/>
    <x v="1"/>
    <s v="USD"/>
    <n v="1514959200"/>
    <n v="1520056800"/>
    <b v="0"/>
    <b v="0"/>
    <s v="theater/plays"/>
    <x v="3"/>
    <x v="3"/>
  </r>
  <r>
    <x v="831"/>
    <s v="Ward PLC"/>
    <s v="Front-line bottom-line Graphic Interface"/>
    <n v="97100"/>
    <n v="105817"/>
    <x v="1"/>
    <n v="108"/>
    <n v="4233"/>
    <x v="371"/>
    <x v="1"/>
    <s v="USD"/>
    <n v="1332738000"/>
    <n v="1335675600"/>
    <b v="0"/>
    <b v="0"/>
    <s v="photography/photography books"/>
    <x v="7"/>
    <x v="14"/>
  </r>
  <r>
    <x v="832"/>
    <s v="Bradley, Beck and Mayo"/>
    <s v="Synergized fault-tolerant hierarchy"/>
    <n v="43200"/>
    <n v="136156"/>
    <x v="1"/>
    <n v="315"/>
    <n v="1297"/>
    <x v="470"/>
    <x v="3"/>
    <s v="DKK"/>
    <n v="1445490000"/>
    <n v="1448431200"/>
    <b v="1"/>
    <b v="0"/>
    <s v="publishing/translations"/>
    <x v="5"/>
    <x v="18"/>
  </r>
  <r>
    <x v="833"/>
    <s v="Levine, Martin and Hernandez"/>
    <s v="Expanded asynchronous groupware"/>
    <n v="6800"/>
    <n v="10723"/>
    <x v="1"/>
    <n v="157"/>
    <n v="165"/>
    <x v="217"/>
    <x v="3"/>
    <s v="DKK"/>
    <n v="1297663200"/>
    <n v="1298613600"/>
    <b v="0"/>
    <b v="0"/>
    <s v="publishing/translations"/>
    <x v="5"/>
    <x v="18"/>
  </r>
  <r>
    <x v="834"/>
    <s v="Gallegos, Wagner and Gaines"/>
    <s v="Expanded fault-tolerant emulation"/>
    <n v="7300"/>
    <n v="11228"/>
    <x v="1"/>
    <n v="153"/>
    <n v="119"/>
    <x v="325"/>
    <x v="1"/>
    <s v="USD"/>
    <n v="1371963600"/>
    <n v="1372482000"/>
    <b v="0"/>
    <b v="0"/>
    <s v="theater/plays"/>
    <x v="3"/>
    <x v="3"/>
  </r>
  <r>
    <x v="835"/>
    <s v="Hodges, Smith and Kelly"/>
    <s v="Future-proofed 24hour model"/>
    <n v="86200"/>
    <n v="77355"/>
    <x v="0"/>
    <n v="89"/>
    <n v="1758"/>
    <x v="111"/>
    <x v="1"/>
    <s v="USD"/>
    <n v="1425103200"/>
    <n v="1425621600"/>
    <b v="0"/>
    <b v="0"/>
    <s v="technology/web"/>
    <x v="2"/>
    <x v="2"/>
  </r>
  <r>
    <x v="836"/>
    <s v="Macias Inc"/>
    <s v="Optimized didactic intranet"/>
    <n v="8100"/>
    <n v="6086"/>
    <x v="0"/>
    <n v="75"/>
    <n v="94"/>
    <x v="683"/>
    <x v="1"/>
    <s v="USD"/>
    <n v="1265349600"/>
    <n v="1266300000"/>
    <b v="0"/>
    <b v="0"/>
    <s v="music/indie rock"/>
    <x v="1"/>
    <x v="7"/>
  </r>
  <r>
    <x v="837"/>
    <s v="Cook-Ortiz"/>
    <s v="Right-sized dedicated standardization"/>
    <n v="17700"/>
    <n v="150960"/>
    <x v="1"/>
    <n v="852"/>
    <n v="1797"/>
    <x v="684"/>
    <x v="1"/>
    <s v="USD"/>
    <n v="1301202000"/>
    <n v="1305867600"/>
    <b v="0"/>
    <b v="0"/>
    <s v="music/jazz"/>
    <x v="1"/>
    <x v="17"/>
  </r>
  <r>
    <x v="838"/>
    <s v="Jordan-Fischer"/>
    <s v="Vision-oriented high-level extranet"/>
    <n v="6400"/>
    <n v="8890"/>
    <x v="1"/>
    <n v="138"/>
    <n v="261"/>
    <x v="685"/>
    <x v="1"/>
    <s v="USD"/>
    <n v="1538024400"/>
    <n v="1538802000"/>
    <b v="0"/>
    <b v="0"/>
    <s v="theater/plays"/>
    <x v="3"/>
    <x v="3"/>
  </r>
  <r>
    <x v="839"/>
    <s v="Pierce-Ramirez"/>
    <s v="Organized scalable initiative"/>
    <n v="7700"/>
    <n v="14644"/>
    <x v="1"/>
    <n v="190"/>
    <n v="157"/>
    <x v="686"/>
    <x v="1"/>
    <s v="USD"/>
    <n v="1395032400"/>
    <n v="1398920400"/>
    <b v="0"/>
    <b v="1"/>
    <s v="film &amp; video/documentary"/>
    <x v="4"/>
    <x v="4"/>
  </r>
  <r>
    <x v="840"/>
    <s v="Howell and Sons"/>
    <s v="Enhanced regional moderator"/>
    <n v="116300"/>
    <n v="116583"/>
    <x v="1"/>
    <n v="100"/>
    <n v="3533"/>
    <x v="639"/>
    <x v="1"/>
    <s v="USD"/>
    <n v="1405486800"/>
    <n v="1405659600"/>
    <b v="0"/>
    <b v="1"/>
    <s v="theater/plays"/>
    <x v="3"/>
    <x v="3"/>
  </r>
  <r>
    <x v="841"/>
    <s v="Garcia, Dunn and Richardson"/>
    <s v="Automated even-keeled emulation"/>
    <n v="9100"/>
    <n v="12991"/>
    <x v="1"/>
    <n v="142"/>
    <n v="155"/>
    <x v="687"/>
    <x v="1"/>
    <s v="USD"/>
    <n v="1455861600"/>
    <n v="1457244000"/>
    <b v="0"/>
    <b v="0"/>
    <s v="technology/web"/>
    <x v="2"/>
    <x v="2"/>
  </r>
  <r>
    <x v="842"/>
    <s v="Lawson and Sons"/>
    <s v="Reverse-engineered multi-tasking product"/>
    <n v="1500"/>
    <n v="8447"/>
    <x v="1"/>
    <n v="563"/>
    <n v="132"/>
    <x v="309"/>
    <x v="6"/>
    <s v="EUR"/>
    <n v="1529038800"/>
    <n v="1529298000"/>
    <b v="0"/>
    <b v="0"/>
    <s v="technology/wearables"/>
    <x v="2"/>
    <x v="8"/>
  </r>
  <r>
    <x v="843"/>
    <s v="Porter-Hicks"/>
    <s v="De-engineered next generation parallelism"/>
    <n v="8800"/>
    <n v="2703"/>
    <x v="0"/>
    <n v="30"/>
    <n v="33"/>
    <x v="688"/>
    <x v="1"/>
    <s v="USD"/>
    <n v="1535259600"/>
    <n v="1535778000"/>
    <b v="0"/>
    <b v="0"/>
    <s v="photography/photography books"/>
    <x v="7"/>
    <x v="14"/>
  </r>
  <r>
    <x v="844"/>
    <s v="Rodriguez-Hansen"/>
    <s v="Intuitive cohesive groupware"/>
    <n v="8800"/>
    <n v="8747"/>
    <x v="3"/>
    <n v="99"/>
    <n v="94"/>
    <x v="689"/>
    <x v="1"/>
    <s v="USD"/>
    <n v="1327212000"/>
    <n v="1327471200"/>
    <b v="0"/>
    <b v="0"/>
    <s v="film &amp; video/documentary"/>
    <x v="4"/>
    <x v="4"/>
  </r>
  <r>
    <x v="845"/>
    <s v="Williams LLC"/>
    <s v="Up-sized high-level access"/>
    <n v="69900"/>
    <n v="138087"/>
    <x v="1"/>
    <n v="197"/>
    <n v="1354"/>
    <x v="229"/>
    <x v="4"/>
    <s v="GBP"/>
    <n v="1526360400"/>
    <n v="1529557200"/>
    <b v="0"/>
    <b v="0"/>
    <s v="technology/web"/>
    <x v="2"/>
    <x v="2"/>
  </r>
  <r>
    <x v="846"/>
    <s v="Cooper, Stanley and Bryant"/>
    <s v="Phased empowering success"/>
    <n v="1000"/>
    <n v="5085"/>
    <x v="1"/>
    <n v="508"/>
    <n v="48"/>
    <x v="690"/>
    <x v="1"/>
    <s v="USD"/>
    <n v="1532149200"/>
    <n v="1535259600"/>
    <b v="1"/>
    <b v="1"/>
    <s v="technology/web"/>
    <x v="2"/>
    <x v="2"/>
  </r>
  <r>
    <x v="847"/>
    <s v="Miller, Glenn and Adams"/>
    <s v="Distributed actuating project"/>
    <n v="4700"/>
    <n v="11174"/>
    <x v="1"/>
    <n v="237"/>
    <n v="110"/>
    <x v="691"/>
    <x v="1"/>
    <s v="USD"/>
    <n v="1515304800"/>
    <n v="1515564000"/>
    <b v="0"/>
    <b v="0"/>
    <s v="food/food trucks"/>
    <x v="0"/>
    <x v="0"/>
  </r>
  <r>
    <x v="848"/>
    <s v="Cole, Salazar and Moreno"/>
    <s v="Robust motivating orchestration"/>
    <n v="3200"/>
    <n v="10831"/>
    <x v="1"/>
    <n v="338"/>
    <n v="172"/>
    <x v="386"/>
    <x v="1"/>
    <s v="USD"/>
    <n v="1276318800"/>
    <n v="1277096400"/>
    <b v="0"/>
    <b v="0"/>
    <s v="film &amp; video/drama"/>
    <x v="4"/>
    <x v="6"/>
  </r>
  <r>
    <x v="849"/>
    <s v="Jones-Ryan"/>
    <s v="Vision-oriented uniform instruction set"/>
    <n v="6700"/>
    <n v="8917"/>
    <x v="1"/>
    <n v="133"/>
    <n v="307"/>
    <x v="692"/>
    <x v="1"/>
    <s v="USD"/>
    <n v="1328767200"/>
    <n v="1329026400"/>
    <b v="0"/>
    <b v="1"/>
    <s v="music/indie rock"/>
    <x v="1"/>
    <x v="7"/>
  </r>
  <r>
    <x v="850"/>
    <s v="Hood, Perez and Meadows"/>
    <s v="Cross-group upward-trending hierarchy"/>
    <n v="100"/>
    <n v="1"/>
    <x v="0"/>
    <n v="1"/>
    <n v="1"/>
    <x v="97"/>
    <x v="1"/>
    <s v="USD"/>
    <n v="1321682400"/>
    <n v="1322978400"/>
    <b v="1"/>
    <b v="0"/>
    <s v="music/rock"/>
    <x v="1"/>
    <x v="1"/>
  </r>
  <r>
    <x v="851"/>
    <s v="Bright and Sons"/>
    <s v="Object-based needs-based info-mediaries"/>
    <n v="6000"/>
    <n v="12468"/>
    <x v="1"/>
    <n v="207"/>
    <n v="160"/>
    <x v="243"/>
    <x v="1"/>
    <s v="USD"/>
    <n v="1335934800"/>
    <n v="1338786000"/>
    <b v="0"/>
    <b v="0"/>
    <s v="music/electric music"/>
    <x v="1"/>
    <x v="5"/>
  </r>
  <r>
    <x v="852"/>
    <s v="Brady Ltd"/>
    <s v="Open-source reciprocal standardization"/>
    <n v="4900"/>
    <n v="2505"/>
    <x v="0"/>
    <n v="51"/>
    <n v="31"/>
    <x v="693"/>
    <x v="1"/>
    <s v="USD"/>
    <n v="1310792400"/>
    <n v="1311656400"/>
    <b v="0"/>
    <b v="1"/>
    <s v="games/video games"/>
    <x v="6"/>
    <x v="11"/>
  </r>
  <r>
    <x v="853"/>
    <s v="Collier LLC"/>
    <s v="Secured well-modulated projection"/>
    <n v="17100"/>
    <n v="111502"/>
    <x v="1"/>
    <n v="652"/>
    <n v="1467"/>
    <x v="554"/>
    <x v="0"/>
    <s v="CAD"/>
    <n v="1308546000"/>
    <n v="1308978000"/>
    <b v="0"/>
    <b v="1"/>
    <s v="music/indie rock"/>
    <x v="1"/>
    <x v="7"/>
  </r>
  <r>
    <x v="854"/>
    <s v="Campbell, Thomas and Obrien"/>
    <s v="Multi-channeled secondary middleware"/>
    <n v="171000"/>
    <n v="194309"/>
    <x v="1"/>
    <n v="113"/>
    <n v="2662"/>
    <x v="694"/>
    <x v="0"/>
    <s v="CAD"/>
    <n v="1574056800"/>
    <n v="1576389600"/>
    <b v="0"/>
    <b v="0"/>
    <s v="publishing/fiction"/>
    <x v="5"/>
    <x v="13"/>
  </r>
  <r>
    <x v="855"/>
    <s v="Moses-Terry"/>
    <s v="Horizontal clear-thinking framework"/>
    <n v="23400"/>
    <n v="23956"/>
    <x v="1"/>
    <n v="102"/>
    <n v="452"/>
    <x v="394"/>
    <x v="2"/>
    <s v="AUD"/>
    <n v="1308373200"/>
    <n v="1311051600"/>
    <b v="0"/>
    <b v="0"/>
    <s v="theater/plays"/>
    <x v="3"/>
    <x v="3"/>
  </r>
  <r>
    <x v="856"/>
    <s v="Williams and Sons"/>
    <s v="Profound composite core"/>
    <n v="2400"/>
    <n v="8558"/>
    <x v="1"/>
    <n v="356"/>
    <n v="158"/>
    <x v="695"/>
    <x v="1"/>
    <s v="USD"/>
    <n v="1335243600"/>
    <n v="1336712400"/>
    <b v="0"/>
    <b v="0"/>
    <s v="food/food trucks"/>
    <x v="0"/>
    <x v="0"/>
  </r>
  <r>
    <x v="857"/>
    <s v="Miranda, Gray and Hale"/>
    <s v="Programmable disintermediate matrices"/>
    <n v="5300"/>
    <n v="7413"/>
    <x v="1"/>
    <n v="139"/>
    <n v="225"/>
    <x v="696"/>
    <x v="5"/>
    <s v="CHF"/>
    <n v="1328421600"/>
    <n v="1330408800"/>
    <b v="1"/>
    <b v="0"/>
    <s v="film &amp; video/shorts"/>
    <x v="4"/>
    <x v="12"/>
  </r>
  <r>
    <x v="858"/>
    <s v="Ayala, Crawford and Taylor"/>
    <s v="Realigned 5thgeneration knowledge user"/>
    <n v="4000"/>
    <n v="2778"/>
    <x v="0"/>
    <n v="69"/>
    <n v="35"/>
    <x v="697"/>
    <x v="1"/>
    <s v="USD"/>
    <n v="1524286800"/>
    <n v="1524891600"/>
    <b v="1"/>
    <b v="0"/>
    <s v="food/food trucks"/>
    <x v="0"/>
    <x v="0"/>
  </r>
  <r>
    <x v="859"/>
    <s v="Martinez Ltd"/>
    <s v="Multi-layered upward-trending groupware"/>
    <n v="7300"/>
    <n v="2594"/>
    <x v="0"/>
    <n v="35"/>
    <n v="63"/>
    <x v="698"/>
    <x v="1"/>
    <s v="USD"/>
    <n v="1362117600"/>
    <n v="1363669200"/>
    <b v="0"/>
    <b v="1"/>
    <s v="theater/plays"/>
    <x v="3"/>
    <x v="3"/>
  </r>
  <r>
    <x v="860"/>
    <s v="Lee PLC"/>
    <s v="Re-contextualized leadingedge firmware"/>
    <n v="2000"/>
    <n v="5033"/>
    <x v="1"/>
    <n v="251"/>
    <n v="65"/>
    <x v="699"/>
    <x v="1"/>
    <s v="USD"/>
    <n v="1550556000"/>
    <n v="1551420000"/>
    <b v="0"/>
    <b v="1"/>
    <s v="technology/wearables"/>
    <x v="2"/>
    <x v="8"/>
  </r>
  <r>
    <x v="861"/>
    <s v="Young, Ramsey and Powell"/>
    <s v="Devolved disintermediate analyzer"/>
    <n v="8800"/>
    <n v="9317"/>
    <x v="1"/>
    <n v="105"/>
    <n v="163"/>
    <x v="700"/>
    <x v="1"/>
    <s v="USD"/>
    <n v="1269147600"/>
    <n v="1269838800"/>
    <b v="0"/>
    <b v="0"/>
    <s v="theater/plays"/>
    <x v="3"/>
    <x v="3"/>
  </r>
  <r>
    <x v="862"/>
    <s v="Lewis and Sons"/>
    <s v="Profound disintermediate open system"/>
    <n v="3500"/>
    <n v="6560"/>
    <x v="1"/>
    <n v="187"/>
    <n v="85"/>
    <x v="701"/>
    <x v="1"/>
    <s v="USD"/>
    <n v="1312174800"/>
    <n v="1312520400"/>
    <b v="0"/>
    <b v="0"/>
    <s v="theater/plays"/>
    <x v="3"/>
    <x v="3"/>
  </r>
  <r>
    <x v="863"/>
    <s v="Davis-Johnson"/>
    <s v="Automated reciprocal protocol"/>
    <n v="1400"/>
    <n v="5415"/>
    <x v="1"/>
    <n v="386"/>
    <n v="217"/>
    <x v="702"/>
    <x v="1"/>
    <s v="USD"/>
    <n v="1434517200"/>
    <n v="1436504400"/>
    <b v="0"/>
    <b v="1"/>
    <s v="film &amp; video/television"/>
    <x v="4"/>
    <x v="19"/>
  </r>
  <r>
    <x v="864"/>
    <s v="Stevenson-Thompson"/>
    <s v="Automated static workforce"/>
    <n v="4200"/>
    <n v="14577"/>
    <x v="1"/>
    <n v="347"/>
    <n v="150"/>
    <x v="703"/>
    <x v="1"/>
    <s v="USD"/>
    <n v="1471582800"/>
    <n v="1472014800"/>
    <b v="0"/>
    <b v="0"/>
    <s v="film &amp; video/shorts"/>
    <x v="4"/>
    <x v="12"/>
  </r>
  <r>
    <x v="865"/>
    <s v="Ellis, Smith and Armstrong"/>
    <s v="Horizontal attitude-oriented help-desk"/>
    <n v="81000"/>
    <n v="150515"/>
    <x v="1"/>
    <n v="185"/>
    <n v="3272"/>
    <x v="704"/>
    <x v="1"/>
    <s v="USD"/>
    <n v="1410757200"/>
    <n v="1411534800"/>
    <b v="0"/>
    <b v="0"/>
    <s v="theater/plays"/>
    <x v="3"/>
    <x v="3"/>
  </r>
  <r>
    <x v="866"/>
    <s v="Jackson-Brown"/>
    <s v="Versatile 5thgeneration matrices"/>
    <n v="182800"/>
    <n v="79045"/>
    <x v="3"/>
    <n v="43"/>
    <n v="898"/>
    <x v="705"/>
    <x v="1"/>
    <s v="USD"/>
    <n v="1304830800"/>
    <n v="1304917200"/>
    <b v="0"/>
    <b v="0"/>
    <s v="photography/photography books"/>
    <x v="7"/>
    <x v="14"/>
  </r>
  <r>
    <x v="867"/>
    <s v="Kane, Pruitt and Rivera"/>
    <s v="Cross-platform next generation service-desk"/>
    <n v="4800"/>
    <n v="7797"/>
    <x v="1"/>
    <n v="162"/>
    <n v="300"/>
    <x v="706"/>
    <x v="1"/>
    <s v="USD"/>
    <n v="1539061200"/>
    <n v="1539579600"/>
    <b v="0"/>
    <b v="0"/>
    <s v="food/food trucks"/>
    <x v="0"/>
    <x v="0"/>
  </r>
  <r>
    <x v="868"/>
    <s v="Wood, Buckley and Meza"/>
    <s v="Front-line web-enabled installation"/>
    <n v="7000"/>
    <n v="12939"/>
    <x v="1"/>
    <n v="184"/>
    <n v="126"/>
    <x v="707"/>
    <x v="1"/>
    <s v="USD"/>
    <n v="1381554000"/>
    <n v="1382504400"/>
    <b v="0"/>
    <b v="0"/>
    <s v="theater/plays"/>
    <x v="3"/>
    <x v="3"/>
  </r>
  <r>
    <x v="869"/>
    <s v="Brown-Williams"/>
    <s v="Multi-channeled responsive product"/>
    <n v="161900"/>
    <n v="38376"/>
    <x v="0"/>
    <n v="23"/>
    <n v="526"/>
    <x v="708"/>
    <x v="1"/>
    <s v="USD"/>
    <n v="1277096400"/>
    <n v="1278306000"/>
    <b v="0"/>
    <b v="0"/>
    <s v="film &amp; video/drama"/>
    <x v="4"/>
    <x v="6"/>
  </r>
  <r>
    <x v="870"/>
    <s v="Hansen-Austin"/>
    <s v="Adaptive demand-driven encryption"/>
    <n v="7700"/>
    <n v="6920"/>
    <x v="0"/>
    <n v="89"/>
    <n v="121"/>
    <x v="709"/>
    <x v="1"/>
    <s v="USD"/>
    <n v="1440392400"/>
    <n v="1442552400"/>
    <b v="0"/>
    <b v="0"/>
    <s v="theater/plays"/>
    <x v="3"/>
    <x v="3"/>
  </r>
  <r>
    <x v="871"/>
    <s v="Santana-George"/>
    <s v="Re-engineered client-driven knowledge user"/>
    <n v="71500"/>
    <n v="194912"/>
    <x v="1"/>
    <n v="272"/>
    <n v="2320"/>
    <x v="684"/>
    <x v="1"/>
    <s v="USD"/>
    <n v="1509512400"/>
    <n v="1511071200"/>
    <b v="0"/>
    <b v="1"/>
    <s v="theater/plays"/>
    <x v="3"/>
    <x v="3"/>
  </r>
  <r>
    <x v="872"/>
    <s v="Davis LLC"/>
    <s v="Compatible logistical paradigm"/>
    <n v="4700"/>
    <n v="7992"/>
    <x v="1"/>
    <n v="170"/>
    <n v="81"/>
    <x v="710"/>
    <x v="2"/>
    <s v="AUD"/>
    <n v="1535950800"/>
    <n v="1536382800"/>
    <b v="0"/>
    <b v="0"/>
    <s v="film &amp; video/science fiction"/>
    <x v="4"/>
    <x v="22"/>
  </r>
  <r>
    <x v="873"/>
    <s v="Vazquez, Ochoa and Clark"/>
    <s v="Intuitive value-added installation"/>
    <n v="42100"/>
    <n v="79268"/>
    <x v="1"/>
    <n v="188"/>
    <n v="1887"/>
    <x v="361"/>
    <x v="1"/>
    <s v="USD"/>
    <n v="1389160800"/>
    <n v="1389592800"/>
    <b v="0"/>
    <b v="0"/>
    <s v="photography/photography books"/>
    <x v="7"/>
    <x v="14"/>
  </r>
  <r>
    <x v="874"/>
    <s v="Chung-Nguyen"/>
    <s v="Managed discrete parallelism"/>
    <n v="40200"/>
    <n v="139468"/>
    <x v="1"/>
    <n v="346"/>
    <n v="4358"/>
    <x v="636"/>
    <x v="1"/>
    <s v="USD"/>
    <n v="1271998800"/>
    <n v="1275282000"/>
    <b v="0"/>
    <b v="1"/>
    <s v="photography/photography books"/>
    <x v="7"/>
    <x v="14"/>
  </r>
  <r>
    <x v="875"/>
    <s v="Mueller-Harmon"/>
    <s v="Implemented tangible approach"/>
    <n v="7900"/>
    <n v="5465"/>
    <x v="0"/>
    <n v="69"/>
    <n v="67"/>
    <x v="711"/>
    <x v="1"/>
    <s v="USD"/>
    <n v="1294898400"/>
    <n v="1294984800"/>
    <b v="0"/>
    <b v="0"/>
    <s v="music/rock"/>
    <x v="1"/>
    <x v="1"/>
  </r>
  <r>
    <x v="876"/>
    <s v="Dixon, Perez and Banks"/>
    <s v="Re-engineered encompassing definition"/>
    <n v="8300"/>
    <n v="2111"/>
    <x v="0"/>
    <n v="25"/>
    <n v="57"/>
    <x v="443"/>
    <x v="0"/>
    <s v="CAD"/>
    <n v="1559970000"/>
    <n v="1562043600"/>
    <b v="0"/>
    <b v="0"/>
    <s v="photography/photography books"/>
    <x v="7"/>
    <x v="14"/>
  </r>
  <r>
    <x v="877"/>
    <s v="Estrada Group"/>
    <s v="Multi-lateral uniform collaboration"/>
    <n v="163600"/>
    <n v="126628"/>
    <x v="0"/>
    <n v="77"/>
    <n v="1229"/>
    <x v="712"/>
    <x v="1"/>
    <s v="USD"/>
    <n v="1469509200"/>
    <n v="1469595600"/>
    <b v="0"/>
    <b v="0"/>
    <s v="food/food trucks"/>
    <x v="0"/>
    <x v="0"/>
  </r>
  <r>
    <x v="878"/>
    <s v="Lutz Group"/>
    <s v="Enterprise-wide foreground paradigm"/>
    <n v="2700"/>
    <n v="1012"/>
    <x v="0"/>
    <n v="37"/>
    <n v="12"/>
    <x v="713"/>
    <x v="6"/>
    <s v="EUR"/>
    <n v="1579068000"/>
    <n v="1581141600"/>
    <b v="0"/>
    <b v="0"/>
    <s v="music/metal"/>
    <x v="1"/>
    <x v="16"/>
  </r>
  <r>
    <x v="879"/>
    <s v="Ortiz Inc"/>
    <s v="Stand-alone incremental parallelism"/>
    <n v="1000"/>
    <n v="5438"/>
    <x v="1"/>
    <n v="543"/>
    <n v="53"/>
    <x v="714"/>
    <x v="1"/>
    <s v="USD"/>
    <n v="1487743200"/>
    <n v="1488520800"/>
    <b v="0"/>
    <b v="0"/>
    <s v="publishing/nonfiction"/>
    <x v="5"/>
    <x v="9"/>
  </r>
  <r>
    <x v="880"/>
    <s v="Craig, Ellis and Miller"/>
    <s v="Persevering 5thgeneration throughput"/>
    <n v="84500"/>
    <n v="193101"/>
    <x v="1"/>
    <n v="228"/>
    <n v="2414"/>
    <x v="441"/>
    <x v="1"/>
    <s v="USD"/>
    <n v="1563685200"/>
    <n v="1563858000"/>
    <b v="0"/>
    <b v="0"/>
    <s v="music/electric music"/>
    <x v="1"/>
    <x v="5"/>
  </r>
  <r>
    <x v="881"/>
    <s v="Charles Inc"/>
    <s v="Implemented object-oriented synergy"/>
    <n v="81300"/>
    <n v="31665"/>
    <x v="0"/>
    <n v="38"/>
    <n v="452"/>
    <x v="715"/>
    <x v="1"/>
    <s v="USD"/>
    <n v="1436418000"/>
    <n v="1438923600"/>
    <b v="0"/>
    <b v="1"/>
    <s v="theater/plays"/>
    <x v="3"/>
    <x v="3"/>
  </r>
  <r>
    <x v="882"/>
    <s v="White-Rosario"/>
    <s v="Balanced demand-driven definition"/>
    <n v="800"/>
    <n v="2960"/>
    <x v="1"/>
    <n v="370"/>
    <n v="80"/>
    <x v="407"/>
    <x v="1"/>
    <s v="USD"/>
    <n v="1421820000"/>
    <n v="1422165600"/>
    <b v="0"/>
    <b v="0"/>
    <s v="theater/plays"/>
    <x v="3"/>
    <x v="3"/>
  </r>
  <r>
    <x v="883"/>
    <s v="Simmons-Villarreal"/>
    <s v="Customer-focused mobile Graphic Interface"/>
    <n v="3400"/>
    <n v="8089"/>
    <x v="1"/>
    <n v="237"/>
    <n v="193"/>
    <x v="716"/>
    <x v="1"/>
    <s v="USD"/>
    <n v="1274763600"/>
    <n v="1277874000"/>
    <b v="0"/>
    <b v="0"/>
    <s v="film &amp; video/shorts"/>
    <x v="4"/>
    <x v="12"/>
  </r>
  <r>
    <x v="884"/>
    <s v="Strickland Group"/>
    <s v="Horizontal secondary interface"/>
    <n v="170800"/>
    <n v="109374"/>
    <x v="0"/>
    <n v="64"/>
    <n v="1886"/>
    <x v="717"/>
    <x v="1"/>
    <s v="USD"/>
    <n v="1399179600"/>
    <n v="1399352400"/>
    <b v="0"/>
    <b v="1"/>
    <s v="theater/plays"/>
    <x v="3"/>
    <x v="3"/>
  </r>
  <r>
    <x v="885"/>
    <s v="Lynch Ltd"/>
    <s v="Virtual analyzing collaboration"/>
    <n v="1800"/>
    <n v="2129"/>
    <x v="1"/>
    <n v="118"/>
    <n v="52"/>
    <x v="718"/>
    <x v="1"/>
    <s v="USD"/>
    <n v="1275800400"/>
    <n v="1279083600"/>
    <b v="0"/>
    <b v="0"/>
    <s v="theater/plays"/>
    <x v="3"/>
    <x v="3"/>
  </r>
  <r>
    <x v="886"/>
    <s v="Sanders LLC"/>
    <s v="Multi-tiered explicit focus group"/>
    <n v="150600"/>
    <n v="127745"/>
    <x v="0"/>
    <n v="84"/>
    <n v="1825"/>
    <x v="719"/>
    <x v="1"/>
    <s v="USD"/>
    <n v="1282798800"/>
    <n v="1284354000"/>
    <b v="0"/>
    <b v="0"/>
    <s v="music/indie rock"/>
    <x v="1"/>
    <x v="7"/>
  </r>
  <r>
    <x v="887"/>
    <s v="Cooper LLC"/>
    <s v="Multi-layered systematic knowledgebase"/>
    <n v="7800"/>
    <n v="2289"/>
    <x v="0"/>
    <n v="29"/>
    <n v="31"/>
    <x v="720"/>
    <x v="1"/>
    <s v="USD"/>
    <n v="1437109200"/>
    <n v="1441170000"/>
    <b v="0"/>
    <b v="1"/>
    <s v="theater/plays"/>
    <x v="3"/>
    <x v="3"/>
  </r>
  <r>
    <x v="888"/>
    <s v="Palmer Ltd"/>
    <s v="Reverse-engineered uniform knowledge user"/>
    <n v="5800"/>
    <n v="12174"/>
    <x v="1"/>
    <n v="209"/>
    <n v="290"/>
    <x v="721"/>
    <x v="1"/>
    <s v="USD"/>
    <n v="1491886800"/>
    <n v="1493528400"/>
    <b v="0"/>
    <b v="0"/>
    <s v="theater/plays"/>
    <x v="3"/>
    <x v="3"/>
  </r>
  <r>
    <x v="889"/>
    <s v="Santos Group"/>
    <s v="Secured dynamic capacity"/>
    <n v="5600"/>
    <n v="9508"/>
    <x v="1"/>
    <n v="169"/>
    <n v="122"/>
    <x v="243"/>
    <x v="1"/>
    <s v="USD"/>
    <n v="1394600400"/>
    <n v="1395205200"/>
    <b v="0"/>
    <b v="1"/>
    <s v="music/electric music"/>
    <x v="1"/>
    <x v="5"/>
  </r>
  <r>
    <x v="890"/>
    <s v="Christian, Kim and Jimenez"/>
    <s v="Devolved foreground throughput"/>
    <n v="134400"/>
    <n v="155849"/>
    <x v="1"/>
    <n v="115"/>
    <n v="1470"/>
    <x v="722"/>
    <x v="1"/>
    <s v="USD"/>
    <n v="1561352400"/>
    <n v="1561438800"/>
    <b v="0"/>
    <b v="0"/>
    <s v="music/indie rock"/>
    <x v="1"/>
    <x v="7"/>
  </r>
  <r>
    <x v="891"/>
    <s v="Williams, Price and Hurley"/>
    <s v="Synchronized demand-driven infrastructure"/>
    <n v="3000"/>
    <n v="7758"/>
    <x v="1"/>
    <n v="258"/>
    <n v="165"/>
    <x v="723"/>
    <x v="0"/>
    <s v="CAD"/>
    <n v="1322892000"/>
    <n v="1326693600"/>
    <b v="0"/>
    <b v="0"/>
    <s v="film &amp; video/documentary"/>
    <x v="4"/>
    <x v="4"/>
  </r>
  <r>
    <x v="892"/>
    <s v="Anderson, Parks and Estrada"/>
    <s v="Realigned discrete structure"/>
    <n v="6000"/>
    <n v="13835"/>
    <x v="1"/>
    <n v="230"/>
    <n v="182"/>
    <x v="724"/>
    <x v="1"/>
    <s v="USD"/>
    <n v="1274418000"/>
    <n v="1277960400"/>
    <b v="0"/>
    <b v="0"/>
    <s v="publishing/translations"/>
    <x v="5"/>
    <x v="18"/>
  </r>
  <r>
    <x v="893"/>
    <s v="Collins-Martinez"/>
    <s v="Progressive grid-enabled website"/>
    <n v="8400"/>
    <n v="10770"/>
    <x v="1"/>
    <n v="128"/>
    <n v="199"/>
    <x v="485"/>
    <x v="6"/>
    <s v="EUR"/>
    <n v="1434344400"/>
    <n v="1434690000"/>
    <b v="0"/>
    <b v="1"/>
    <s v="film &amp; video/documentary"/>
    <x v="4"/>
    <x v="4"/>
  </r>
  <r>
    <x v="894"/>
    <s v="Barrett Inc"/>
    <s v="Organic cohesive neural-net"/>
    <n v="1700"/>
    <n v="3208"/>
    <x v="1"/>
    <n v="188"/>
    <n v="56"/>
    <x v="725"/>
    <x v="4"/>
    <s v="GBP"/>
    <n v="1373518800"/>
    <n v="1376110800"/>
    <b v="0"/>
    <b v="1"/>
    <s v="film &amp; video/television"/>
    <x v="4"/>
    <x v="19"/>
  </r>
  <r>
    <x v="895"/>
    <s v="Adams-Rollins"/>
    <s v="Integrated demand-driven info-mediaries"/>
    <n v="159800"/>
    <n v="11108"/>
    <x v="0"/>
    <n v="6"/>
    <n v="107"/>
    <x v="726"/>
    <x v="1"/>
    <s v="USD"/>
    <n v="1517637600"/>
    <n v="1518415200"/>
    <b v="0"/>
    <b v="0"/>
    <s v="theater/plays"/>
    <x v="3"/>
    <x v="3"/>
  </r>
  <r>
    <x v="896"/>
    <s v="Wright-Bryant"/>
    <s v="Reverse-engineered client-server extranet"/>
    <n v="19800"/>
    <n v="153338"/>
    <x v="1"/>
    <n v="774"/>
    <n v="1460"/>
    <x v="727"/>
    <x v="2"/>
    <s v="AUD"/>
    <n v="1310619600"/>
    <n v="1310878800"/>
    <b v="0"/>
    <b v="1"/>
    <s v="food/food trucks"/>
    <x v="0"/>
    <x v="0"/>
  </r>
  <r>
    <x v="897"/>
    <s v="Berry-Cannon"/>
    <s v="Organized discrete encoding"/>
    <n v="8800"/>
    <n v="2437"/>
    <x v="0"/>
    <n v="27"/>
    <n v="27"/>
    <x v="728"/>
    <x v="1"/>
    <s v="USD"/>
    <n v="1556427600"/>
    <n v="1556600400"/>
    <b v="0"/>
    <b v="0"/>
    <s v="theater/plays"/>
    <x v="3"/>
    <x v="3"/>
  </r>
  <r>
    <x v="898"/>
    <s v="Davis-Gonzalez"/>
    <s v="Balanced regional flexibility"/>
    <n v="179100"/>
    <n v="93991"/>
    <x v="0"/>
    <n v="52"/>
    <n v="1221"/>
    <x v="729"/>
    <x v="1"/>
    <s v="USD"/>
    <n v="1576476000"/>
    <n v="1576994400"/>
    <b v="0"/>
    <b v="0"/>
    <s v="film &amp; video/documentary"/>
    <x v="4"/>
    <x v="4"/>
  </r>
  <r>
    <x v="899"/>
    <s v="Best-Young"/>
    <s v="Implemented multimedia time-frame"/>
    <n v="3100"/>
    <n v="12620"/>
    <x v="1"/>
    <n v="407"/>
    <n v="123"/>
    <x v="714"/>
    <x v="5"/>
    <s v="CHF"/>
    <n v="1381122000"/>
    <n v="1382677200"/>
    <b v="0"/>
    <b v="0"/>
    <s v="music/jazz"/>
    <x v="1"/>
    <x v="17"/>
  </r>
  <r>
    <x v="900"/>
    <s v="Powers, Smith and Deleon"/>
    <s v="Enhanced uniform service-desk"/>
    <n v="100"/>
    <n v="2"/>
    <x v="0"/>
    <n v="2"/>
    <n v="1"/>
    <x v="48"/>
    <x v="1"/>
    <s v="USD"/>
    <n v="1411102800"/>
    <n v="1411189200"/>
    <b v="0"/>
    <b v="1"/>
    <s v="technology/web"/>
    <x v="2"/>
    <x v="2"/>
  </r>
  <r>
    <x v="901"/>
    <s v="Hogan Group"/>
    <s v="Versatile bottom-line definition"/>
    <n v="5600"/>
    <n v="8746"/>
    <x v="1"/>
    <n v="156"/>
    <n v="159"/>
    <x v="730"/>
    <x v="1"/>
    <s v="USD"/>
    <n v="1531803600"/>
    <n v="1534654800"/>
    <b v="0"/>
    <b v="1"/>
    <s v="music/rock"/>
    <x v="1"/>
    <x v="1"/>
  </r>
  <r>
    <x v="902"/>
    <s v="Wang, Silva and Byrd"/>
    <s v="Integrated bifurcated software"/>
    <n v="1400"/>
    <n v="3534"/>
    <x v="1"/>
    <n v="252"/>
    <n v="110"/>
    <x v="731"/>
    <x v="1"/>
    <s v="USD"/>
    <n v="1454133600"/>
    <n v="1457762400"/>
    <b v="0"/>
    <b v="0"/>
    <s v="technology/web"/>
    <x v="2"/>
    <x v="2"/>
  </r>
  <r>
    <x v="903"/>
    <s v="Parker-Morris"/>
    <s v="Assimilated next generation instruction set"/>
    <n v="41000"/>
    <n v="709"/>
    <x v="2"/>
    <n v="1"/>
    <n v="14"/>
    <x v="732"/>
    <x v="1"/>
    <s v="USD"/>
    <n v="1336194000"/>
    <n v="1337490000"/>
    <b v="0"/>
    <b v="1"/>
    <s v="publishing/nonfiction"/>
    <x v="5"/>
    <x v="9"/>
  </r>
  <r>
    <x v="904"/>
    <s v="Rodriguez, Johnson and Jackson"/>
    <s v="Digitized foreground array"/>
    <n v="6500"/>
    <n v="795"/>
    <x v="0"/>
    <n v="12"/>
    <n v="16"/>
    <x v="733"/>
    <x v="1"/>
    <s v="USD"/>
    <n v="1349326800"/>
    <n v="1349672400"/>
    <b v="0"/>
    <b v="0"/>
    <s v="publishing/radio &amp; podcasts"/>
    <x v="5"/>
    <x v="15"/>
  </r>
  <r>
    <x v="905"/>
    <s v="Haynes PLC"/>
    <s v="Re-engineered clear-thinking project"/>
    <n v="7900"/>
    <n v="12955"/>
    <x v="1"/>
    <n v="163"/>
    <n v="236"/>
    <x v="734"/>
    <x v="1"/>
    <s v="USD"/>
    <n v="1379566800"/>
    <n v="1379826000"/>
    <b v="0"/>
    <b v="0"/>
    <s v="theater/plays"/>
    <x v="3"/>
    <x v="3"/>
  </r>
  <r>
    <x v="906"/>
    <s v="Hayes Group"/>
    <s v="Implemented even-keeled standardization"/>
    <n v="5500"/>
    <n v="8964"/>
    <x v="1"/>
    <n v="162"/>
    <n v="191"/>
    <x v="735"/>
    <x v="1"/>
    <s v="USD"/>
    <n v="1494651600"/>
    <n v="1497762000"/>
    <b v="1"/>
    <b v="1"/>
    <s v="film &amp; video/documentary"/>
    <x v="4"/>
    <x v="4"/>
  </r>
  <r>
    <x v="907"/>
    <s v="White, Pena and Calhoun"/>
    <s v="Quality-focused asymmetric adapter"/>
    <n v="9100"/>
    <n v="1843"/>
    <x v="0"/>
    <n v="20"/>
    <n v="41"/>
    <x v="736"/>
    <x v="1"/>
    <s v="USD"/>
    <n v="1303880400"/>
    <n v="1304485200"/>
    <b v="0"/>
    <b v="0"/>
    <s v="theater/plays"/>
    <x v="3"/>
    <x v="3"/>
  </r>
  <r>
    <x v="908"/>
    <s v="Bryant-Pope"/>
    <s v="Networked intangible help-desk"/>
    <n v="38200"/>
    <n v="121950"/>
    <x v="1"/>
    <n v="319"/>
    <n v="3934"/>
    <x v="7"/>
    <x v="1"/>
    <s v="USD"/>
    <n v="1335934800"/>
    <n v="1336885200"/>
    <b v="0"/>
    <b v="0"/>
    <s v="games/video games"/>
    <x v="6"/>
    <x v="11"/>
  </r>
  <r>
    <x v="909"/>
    <s v="Gates, Li and Thompson"/>
    <s v="Synchronized attitude-oriented frame"/>
    <n v="1800"/>
    <n v="8621"/>
    <x v="1"/>
    <n v="478"/>
    <n v="80"/>
    <x v="737"/>
    <x v="0"/>
    <s v="CAD"/>
    <n v="1528088400"/>
    <n v="1530421200"/>
    <b v="0"/>
    <b v="1"/>
    <s v="theater/plays"/>
    <x v="3"/>
    <x v="3"/>
  </r>
  <r>
    <x v="910"/>
    <s v="King-Morris"/>
    <s v="Proactive incremental architecture"/>
    <n v="154500"/>
    <n v="30215"/>
    <x v="3"/>
    <n v="19"/>
    <n v="296"/>
    <x v="738"/>
    <x v="1"/>
    <s v="USD"/>
    <n v="1421906400"/>
    <n v="1421992800"/>
    <b v="0"/>
    <b v="0"/>
    <s v="theater/plays"/>
    <x v="3"/>
    <x v="3"/>
  </r>
  <r>
    <x v="911"/>
    <s v="Carter, Cole and Curtis"/>
    <s v="Cloned responsive standardization"/>
    <n v="5800"/>
    <n v="11539"/>
    <x v="1"/>
    <n v="198"/>
    <n v="462"/>
    <x v="739"/>
    <x v="1"/>
    <s v="USD"/>
    <n v="1568005200"/>
    <n v="1568178000"/>
    <b v="1"/>
    <b v="0"/>
    <s v="technology/web"/>
    <x v="2"/>
    <x v="2"/>
  </r>
  <r>
    <x v="912"/>
    <s v="Sanchez-Parsons"/>
    <s v="Reduced bifurcated pricing structure"/>
    <n v="1800"/>
    <n v="14310"/>
    <x v="1"/>
    <n v="795"/>
    <n v="179"/>
    <x v="740"/>
    <x v="1"/>
    <s v="USD"/>
    <n v="1346821200"/>
    <n v="1347944400"/>
    <b v="1"/>
    <b v="0"/>
    <s v="film &amp; video/drama"/>
    <x v="4"/>
    <x v="6"/>
  </r>
  <r>
    <x v="913"/>
    <s v="Rivera-Pearson"/>
    <s v="Re-engineered asymmetric challenge"/>
    <n v="70200"/>
    <n v="35536"/>
    <x v="0"/>
    <n v="50"/>
    <n v="523"/>
    <x v="741"/>
    <x v="2"/>
    <s v="AUD"/>
    <n v="1557637200"/>
    <n v="1558760400"/>
    <b v="0"/>
    <b v="0"/>
    <s v="film &amp; video/drama"/>
    <x v="4"/>
    <x v="6"/>
  </r>
  <r>
    <x v="914"/>
    <s v="Ramirez, Padilla and Barrera"/>
    <s v="Diverse client-driven conglomeration"/>
    <n v="6400"/>
    <n v="3676"/>
    <x v="0"/>
    <n v="57"/>
    <n v="141"/>
    <x v="742"/>
    <x v="4"/>
    <s v="GBP"/>
    <n v="1375592400"/>
    <n v="1376629200"/>
    <b v="0"/>
    <b v="0"/>
    <s v="theater/plays"/>
    <x v="3"/>
    <x v="3"/>
  </r>
  <r>
    <x v="915"/>
    <s v="Riggs Group"/>
    <s v="Configurable upward-trending solution"/>
    <n v="125900"/>
    <n v="195936"/>
    <x v="1"/>
    <n v="155"/>
    <n v="1866"/>
    <x v="743"/>
    <x v="4"/>
    <s v="GBP"/>
    <n v="1503982800"/>
    <n v="1504760400"/>
    <b v="0"/>
    <b v="0"/>
    <s v="film &amp; video/television"/>
    <x v="4"/>
    <x v="19"/>
  </r>
  <r>
    <x v="916"/>
    <s v="Clements Ltd"/>
    <s v="Persistent bandwidth-monitored framework"/>
    <n v="3700"/>
    <n v="1343"/>
    <x v="0"/>
    <n v="36"/>
    <n v="52"/>
    <x v="744"/>
    <x v="1"/>
    <s v="USD"/>
    <n v="1418882400"/>
    <n v="1419660000"/>
    <b v="0"/>
    <b v="0"/>
    <s v="photography/photography books"/>
    <x v="7"/>
    <x v="14"/>
  </r>
  <r>
    <x v="917"/>
    <s v="Cooper Inc"/>
    <s v="Polarized discrete product"/>
    <n v="3600"/>
    <n v="2097"/>
    <x v="2"/>
    <n v="58"/>
    <n v="27"/>
    <x v="745"/>
    <x v="4"/>
    <s v="GBP"/>
    <n v="1309237200"/>
    <n v="1311310800"/>
    <b v="0"/>
    <b v="1"/>
    <s v="film &amp; video/shorts"/>
    <x v="4"/>
    <x v="12"/>
  </r>
  <r>
    <x v="918"/>
    <s v="Jones-Gonzalez"/>
    <s v="Seamless dynamic website"/>
    <n v="3800"/>
    <n v="9021"/>
    <x v="1"/>
    <n v="237"/>
    <n v="156"/>
    <x v="746"/>
    <x v="5"/>
    <s v="CHF"/>
    <n v="1343365200"/>
    <n v="1344315600"/>
    <b v="0"/>
    <b v="0"/>
    <s v="publishing/radio &amp; podcasts"/>
    <x v="5"/>
    <x v="15"/>
  </r>
  <r>
    <x v="919"/>
    <s v="Fox Ltd"/>
    <s v="Extended multimedia firmware"/>
    <n v="35600"/>
    <n v="20915"/>
    <x v="0"/>
    <n v="58"/>
    <n v="225"/>
    <x v="747"/>
    <x v="2"/>
    <s v="AUD"/>
    <n v="1507957200"/>
    <n v="1510725600"/>
    <b v="0"/>
    <b v="1"/>
    <s v="theater/plays"/>
    <x v="3"/>
    <x v="3"/>
  </r>
  <r>
    <x v="920"/>
    <s v="Green, Murphy and Webb"/>
    <s v="Versatile directional project"/>
    <n v="5300"/>
    <n v="9676"/>
    <x v="1"/>
    <n v="182"/>
    <n v="255"/>
    <x v="748"/>
    <x v="1"/>
    <s v="USD"/>
    <n v="1549519200"/>
    <n v="1551247200"/>
    <b v="1"/>
    <b v="0"/>
    <s v="film &amp; video/animation"/>
    <x v="4"/>
    <x v="10"/>
  </r>
  <r>
    <x v="921"/>
    <s v="Stevenson PLC"/>
    <s v="Profound directional knowledge user"/>
    <n v="160400"/>
    <n v="1210"/>
    <x v="0"/>
    <n v="0"/>
    <n v="38"/>
    <x v="749"/>
    <x v="1"/>
    <s v="USD"/>
    <n v="1329026400"/>
    <n v="1330236000"/>
    <b v="0"/>
    <b v="0"/>
    <s v="technology/web"/>
    <x v="2"/>
    <x v="2"/>
  </r>
  <r>
    <x v="922"/>
    <s v="Soto-Anthony"/>
    <s v="Ameliorated logistical capability"/>
    <n v="51400"/>
    <n v="90440"/>
    <x v="1"/>
    <n v="175"/>
    <n v="2261"/>
    <x v="80"/>
    <x v="1"/>
    <s v="USD"/>
    <n v="1544335200"/>
    <n v="1545112800"/>
    <b v="0"/>
    <b v="1"/>
    <s v="music/world music"/>
    <x v="1"/>
    <x v="21"/>
  </r>
  <r>
    <x v="923"/>
    <s v="Wise and Sons"/>
    <s v="Sharable discrete definition"/>
    <n v="1700"/>
    <n v="4044"/>
    <x v="1"/>
    <n v="237"/>
    <n v="40"/>
    <x v="750"/>
    <x v="1"/>
    <s v="USD"/>
    <n v="1279083600"/>
    <n v="1279170000"/>
    <b v="0"/>
    <b v="0"/>
    <s v="theater/plays"/>
    <x v="3"/>
    <x v="3"/>
  </r>
  <r>
    <x v="924"/>
    <s v="Butler-Barr"/>
    <s v="User-friendly next generation core"/>
    <n v="39400"/>
    <n v="192292"/>
    <x v="1"/>
    <n v="488"/>
    <n v="2289"/>
    <x v="684"/>
    <x v="6"/>
    <s v="EUR"/>
    <n v="1572498000"/>
    <n v="1573452000"/>
    <b v="0"/>
    <b v="0"/>
    <s v="theater/plays"/>
    <x v="3"/>
    <x v="3"/>
  </r>
  <r>
    <x v="925"/>
    <s v="Wilson, Jefferson and Anderson"/>
    <s v="Profit-focused empowering system engine"/>
    <n v="3000"/>
    <n v="6722"/>
    <x v="1"/>
    <n v="224"/>
    <n v="65"/>
    <x v="751"/>
    <x v="1"/>
    <s v="USD"/>
    <n v="1506056400"/>
    <n v="1507093200"/>
    <b v="0"/>
    <b v="0"/>
    <s v="theater/plays"/>
    <x v="3"/>
    <x v="3"/>
  </r>
  <r>
    <x v="926"/>
    <s v="Brown-Oliver"/>
    <s v="Synchronized cohesive encoding"/>
    <n v="8700"/>
    <n v="1577"/>
    <x v="0"/>
    <n v="18"/>
    <n v="15"/>
    <x v="752"/>
    <x v="1"/>
    <s v="USD"/>
    <n v="1463029200"/>
    <n v="1463374800"/>
    <b v="0"/>
    <b v="0"/>
    <s v="food/food trucks"/>
    <x v="0"/>
    <x v="0"/>
  </r>
  <r>
    <x v="927"/>
    <s v="Davis-Gardner"/>
    <s v="Synergistic dynamic utilization"/>
    <n v="7200"/>
    <n v="3301"/>
    <x v="0"/>
    <n v="45"/>
    <n v="37"/>
    <x v="753"/>
    <x v="1"/>
    <s v="USD"/>
    <n v="1342069200"/>
    <n v="1344574800"/>
    <b v="0"/>
    <b v="0"/>
    <s v="theater/plays"/>
    <x v="3"/>
    <x v="3"/>
  </r>
  <r>
    <x v="928"/>
    <s v="Dawson Group"/>
    <s v="Triple-buffered bi-directional model"/>
    <n v="167400"/>
    <n v="196386"/>
    <x v="1"/>
    <n v="117"/>
    <n v="3777"/>
    <x v="212"/>
    <x v="6"/>
    <s v="EUR"/>
    <n v="1388296800"/>
    <n v="1389074400"/>
    <b v="0"/>
    <b v="0"/>
    <s v="technology/web"/>
    <x v="2"/>
    <x v="2"/>
  </r>
  <r>
    <x v="929"/>
    <s v="Turner-Terrell"/>
    <s v="Polarized tertiary function"/>
    <n v="5500"/>
    <n v="11952"/>
    <x v="1"/>
    <n v="217"/>
    <n v="184"/>
    <x v="417"/>
    <x v="4"/>
    <s v="GBP"/>
    <n v="1493787600"/>
    <n v="1494997200"/>
    <b v="0"/>
    <b v="0"/>
    <s v="theater/plays"/>
    <x v="3"/>
    <x v="3"/>
  </r>
  <r>
    <x v="930"/>
    <s v="Hall, Buchanan and Benton"/>
    <s v="Configurable fault-tolerant structure"/>
    <n v="3500"/>
    <n v="3930"/>
    <x v="1"/>
    <n v="112"/>
    <n v="85"/>
    <x v="754"/>
    <x v="1"/>
    <s v="USD"/>
    <n v="1424844000"/>
    <n v="1425448800"/>
    <b v="0"/>
    <b v="1"/>
    <s v="theater/plays"/>
    <x v="3"/>
    <x v="3"/>
  </r>
  <r>
    <x v="931"/>
    <s v="Lowery, Hayden and Cruz"/>
    <s v="Digitized 24/7 budgetary management"/>
    <n v="7900"/>
    <n v="5729"/>
    <x v="0"/>
    <n v="72"/>
    <n v="112"/>
    <x v="755"/>
    <x v="1"/>
    <s v="USD"/>
    <n v="1403931600"/>
    <n v="1404104400"/>
    <b v="0"/>
    <b v="1"/>
    <s v="theater/plays"/>
    <x v="3"/>
    <x v="3"/>
  </r>
  <r>
    <x v="932"/>
    <s v="Mora, Miller and Harper"/>
    <s v="Stand-alone zero tolerance algorithm"/>
    <n v="2300"/>
    <n v="4883"/>
    <x v="1"/>
    <n v="212"/>
    <n v="144"/>
    <x v="756"/>
    <x v="1"/>
    <s v="USD"/>
    <n v="1394514000"/>
    <n v="1394773200"/>
    <b v="0"/>
    <b v="0"/>
    <s v="music/rock"/>
    <x v="1"/>
    <x v="1"/>
  </r>
  <r>
    <x v="933"/>
    <s v="Espinoza Group"/>
    <s v="Implemented tangible support"/>
    <n v="73000"/>
    <n v="175015"/>
    <x v="1"/>
    <n v="239"/>
    <n v="1902"/>
    <x v="757"/>
    <x v="1"/>
    <s v="USD"/>
    <n v="1365397200"/>
    <n v="1366520400"/>
    <b v="0"/>
    <b v="0"/>
    <s v="theater/plays"/>
    <x v="3"/>
    <x v="3"/>
  </r>
  <r>
    <x v="934"/>
    <s v="Davis, Crawford and Lopez"/>
    <s v="Reactive radical framework"/>
    <n v="6200"/>
    <n v="11280"/>
    <x v="1"/>
    <n v="181"/>
    <n v="105"/>
    <x v="758"/>
    <x v="1"/>
    <s v="USD"/>
    <n v="1456120800"/>
    <n v="1456639200"/>
    <b v="0"/>
    <b v="0"/>
    <s v="theater/plays"/>
    <x v="3"/>
    <x v="3"/>
  </r>
  <r>
    <x v="935"/>
    <s v="Richards, Stevens and Fleming"/>
    <s v="Object-based full-range knowledge user"/>
    <n v="6100"/>
    <n v="10012"/>
    <x v="1"/>
    <n v="164"/>
    <n v="132"/>
    <x v="759"/>
    <x v="1"/>
    <s v="USD"/>
    <n v="1437714000"/>
    <n v="1438318800"/>
    <b v="0"/>
    <b v="0"/>
    <s v="theater/plays"/>
    <x v="3"/>
    <x v="3"/>
  </r>
  <r>
    <x v="936"/>
    <s v="Brown Ltd"/>
    <s v="Enhanced composite contingency"/>
    <n v="103200"/>
    <n v="1690"/>
    <x v="0"/>
    <n v="1"/>
    <n v="21"/>
    <x v="760"/>
    <x v="1"/>
    <s v="USD"/>
    <n v="1563771600"/>
    <n v="1564030800"/>
    <b v="1"/>
    <b v="0"/>
    <s v="theater/plays"/>
    <x v="3"/>
    <x v="3"/>
  </r>
  <r>
    <x v="937"/>
    <s v="Tapia, Sandoval and Hurley"/>
    <s v="Cloned fresh-thinking model"/>
    <n v="171000"/>
    <n v="84891"/>
    <x v="3"/>
    <n v="49"/>
    <n v="976"/>
    <x v="761"/>
    <x v="1"/>
    <s v="USD"/>
    <n v="1448517600"/>
    <n v="1449295200"/>
    <b v="0"/>
    <b v="0"/>
    <s v="film &amp; video/documentary"/>
    <x v="4"/>
    <x v="4"/>
  </r>
  <r>
    <x v="938"/>
    <s v="Allen Inc"/>
    <s v="Total dedicated benchmark"/>
    <n v="9200"/>
    <n v="10093"/>
    <x v="1"/>
    <n v="109"/>
    <n v="96"/>
    <x v="762"/>
    <x v="1"/>
    <s v="USD"/>
    <n v="1528779600"/>
    <n v="1531890000"/>
    <b v="0"/>
    <b v="1"/>
    <s v="publishing/fiction"/>
    <x v="5"/>
    <x v="13"/>
  </r>
  <r>
    <x v="939"/>
    <s v="Williams, Johnson and Campbell"/>
    <s v="Streamlined human-resource Graphic Interface"/>
    <n v="7800"/>
    <n v="3839"/>
    <x v="0"/>
    <n v="49"/>
    <n v="67"/>
    <x v="763"/>
    <x v="1"/>
    <s v="USD"/>
    <n v="1304744400"/>
    <n v="1306213200"/>
    <b v="0"/>
    <b v="1"/>
    <s v="games/video games"/>
    <x v="6"/>
    <x v="11"/>
  </r>
  <r>
    <x v="940"/>
    <s v="Wiggins Ltd"/>
    <s v="Upgradable analyzing core"/>
    <n v="9900"/>
    <n v="6161"/>
    <x v="2"/>
    <n v="62"/>
    <n v="66"/>
    <x v="764"/>
    <x v="0"/>
    <s v="CAD"/>
    <n v="1354341600"/>
    <n v="1356242400"/>
    <b v="0"/>
    <b v="0"/>
    <s v="technology/web"/>
    <x v="2"/>
    <x v="2"/>
  </r>
  <r>
    <x v="941"/>
    <s v="Luna-Horne"/>
    <s v="Profound exuding pricing structure"/>
    <n v="43000"/>
    <n v="5615"/>
    <x v="0"/>
    <n v="13"/>
    <n v="78"/>
    <x v="765"/>
    <x v="1"/>
    <s v="USD"/>
    <n v="1294552800"/>
    <n v="1297576800"/>
    <b v="1"/>
    <b v="0"/>
    <s v="theater/plays"/>
    <x v="3"/>
    <x v="3"/>
  </r>
  <r>
    <x v="942"/>
    <s v="Allen Inc"/>
    <s v="Horizontal optimizing model"/>
    <n v="9600"/>
    <n v="6205"/>
    <x v="0"/>
    <n v="64"/>
    <n v="67"/>
    <x v="766"/>
    <x v="2"/>
    <s v="AUD"/>
    <n v="1295935200"/>
    <n v="1296194400"/>
    <b v="0"/>
    <b v="0"/>
    <s v="theater/plays"/>
    <x v="3"/>
    <x v="3"/>
  </r>
  <r>
    <x v="943"/>
    <s v="Peterson, Gonzalez and Spencer"/>
    <s v="Synchronized fault-tolerant algorithm"/>
    <n v="7500"/>
    <n v="11969"/>
    <x v="1"/>
    <n v="159"/>
    <n v="114"/>
    <x v="767"/>
    <x v="1"/>
    <s v="USD"/>
    <n v="1411534800"/>
    <n v="1414558800"/>
    <b v="0"/>
    <b v="0"/>
    <s v="food/food trucks"/>
    <x v="0"/>
    <x v="0"/>
  </r>
  <r>
    <x v="944"/>
    <s v="Walter Inc"/>
    <s v="Streamlined 5thgeneration intranet"/>
    <n v="10000"/>
    <n v="8142"/>
    <x v="0"/>
    <n v="81"/>
    <n v="263"/>
    <x v="768"/>
    <x v="2"/>
    <s v="AUD"/>
    <n v="1486706400"/>
    <n v="1488348000"/>
    <b v="0"/>
    <b v="0"/>
    <s v="photography/photography books"/>
    <x v="7"/>
    <x v="14"/>
  </r>
  <r>
    <x v="945"/>
    <s v="Sanders, Farley and Huffman"/>
    <s v="Cross-group clear-thinking task-force"/>
    <n v="172000"/>
    <n v="55805"/>
    <x v="0"/>
    <n v="32"/>
    <n v="1691"/>
    <x v="639"/>
    <x v="1"/>
    <s v="USD"/>
    <n v="1333602000"/>
    <n v="1334898000"/>
    <b v="1"/>
    <b v="0"/>
    <s v="photography/photography books"/>
    <x v="7"/>
    <x v="14"/>
  </r>
  <r>
    <x v="946"/>
    <s v="Hall, Holmes and Walker"/>
    <s v="Public-key bandwidth-monitored intranet"/>
    <n v="153700"/>
    <n v="15238"/>
    <x v="0"/>
    <n v="9"/>
    <n v="181"/>
    <x v="769"/>
    <x v="1"/>
    <s v="USD"/>
    <n v="1308200400"/>
    <n v="1308373200"/>
    <b v="0"/>
    <b v="0"/>
    <s v="theater/plays"/>
    <x v="3"/>
    <x v="3"/>
  </r>
  <r>
    <x v="947"/>
    <s v="Smith-Powell"/>
    <s v="Upgradable clear-thinking hardware"/>
    <n v="3600"/>
    <n v="961"/>
    <x v="0"/>
    <n v="26"/>
    <n v="13"/>
    <x v="635"/>
    <x v="1"/>
    <s v="USD"/>
    <n v="1411707600"/>
    <n v="1412312400"/>
    <b v="0"/>
    <b v="0"/>
    <s v="theater/plays"/>
    <x v="3"/>
    <x v="3"/>
  </r>
  <r>
    <x v="948"/>
    <s v="Smith-Hill"/>
    <s v="Integrated holistic paradigm"/>
    <n v="9400"/>
    <n v="5918"/>
    <x v="3"/>
    <n v="62"/>
    <n v="160"/>
    <x v="260"/>
    <x v="1"/>
    <s v="USD"/>
    <n v="1418364000"/>
    <n v="1419228000"/>
    <b v="1"/>
    <b v="1"/>
    <s v="film &amp; video/documentary"/>
    <x v="4"/>
    <x v="4"/>
  </r>
  <r>
    <x v="949"/>
    <s v="Wright LLC"/>
    <s v="Seamless clear-thinking conglomeration"/>
    <n v="5900"/>
    <n v="9520"/>
    <x v="1"/>
    <n v="161"/>
    <n v="203"/>
    <x v="770"/>
    <x v="1"/>
    <s v="USD"/>
    <n v="1429333200"/>
    <n v="1430974800"/>
    <b v="0"/>
    <b v="0"/>
    <s v="technology/web"/>
    <x v="2"/>
    <x v="2"/>
  </r>
  <r>
    <x v="950"/>
    <s v="Williams, Orozco and Gomez"/>
    <s v="Persistent content-based methodology"/>
    <n v="100"/>
    <n v="5"/>
    <x v="0"/>
    <n v="5"/>
    <n v="1"/>
    <x v="279"/>
    <x v="1"/>
    <s v="USD"/>
    <n v="1555390800"/>
    <n v="1555822800"/>
    <b v="0"/>
    <b v="1"/>
    <s v="theater/plays"/>
    <x v="3"/>
    <x v="3"/>
  </r>
  <r>
    <x v="951"/>
    <s v="Peterson Ltd"/>
    <s v="Re-engineered 24hour matrix"/>
    <n v="14500"/>
    <n v="159056"/>
    <x v="1"/>
    <n v="1096"/>
    <n v="1559"/>
    <x v="771"/>
    <x v="1"/>
    <s v="USD"/>
    <n v="1482732000"/>
    <n v="1482818400"/>
    <b v="0"/>
    <b v="1"/>
    <s v="music/rock"/>
    <x v="1"/>
    <x v="1"/>
  </r>
  <r>
    <x v="952"/>
    <s v="Cummings-Hayes"/>
    <s v="Virtual multi-tasking core"/>
    <n v="145500"/>
    <n v="101987"/>
    <x v="3"/>
    <n v="70"/>
    <n v="2266"/>
    <x v="171"/>
    <x v="1"/>
    <s v="USD"/>
    <n v="1470718800"/>
    <n v="1471928400"/>
    <b v="0"/>
    <b v="0"/>
    <s v="film &amp; video/documentary"/>
    <x v="4"/>
    <x v="4"/>
  </r>
  <r>
    <x v="953"/>
    <s v="Boyle Ltd"/>
    <s v="Streamlined fault-tolerant conglomeration"/>
    <n v="3300"/>
    <n v="1980"/>
    <x v="0"/>
    <n v="60"/>
    <n v="21"/>
    <x v="772"/>
    <x v="1"/>
    <s v="USD"/>
    <n v="1450591200"/>
    <n v="1453701600"/>
    <b v="0"/>
    <b v="1"/>
    <s v="film &amp; video/science fiction"/>
    <x v="4"/>
    <x v="22"/>
  </r>
  <r>
    <x v="954"/>
    <s v="Henderson, Parker and Diaz"/>
    <s v="Enterprise-wide client-driven policy"/>
    <n v="42600"/>
    <n v="156384"/>
    <x v="1"/>
    <n v="367"/>
    <n v="1548"/>
    <x v="270"/>
    <x v="2"/>
    <s v="AUD"/>
    <n v="1348290000"/>
    <n v="1350363600"/>
    <b v="0"/>
    <b v="0"/>
    <s v="technology/web"/>
    <x v="2"/>
    <x v="2"/>
  </r>
  <r>
    <x v="955"/>
    <s v="Moss-Obrien"/>
    <s v="Function-based next generation emulation"/>
    <n v="700"/>
    <n v="7763"/>
    <x v="1"/>
    <n v="1109"/>
    <n v="80"/>
    <x v="773"/>
    <x v="1"/>
    <s v="USD"/>
    <n v="1353823200"/>
    <n v="1353996000"/>
    <b v="0"/>
    <b v="0"/>
    <s v="theater/plays"/>
    <x v="3"/>
    <x v="3"/>
  </r>
  <r>
    <x v="956"/>
    <s v="Wood Inc"/>
    <s v="Re-engineered composite focus group"/>
    <n v="187600"/>
    <n v="35698"/>
    <x v="0"/>
    <n v="19"/>
    <n v="830"/>
    <x v="774"/>
    <x v="1"/>
    <s v="USD"/>
    <n v="1450764000"/>
    <n v="1451109600"/>
    <b v="0"/>
    <b v="0"/>
    <s v="film &amp; video/science fiction"/>
    <x v="4"/>
    <x v="22"/>
  </r>
  <r>
    <x v="957"/>
    <s v="Riley, Cohen and Goodman"/>
    <s v="Profound mission-critical function"/>
    <n v="9800"/>
    <n v="12434"/>
    <x v="1"/>
    <n v="126"/>
    <n v="131"/>
    <x v="775"/>
    <x v="1"/>
    <s v="USD"/>
    <n v="1329372000"/>
    <n v="1329631200"/>
    <b v="0"/>
    <b v="0"/>
    <s v="theater/plays"/>
    <x v="3"/>
    <x v="3"/>
  </r>
  <r>
    <x v="958"/>
    <s v="Green, Robinson and Ho"/>
    <s v="De-engineered zero-defect open system"/>
    <n v="1100"/>
    <n v="8081"/>
    <x v="1"/>
    <n v="734"/>
    <n v="112"/>
    <x v="776"/>
    <x v="1"/>
    <s v="USD"/>
    <n v="1277096400"/>
    <n v="1278997200"/>
    <b v="0"/>
    <b v="0"/>
    <s v="film &amp; video/animation"/>
    <x v="4"/>
    <x v="10"/>
  </r>
  <r>
    <x v="959"/>
    <s v="Black-Graham"/>
    <s v="Operative hybrid utilization"/>
    <n v="145000"/>
    <n v="6631"/>
    <x v="0"/>
    <n v="4"/>
    <n v="130"/>
    <x v="651"/>
    <x v="1"/>
    <s v="USD"/>
    <n v="1277701200"/>
    <n v="1280120400"/>
    <b v="0"/>
    <b v="0"/>
    <s v="publishing/translations"/>
    <x v="5"/>
    <x v="18"/>
  </r>
  <r>
    <x v="960"/>
    <s v="Robbins Group"/>
    <s v="Function-based interactive matrix"/>
    <n v="5500"/>
    <n v="4678"/>
    <x v="0"/>
    <n v="85"/>
    <n v="55"/>
    <x v="777"/>
    <x v="1"/>
    <s v="USD"/>
    <n v="1454911200"/>
    <n v="1458104400"/>
    <b v="0"/>
    <b v="0"/>
    <s v="technology/web"/>
    <x v="2"/>
    <x v="2"/>
  </r>
  <r>
    <x v="961"/>
    <s v="Mason, Case and May"/>
    <s v="Optimized content-based collaboration"/>
    <n v="5700"/>
    <n v="6800"/>
    <x v="1"/>
    <n v="119"/>
    <n v="155"/>
    <x v="778"/>
    <x v="1"/>
    <s v="USD"/>
    <n v="1297922400"/>
    <n v="1298268000"/>
    <b v="0"/>
    <b v="0"/>
    <s v="publishing/translations"/>
    <x v="5"/>
    <x v="18"/>
  </r>
  <r>
    <x v="962"/>
    <s v="Harris, Russell and Mitchell"/>
    <s v="User-centric cohesive policy"/>
    <n v="3600"/>
    <n v="10657"/>
    <x v="1"/>
    <n v="296"/>
    <n v="266"/>
    <x v="779"/>
    <x v="1"/>
    <s v="USD"/>
    <n v="1384408800"/>
    <n v="1386223200"/>
    <b v="0"/>
    <b v="0"/>
    <s v="food/food trucks"/>
    <x v="0"/>
    <x v="0"/>
  </r>
  <r>
    <x v="963"/>
    <s v="Rodriguez-Robinson"/>
    <s v="Ergonomic methodical hub"/>
    <n v="5900"/>
    <n v="4997"/>
    <x v="0"/>
    <n v="84"/>
    <n v="114"/>
    <x v="780"/>
    <x v="6"/>
    <s v="EUR"/>
    <n v="1299304800"/>
    <n v="1299823200"/>
    <b v="0"/>
    <b v="1"/>
    <s v="photography/photography books"/>
    <x v="7"/>
    <x v="14"/>
  </r>
  <r>
    <x v="964"/>
    <s v="Peck, Higgins and Smith"/>
    <s v="Devolved disintermediate encryption"/>
    <n v="3700"/>
    <n v="13164"/>
    <x v="1"/>
    <n v="355"/>
    <n v="155"/>
    <x v="781"/>
    <x v="1"/>
    <s v="USD"/>
    <n v="1431320400"/>
    <n v="1431752400"/>
    <b v="0"/>
    <b v="0"/>
    <s v="theater/plays"/>
    <x v="3"/>
    <x v="3"/>
  </r>
  <r>
    <x v="965"/>
    <s v="Nunez-King"/>
    <s v="Phased clear-thinking policy"/>
    <n v="2200"/>
    <n v="8501"/>
    <x v="1"/>
    <n v="386"/>
    <n v="207"/>
    <x v="782"/>
    <x v="4"/>
    <s v="GBP"/>
    <n v="1264399200"/>
    <n v="1267855200"/>
    <b v="0"/>
    <b v="0"/>
    <s v="music/rock"/>
    <x v="1"/>
    <x v="1"/>
  </r>
  <r>
    <x v="966"/>
    <s v="Davis and Sons"/>
    <s v="Seamless solution-oriented capacity"/>
    <n v="1700"/>
    <n v="13468"/>
    <x v="1"/>
    <n v="792"/>
    <n v="245"/>
    <x v="783"/>
    <x v="1"/>
    <s v="USD"/>
    <n v="1497502800"/>
    <n v="1497675600"/>
    <b v="0"/>
    <b v="0"/>
    <s v="theater/plays"/>
    <x v="3"/>
    <x v="3"/>
  </r>
  <r>
    <x v="967"/>
    <s v="Howard-Douglas"/>
    <s v="Organized human-resource attitude"/>
    <n v="88400"/>
    <n v="121138"/>
    <x v="1"/>
    <n v="137"/>
    <n v="1573"/>
    <x v="784"/>
    <x v="1"/>
    <s v="USD"/>
    <n v="1333688400"/>
    <n v="1336885200"/>
    <b v="0"/>
    <b v="0"/>
    <s v="music/world music"/>
    <x v="1"/>
    <x v="21"/>
  </r>
  <r>
    <x v="968"/>
    <s v="Gonzalez-White"/>
    <s v="Open-architected disintermediate budgetary management"/>
    <n v="2400"/>
    <n v="8117"/>
    <x v="1"/>
    <n v="338"/>
    <n v="114"/>
    <x v="785"/>
    <x v="1"/>
    <s v="USD"/>
    <n v="1293861600"/>
    <n v="1295157600"/>
    <b v="0"/>
    <b v="0"/>
    <s v="food/food trucks"/>
    <x v="0"/>
    <x v="0"/>
  </r>
  <r>
    <x v="969"/>
    <s v="Lopez-King"/>
    <s v="Multi-lateral radical solution"/>
    <n v="7900"/>
    <n v="8550"/>
    <x v="1"/>
    <n v="108"/>
    <n v="93"/>
    <x v="786"/>
    <x v="1"/>
    <s v="USD"/>
    <n v="1576994400"/>
    <n v="1577599200"/>
    <b v="0"/>
    <b v="0"/>
    <s v="theater/plays"/>
    <x v="3"/>
    <x v="3"/>
  </r>
  <r>
    <x v="970"/>
    <s v="Glover-Nelson"/>
    <s v="Inverse context-sensitive info-mediaries"/>
    <n v="94900"/>
    <n v="57659"/>
    <x v="0"/>
    <n v="60"/>
    <n v="594"/>
    <x v="787"/>
    <x v="1"/>
    <s v="USD"/>
    <n v="1304917200"/>
    <n v="1305003600"/>
    <b v="0"/>
    <b v="0"/>
    <s v="theater/plays"/>
    <x v="3"/>
    <x v="3"/>
  </r>
  <r>
    <x v="971"/>
    <s v="Garner and Sons"/>
    <s v="Versatile neutral workforce"/>
    <n v="5100"/>
    <n v="1414"/>
    <x v="0"/>
    <n v="27"/>
    <n v="24"/>
    <x v="788"/>
    <x v="1"/>
    <s v="USD"/>
    <n v="1381208400"/>
    <n v="1381726800"/>
    <b v="0"/>
    <b v="0"/>
    <s v="film &amp; video/television"/>
    <x v="4"/>
    <x v="19"/>
  </r>
  <r>
    <x v="972"/>
    <s v="Sellers, Roach and Garrison"/>
    <s v="Multi-tiered systematic knowledge user"/>
    <n v="42700"/>
    <n v="97524"/>
    <x v="1"/>
    <n v="228"/>
    <n v="1681"/>
    <x v="789"/>
    <x v="1"/>
    <s v="USD"/>
    <n v="1401685200"/>
    <n v="1402462800"/>
    <b v="0"/>
    <b v="1"/>
    <s v="technology/web"/>
    <x v="2"/>
    <x v="2"/>
  </r>
  <r>
    <x v="973"/>
    <s v="Herrera, Bennett and Silva"/>
    <s v="Programmable multi-state algorithm"/>
    <n v="121100"/>
    <n v="26176"/>
    <x v="0"/>
    <n v="21"/>
    <n v="252"/>
    <x v="291"/>
    <x v="1"/>
    <s v="USD"/>
    <n v="1291960800"/>
    <n v="1292133600"/>
    <b v="0"/>
    <b v="1"/>
    <s v="theater/plays"/>
    <x v="3"/>
    <x v="3"/>
  </r>
  <r>
    <x v="974"/>
    <s v="Thomas, Clay and Mendoza"/>
    <s v="Multi-channeled reciprocal interface"/>
    <n v="800"/>
    <n v="2991"/>
    <x v="1"/>
    <n v="373"/>
    <n v="32"/>
    <x v="790"/>
    <x v="1"/>
    <s v="USD"/>
    <n v="1368853200"/>
    <n v="1368939600"/>
    <b v="0"/>
    <b v="0"/>
    <s v="music/indie rock"/>
    <x v="1"/>
    <x v="7"/>
  </r>
  <r>
    <x v="975"/>
    <s v="Ayala Group"/>
    <s v="Right-sized maximized migration"/>
    <n v="5400"/>
    <n v="8366"/>
    <x v="1"/>
    <n v="154"/>
    <n v="135"/>
    <x v="791"/>
    <x v="1"/>
    <s v="USD"/>
    <n v="1448776800"/>
    <n v="1452146400"/>
    <b v="0"/>
    <b v="1"/>
    <s v="theater/plays"/>
    <x v="3"/>
    <x v="3"/>
  </r>
  <r>
    <x v="976"/>
    <s v="Huerta, Roberts and Dickerson"/>
    <s v="Self-enabling value-added artificial intelligence"/>
    <n v="4000"/>
    <n v="12886"/>
    <x v="1"/>
    <n v="322"/>
    <n v="140"/>
    <x v="602"/>
    <x v="1"/>
    <s v="USD"/>
    <n v="1296194400"/>
    <n v="1296712800"/>
    <b v="0"/>
    <b v="1"/>
    <s v="theater/plays"/>
    <x v="3"/>
    <x v="3"/>
  </r>
  <r>
    <x v="977"/>
    <s v="Johnson Group"/>
    <s v="Vision-oriented interactive solution"/>
    <n v="7000"/>
    <n v="5177"/>
    <x v="0"/>
    <n v="73"/>
    <n v="67"/>
    <x v="792"/>
    <x v="1"/>
    <s v="USD"/>
    <n v="1517983200"/>
    <n v="1520748000"/>
    <b v="0"/>
    <b v="0"/>
    <s v="food/food trucks"/>
    <x v="0"/>
    <x v="0"/>
  </r>
  <r>
    <x v="978"/>
    <s v="Bailey, Nguyen and Martinez"/>
    <s v="Fundamental user-facing productivity"/>
    <n v="1000"/>
    <n v="8641"/>
    <x v="1"/>
    <n v="864"/>
    <n v="92"/>
    <x v="793"/>
    <x v="1"/>
    <s v="USD"/>
    <n v="1478930400"/>
    <n v="1480831200"/>
    <b v="0"/>
    <b v="0"/>
    <s v="games/video games"/>
    <x v="6"/>
    <x v="11"/>
  </r>
  <r>
    <x v="979"/>
    <s v="Williams, Martin and Meyer"/>
    <s v="Innovative well-modulated capability"/>
    <n v="60200"/>
    <n v="86244"/>
    <x v="1"/>
    <n v="143"/>
    <n v="1015"/>
    <x v="608"/>
    <x v="4"/>
    <s v="GBP"/>
    <n v="1426395600"/>
    <n v="1426914000"/>
    <b v="0"/>
    <b v="0"/>
    <s v="theater/plays"/>
    <x v="3"/>
    <x v="3"/>
  </r>
  <r>
    <x v="980"/>
    <s v="Huff-Johnson"/>
    <s v="Universal fault-tolerant orchestration"/>
    <n v="195200"/>
    <n v="78630"/>
    <x v="0"/>
    <n v="40"/>
    <n v="742"/>
    <x v="19"/>
    <x v="1"/>
    <s v="USD"/>
    <n v="1446181200"/>
    <n v="1446616800"/>
    <b v="1"/>
    <b v="0"/>
    <s v="publishing/nonfiction"/>
    <x v="5"/>
    <x v="9"/>
  </r>
  <r>
    <x v="981"/>
    <s v="Diaz-Little"/>
    <s v="Grass-roots executive synergy"/>
    <n v="6700"/>
    <n v="11941"/>
    <x v="1"/>
    <n v="178"/>
    <n v="323"/>
    <x v="794"/>
    <x v="1"/>
    <s v="USD"/>
    <n v="1514181600"/>
    <n v="1517032800"/>
    <b v="0"/>
    <b v="0"/>
    <s v="technology/web"/>
    <x v="2"/>
    <x v="2"/>
  </r>
  <r>
    <x v="982"/>
    <s v="Freeman-French"/>
    <s v="Multi-layered optimal application"/>
    <n v="7200"/>
    <n v="6115"/>
    <x v="0"/>
    <n v="84"/>
    <n v="75"/>
    <x v="795"/>
    <x v="1"/>
    <s v="USD"/>
    <n v="1311051600"/>
    <n v="1311224400"/>
    <b v="0"/>
    <b v="1"/>
    <s v="film &amp; video/documentary"/>
    <x v="4"/>
    <x v="4"/>
  </r>
  <r>
    <x v="983"/>
    <s v="Beck-Weber"/>
    <s v="Business-focused full-range core"/>
    <n v="129100"/>
    <n v="188404"/>
    <x v="1"/>
    <n v="145"/>
    <n v="2326"/>
    <x v="529"/>
    <x v="1"/>
    <s v="USD"/>
    <n v="1564894800"/>
    <n v="1566190800"/>
    <b v="0"/>
    <b v="0"/>
    <s v="film &amp; video/documentary"/>
    <x v="4"/>
    <x v="4"/>
  </r>
  <r>
    <x v="984"/>
    <s v="Lewis-Jacobson"/>
    <s v="Exclusive system-worthy Graphic Interface"/>
    <n v="6500"/>
    <n v="9910"/>
    <x v="1"/>
    <n v="152"/>
    <n v="381"/>
    <x v="482"/>
    <x v="1"/>
    <s v="USD"/>
    <n v="1567918800"/>
    <n v="1570165200"/>
    <b v="0"/>
    <b v="0"/>
    <s v="theater/plays"/>
    <x v="3"/>
    <x v="3"/>
  </r>
  <r>
    <x v="985"/>
    <s v="Logan-Curtis"/>
    <s v="Enhanced optimal ability"/>
    <n v="170600"/>
    <n v="114523"/>
    <x v="0"/>
    <n v="67"/>
    <n v="4405"/>
    <x v="118"/>
    <x v="1"/>
    <s v="USD"/>
    <n v="1386309600"/>
    <n v="1388556000"/>
    <b v="0"/>
    <b v="1"/>
    <s v="music/rock"/>
    <x v="1"/>
    <x v="1"/>
  </r>
  <r>
    <x v="986"/>
    <s v="Chan, Washington and Callahan"/>
    <s v="Optional zero administration neural-net"/>
    <n v="7800"/>
    <n v="3144"/>
    <x v="0"/>
    <n v="40"/>
    <n v="92"/>
    <x v="796"/>
    <x v="1"/>
    <s v="USD"/>
    <n v="1301979600"/>
    <n v="1303189200"/>
    <b v="0"/>
    <b v="0"/>
    <s v="music/rock"/>
    <x v="1"/>
    <x v="1"/>
  </r>
  <r>
    <x v="987"/>
    <s v="Wilson Group"/>
    <s v="Ameliorated foreground focus group"/>
    <n v="6200"/>
    <n v="13441"/>
    <x v="1"/>
    <n v="216"/>
    <n v="480"/>
    <x v="126"/>
    <x v="1"/>
    <s v="USD"/>
    <n v="1493269200"/>
    <n v="1494478800"/>
    <b v="0"/>
    <b v="0"/>
    <s v="film &amp; video/documentary"/>
    <x v="4"/>
    <x v="4"/>
  </r>
  <r>
    <x v="988"/>
    <s v="Gardner, Ryan and Gutierrez"/>
    <s v="Triple-buffered multi-tasking matrices"/>
    <n v="9400"/>
    <n v="4899"/>
    <x v="0"/>
    <n v="52"/>
    <n v="64"/>
    <x v="797"/>
    <x v="1"/>
    <s v="USD"/>
    <n v="1478930400"/>
    <n v="1480744800"/>
    <b v="0"/>
    <b v="0"/>
    <s v="publishing/radio &amp; podcasts"/>
    <x v="5"/>
    <x v="15"/>
  </r>
  <r>
    <x v="989"/>
    <s v="Hernandez Inc"/>
    <s v="Versatile dedicated migration"/>
    <n v="2400"/>
    <n v="11990"/>
    <x v="1"/>
    <n v="499"/>
    <n v="226"/>
    <x v="451"/>
    <x v="1"/>
    <s v="USD"/>
    <n v="1555390800"/>
    <n v="1555822800"/>
    <b v="0"/>
    <b v="0"/>
    <s v="publishing/translations"/>
    <x v="5"/>
    <x v="18"/>
  </r>
  <r>
    <x v="990"/>
    <s v="Ortiz-Roberts"/>
    <s v="Devolved foreground customer loyalty"/>
    <n v="7800"/>
    <n v="6839"/>
    <x v="0"/>
    <n v="87"/>
    <n v="64"/>
    <x v="798"/>
    <x v="1"/>
    <s v="USD"/>
    <n v="1456984800"/>
    <n v="1458882000"/>
    <b v="0"/>
    <b v="1"/>
    <s v="film &amp; video/drama"/>
    <x v="4"/>
    <x v="6"/>
  </r>
  <r>
    <x v="991"/>
    <s v="Ramirez LLC"/>
    <s v="Reduced reciprocal focus group"/>
    <n v="9800"/>
    <n v="11091"/>
    <x v="1"/>
    <n v="113"/>
    <n v="241"/>
    <x v="799"/>
    <x v="1"/>
    <s v="USD"/>
    <n v="1411621200"/>
    <n v="1411966800"/>
    <b v="0"/>
    <b v="1"/>
    <s v="music/rock"/>
    <x v="1"/>
    <x v="1"/>
  </r>
  <r>
    <x v="992"/>
    <s v="Morrow Inc"/>
    <s v="Networked global migration"/>
    <n v="3100"/>
    <n v="13223"/>
    <x v="1"/>
    <n v="426"/>
    <n v="132"/>
    <x v="800"/>
    <x v="1"/>
    <s v="USD"/>
    <n v="1525669200"/>
    <n v="1526878800"/>
    <b v="0"/>
    <b v="1"/>
    <s v="film &amp; video/drama"/>
    <x v="4"/>
    <x v="6"/>
  </r>
  <r>
    <x v="993"/>
    <s v="Erickson-Rogers"/>
    <s v="De-engineered even-keeled definition"/>
    <n v="9800"/>
    <n v="7608"/>
    <x v="3"/>
    <n v="77"/>
    <n v="75"/>
    <x v="801"/>
    <x v="6"/>
    <s v="EUR"/>
    <n v="1450936800"/>
    <n v="1452405600"/>
    <b v="0"/>
    <b v="1"/>
    <s v="photography/photography books"/>
    <x v="7"/>
    <x v="14"/>
  </r>
  <r>
    <x v="994"/>
    <s v="Leach, Rich and Price"/>
    <s v="Implemented bi-directional flexibility"/>
    <n v="141100"/>
    <n v="74073"/>
    <x v="0"/>
    <n v="52"/>
    <n v="842"/>
    <x v="211"/>
    <x v="1"/>
    <s v="USD"/>
    <n v="1413522000"/>
    <n v="1414040400"/>
    <b v="0"/>
    <b v="1"/>
    <s v="publishing/translations"/>
    <x v="5"/>
    <x v="18"/>
  </r>
  <r>
    <x v="995"/>
    <s v="Manning-Hamilton"/>
    <s v="Vision-oriented scalable definition"/>
    <n v="97300"/>
    <n v="153216"/>
    <x v="1"/>
    <n v="157"/>
    <n v="2043"/>
    <x v="179"/>
    <x v="1"/>
    <s v="USD"/>
    <n v="1541307600"/>
    <n v="1543816800"/>
    <b v="0"/>
    <b v="1"/>
    <s v="food/food trucks"/>
    <x v="0"/>
    <x v="0"/>
  </r>
  <r>
    <x v="996"/>
    <s v="Butler LLC"/>
    <s v="Future-proofed upward-trending migration"/>
    <n v="6600"/>
    <n v="4814"/>
    <x v="0"/>
    <n v="72"/>
    <n v="112"/>
    <x v="665"/>
    <x v="1"/>
    <s v="USD"/>
    <n v="1357106400"/>
    <n v="1359698400"/>
    <b v="0"/>
    <b v="0"/>
    <s v="theater/plays"/>
    <x v="3"/>
    <x v="3"/>
  </r>
  <r>
    <x v="997"/>
    <s v="Ball LLC"/>
    <s v="Right-sized full-range throughput"/>
    <n v="7600"/>
    <n v="4603"/>
    <x v="3"/>
    <n v="60"/>
    <n v="139"/>
    <x v="802"/>
    <x v="6"/>
    <s v="EUR"/>
    <n v="1390197600"/>
    <n v="1390629600"/>
    <b v="0"/>
    <b v="0"/>
    <s v="theater/plays"/>
    <x v="3"/>
    <x v="3"/>
  </r>
  <r>
    <x v="998"/>
    <s v="Taylor, Santiago and Flores"/>
    <s v="Polarized composite customer loyalty"/>
    <n v="66600"/>
    <n v="37823"/>
    <x v="0"/>
    <n v="56"/>
    <n v="374"/>
    <x v="803"/>
    <x v="1"/>
    <s v="USD"/>
    <n v="1265868000"/>
    <n v="1267077600"/>
    <b v="0"/>
    <b v="1"/>
    <s v="music/indie rock"/>
    <x v="1"/>
    <x v="7"/>
  </r>
  <r>
    <x v="999"/>
    <s v="Hernandez, Norton and Kelley"/>
    <s v="Expanded eco-centric policy"/>
    <n v="111100"/>
    <n v="62819"/>
    <x v="3"/>
    <n v="56"/>
    <n v="1122"/>
    <x v="368"/>
    <x v="1"/>
    <s v="USD"/>
    <n v="1467176400"/>
    <n v="1467781200"/>
    <b v="0"/>
    <b v="0"/>
    <s v="food/food trucks"/>
    <x v="0"/>
    <x v="0"/>
  </r>
  <r>
    <x v="1000"/>
    <m/>
    <m/>
    <m/>
    <m/>
    <x v="4"/>
    <m/>
    <m/>
    <x v="804"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40"/>
    <n v="158"/>
    <n v="0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31"/>
    <n v="1425"/>
    <n v="100.02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58"/>
    <n v="24"/>
    <n v="103.21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0"/>
    <n v="69"/>
    <n v="53"/>
    <n v="99.34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73"/>
    <n v="174"/>
    <n v="75.83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20"/>
    <n v="18"/>
    <n v="60.56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27"/>
    <n v="227"/>
    <n v="64.94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19"/>
    <n v="708"/>
    <n v="31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51"/>
    <n v="44"/>
    <n v="72.91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66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48"/>
    <n v="27"/>
    <n v="112.22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89"/>
    <n v="55"/>
    <n v="102.35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45"/>
    <n v="98"/>
    <n v="105.05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66"/>
    <n v="200"/>
    <n v="94.15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47"/>
    <n v="452"/>
    <n v="84.99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49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59"/>
    <n v="1249"/>
    <n v="107.96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66"/>
    <n v="135"/>
    <n v="45.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48"/>
    <n v="674"/>
    <n v="45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12"/>
    <n v="1396"/>
    <n v="105.9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40"/>
    <n v="558"/>
    <n v="69.06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28"/>
    <n v="890"/>
    <n v="85.04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32"/>
    <n v="142"/>
    <n v="105.23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12"/>
    <n v="2673"/>
    <n v="39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16"/>
    <n v="163"/>
    <n v="73.03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48"/>
    <n v="1480"/>
    <n v="35.01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79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05"/>
    <n v="2220"/>
    <n v="6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28"/>
    <n v="1606"/>
    <n v="94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60"/>
    <n v="129"/>
    <n v="112.05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10"/>
    <n v="226"/>
    <n v="48.01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86"/>
    <n v="2307"/>
    <n v="38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77"/>
    <n v="5419"/>
    <n v="35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50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50"/>
    <n v="1965"/>
    <n v="95.99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57"/>
    <n v="16"/>
    <n v="68.81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39"/>
    <n v="107"/>
    <n v="105.97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25"/>
    <n v="134"/>
    <n v="75.260000000000005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50"/>
    <n v="88"/>
    <n v="57.13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69"/>
    <n v="198"/>
    <n v="75.14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12"/>
    <n v="111"/>
    <n v="107.42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1"/>
    <n v="443"/>
    <n v="222"/>
    <n v="36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85"/>
    <n v="6212"/>
    <n v="27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58"/>
    <n v="98"/>
    <n v="107.56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47"/>
    <n v="48"/>
    <n v="94.38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14"/>
    <n v="92"/>
    <n v="46.16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75"/>
    <n v="149"/>
    <n v="47.85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86"/>
    <n v="2431"/>
    <n v="53.01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89"/>
    <n v="303"/>
    <n v="45.06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2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91"/>
    <n v="1467"/>
    <n v="99.01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34"/>
    <n v="75"/>
    <n v="32.7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40"/>
    <n v="209"/>
    <n v="59.12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89"/>
    <n v="120"/>
    <n v="44.9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77"/>
    <n v="131"/>
    <n v="89.6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43"/>
    <n v="164"/>
    <n v="70.08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15"/>
    <n v="201"/>
    <n v="31.06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27"/>
    <n v="211"/>
    <n v="29.06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75"/>
    <n v="128"/>
    <n v="30.09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44"/>
    <n v="1600"/>
    <n v="85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92"/>
    <n v="2253"/>
    <n v="8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22"/>
    <n v="249"/>
    <n v="58.04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11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97"/>
    <n v="38"/>
    <n v="71.95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36"/>
    <n v="236"/>
    <n v="61.04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45"/>
    <n v="12"/>
    <n v="108.92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62"/>
    <n v="4065"/>
    <n v="29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54"/>
    <n v="246"/>
    <n v="58.98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24"/>
    <n v="17"/>
    <n v="111.82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23"/>
    <n v="2475"/>
    <n v="64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08"/>
    <n v="76"/>
    <n v="85.32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70"/>
    <n v="54"/>
    <n v="74.48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60"/>
    <n v="88"/>
    <n v="105.15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22"/>
    <n v="85"/>
    <n v="56.19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50"/>
    <n v="170"/>
    <n v="85.92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78"/>
    <n v="1684"/>
    <n v="57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46"/>
    <n v="56"/>
    <n v="79.64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00"/>
    <n v="330"/>
    <n v="41.02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69"/>
    <n v="838"/>
    <n v="48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37"/>
    <n v="127"/>
    <n v="55.21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25"/>
    <n v="411"/>
    <n v="92.11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97"/>
    <n v="180"/>
    <n v="83.18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37"/>
    <n v="1000"/>
    <n v="40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32"/>
    <n v="374"/>
    <n v="111.13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31"/>
    <n v="71"/>
    <n v="90.56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67"/>
    <n v="203"/>
    <n v="61.11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61"/>
    <n v="1482"/>
    <n v="83.0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60"/>
    <n v="113"/>
    <n v="110.7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52"/>
    <n v="96"/>
    <n v="89.46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78"/>
    <n v="106"/>
    <n v="57.85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48"/>
    <n v="679"/>
    <n v="110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58"/>
    <n v="498"/>
    <n v="103.97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60"/>
    <n v="610"/>
    <n v="108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03"/>
    <n v="180"/>
    <n v="48.93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13"/>
    <n v="27"/>
    <n v="37.67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17"/>
    <n v="2331"/>
    <n v="65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26"/>
    <n v="113"/>
    <n v="106.61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33"/>
    <n v="1220"/>
    <n v="27.01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96"/>
    <n v="164"/>
    <n v="91.16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1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21"/>
    <n v="164"/>
    <n v="56.05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81"/>
    <n v="336"/>
    <n v="31.0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24"/>
    <n v="37"/>
    <n v="66.510000000000005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43"/>
    <n v="1917"/>
    <n v="89.01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44"/>
    <n v="95"/>
    <n v="103.46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59"/>
    <n v="147"/>
    <n v="95.28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86"/>
    <n v="86"/>
    <n v="75.900000000000006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95"/>
    <n v="83"/>
    <n v="107.58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59"/>
    <n v="60"/>
    <n v="51.32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14"/>
    <n v="296"/>
    <n v="71.98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19"/>
    <n v="676"/>
    <n v="108.95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68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76"/>
    <n v="131"/>
    <n v="94.94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27"/>
    <n v="126"/>
    <n v="109.65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87"/>
    <n v="3304"/>
    <n v="44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88"/>
    <n v="73"/>
    <n v="86.79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73"/>
    <n v="275"/>
    <n v="30.99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17"/>
    <n v="67"/>
    <n v="94.79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14"/>
    <n v="154"/>
    <n v="69.790000000000006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49"/>
    <n v="1782"/>
    <n v="6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19"/>
    <n v="903"/>
    <n v="110.0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64"/>
    <n v="3387"/>
    <n v="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18"/>
    <n v="662"/>
    <n v="49.99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67"/>
    <n v="94"/>
    <n v="101.72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59"/>
    <n v="180"/>
    <n v="47.08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38"/>
    <n v="774"/>
    <n v="89.94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51"/>
    <n v="672"/>
    <n v="78.97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60"/>
    <n v="532"/>
    <n v="80.069999999999993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"/>
    <n v="55"/>
    <n v="86.47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55"/>
    <n v="533"/>
    <n v="28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00"/>
    <n v="2443"/>
    <n v="68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16"/>
    <n v="89"/>
    <n v="43.08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10"/>
    <n v="159"/>
    <n v="87.96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89"/>
    <n v="940"/>
    <n v="94.99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71"/>
    <n v="117"/>
    <n v="46.91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"/>
    <n v="58"/>
    <n v="46.91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6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96"/>
    <n v="115"/>
    <n v="80.14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20"/>
    <n v="326"/>
    <n v="59.04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23"/>
    <n v="186"/>
    <n v="65.989999999999995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01"/>
    <n v="1071"/>
    <n v="60.99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30"/>
    <n v="117"/>
    <n v="98.31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35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29"/>
    <n v="135"/>
    <n v="86.07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36"/>
    <n v="768"/>
    <n v="76.989999999999995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17"/>
    <n v="51"/>
    <n v="29.76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12"/>
    <n v="199"/>
    <n v="46.92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21"/>
    <n v="107"/>
    <n v="105.19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19"/>
    <n v="195"/>
    <n v="69.9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1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64"/>
    <n v="1467"/>
    <n v="60.01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23"/>
    <n v="3376"/>
    <n v="52.01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92"/>
    <n v="5681"/>
    <n v="31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58"/>
    <n v="1059"/>
    <n v="95.04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65"/>
    <n v="1194"/>
    <n v="75.97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73"/>
    <n v="379"/>
    <n v="71.010000000000005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52"/>
    <n v="30"/>
    <n v="73.73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20"/>
    <n v="41"/>
    <n v="113.1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00"/>
    <n v="1821"/>
    <n v="105.0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62"/>
    <n v="164"/>
    <n v="79.180000000000007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78"/>
    <n v="75"/>
    <n v="57.33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49"/>
    <n v="157"/>
    <n v="58.18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53"/>
    <n v="246"/>
    <n v="36.03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00"/>
    <n v="1396"/>
    <n v="107.9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21"/>
    <n v="2506"/>
    <n v="44.01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37"/>
    <n v="244"/>
    <n v="55.08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15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31"/>
    <n v="955"/>
    <n v="4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24"/>
    <n v="1267"/>
    <n v="77.98999999999999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"/>
    <n v="67"/>
    <n v="82.51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1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82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63"/>
    <n v="1561"/>
    <n v="100.98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94"/>
    <n v="48"/>
    <n v="111.8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26"/>
    <n v="1130"/>
    <n v="4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74"/>
    <n v="782"/>
    <n v="110.05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16"/>
    <n v="2739"/>
    <n v="59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96"/>
    <n v="210"/>
    <n v="32.99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57"/>
    <n v="3537"/>
    <n v="45.01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08"/>
    <n v="2107"/>
    <n v="81.98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61"/>
    <n v="136"/>
    <n v="39.08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22"/>
    <n v="3318"/>
    <n v="59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69"/>
    <n v="86"/>
    <n v="40.99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93"/>
    <n v="340"/>
    <n v="31.03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71"/>
    <n v="19"/>
    <n v="37.79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31"/>
    <n v="886"/>
    <n v="32.01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29"/>
    <n v="1442"/>
    <n v="95.9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32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23"/>
    <n v="441"/>
    <n v="102.05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68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37"/>
    <n v="86"/>
    <n v="37.07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19"/>
    <n v="243"/>
    <n v="35.049999999999997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45"/>
    <n v="65"/>
    <n v="46.34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22"/>
    <n v="126"/>
    <n v="69.17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61"/>
    <n v="524"/>
    <n v="109.08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63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98"/>
    <n v="1989"/>
    <n v="82.0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"/>
    <n v="168"/>
    <n v="35.9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53"/>
    <n v="13"/>
    <n v="74.459999999999994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2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81"/>
    <n v="157"/>
    <n v="91.1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78"/>
    <n v="82"/>
    <n v="79.790000000000006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34"/>
    <n v="4498"/>
    <n v="43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"/>
    <n v="40"/>
    <n v="63.23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31"/>
    <n v="80"/>
    <n v="70.18000000000000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38"/>
    <n v="57"/>
    <n v="61.33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25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01"/>
    <n v="2053"/>
    <n v="96.98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21"/>
    <n v="808"/>
    <n v="51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67"/>
    <n v="226"/>
    <n v="28.04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94"/>
    <n v="1625"/>
    <n v="60.98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51"/>
    <n v="168"/>
    <n v="73.209999999999994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95"/>
    <n v="4289"/>
    <n v="40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23"/>
    <n v="165"/>
    <n v="86.81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"/>
    <n v="143"/>
    <n v="42.13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55"/>
    <n v="1815"/>
    <n v="103.98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44"/>
    <n v="934"/>
    <n v="6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15"/>
    <n v="397"/>
    <n v="31.01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32"/>
    <n v="1539"/>
    <n v="89.99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"/>
    <n v="17"/>
    <n v="39.24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98"/>
    <n v="2179"/>
    <n v="54.99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37"/>
    <n v="138"/>
    <n v="47.99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93"/>
    <n v="931"/>
    <n v="87.97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03"/>
    <n v="3594"/>
    <n v="5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60"/>
    <n v="5880"/>
    <n v="30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66"/>
    <n v="112"/>
    <n v="98.21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68"/>
    <n v="943"/>
    <n v="108.96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19"/>
    <n v="2468"/>
    <n v="67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93"/>
    <n v="2551"/>
    <n v="64.989999999999995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20"/>
    <n v="101"/>
    <n v="99.84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76"/>
    <n v="67"/>
    <n v="82.43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71"/>
    <n v="92"/>
    <n v="63.29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57"/>
    <n v="62"/>
    <n v="96.77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09"/>
    <n v="149"/>
    <n v="54.91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41"/>
    <n v="92"/>
    <n v="39.0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10"/>
    <n v="57"/>
    <n v="75.84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59"/>
    <n v="329"/>
    <n v="45.05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22"/>
    <n v="97"/>
    <n v="104.52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97"/>
    <n v="41"/>
    <n v="76.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18"/>
    <n v="1784"/>
    <n v="69.02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01"/>
    <n v="1684"/>
    <n v="101.98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27"/>
    <n v="250"/>
    <n v="42.92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45"/>
    <n v="238"/>
    <n v="43.03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69"/>
    <n v="53"/>
    <n v="75.25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09"/>
    <n v="214"/>
    <n v="69.02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25"/>
    <n v="222"/>
    <n v="65.989999999999995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32"/>
    <n v="1884"/>
    <n v="98.01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11"/>
    <n v="218"/>
    <n v="60.11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73"/>
    <n v="6465"/>
    <n v="26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3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54"/>
    <n v="101"/>
    <n v="38.020000000000003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26"/>
    <n v="59"/>
    <n v="106.15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89"/>
    <n v="1335"/>
    <n v="81.02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84"/>
    <n v="88"/>
    <n v="96.65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20"/>
    <n v="1697"/>
    <n v="57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0"/>
    <n v="23"/>
    <n v="15"/>
    <n v="63.9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46"/>
    <n v="92"/>
    <n v="90.46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68"/>
    <n v="186"/>
    <n v="72.17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97"/>
    <n v="138"/>
    <n v="77.930000000000007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57"/>
    <n v="261"/>
    <n v="38.07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31"/>
    <n v="454"/>
    <n v="57.9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13"/>
    <n v="107"/>
    <n v="49.79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70"/>
    <n v="199"/>
    <n v="54.05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62"/>
    <n v="5512"/>
    <n v="30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23"/>
    <n v="86"/>
    <n v="70.13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76"/>
    <n v="3182"/>
    <n v="27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33"/>
    <n v="2768"/>
    <n v="51.99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80"/>
    <n v="48"/>
    <n v="56.42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52"/>
    <n v="87"/>
    <n v="101.63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27"/>
    <n v="1890"/>
    <n v="25.01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"/>
    <n v="61"/>
    <n v="32.020000000000003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04"/>
    <n v="1894"/>
    <n v="82.0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37"/>
    <n v="282"/>
    <n v="37.96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32"/>
    <n v="15"/>
    <n v="51.53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41"/>
    <n v="116"/>
    <n v="81.2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96"/>
    <n v="133"/>
    <n v="40.03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66"/>
    <n v="83"/>
    <n v="89.94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25"/>
    <n v="91"/>
    <n v="96.69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70"/>
    <n v="546"/>
    <n v="25.0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81"/>
    <n v="393"/>
    <n v="36.99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91"/>
    <n v="2062"/>
    <n v="73.010000000000005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08"/>
    <n v="133"/>
    <n v="68.239999999999995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18"/>
    <n v="29"/>
    <n v="52.31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83"/>
    <n v="132"/>
    <n v="61.77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06"/>
    <n v="254"/>
    <n v="25.03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17"/>
    <n v="184"/>
    <n v="106.29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09"/>
    <n v="176"/>
    <n v="75.069999999999993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97"/>
    <n v="137"/>
    <n v="39.97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84"/>
    <n v="337"/>
    <n v="39.979999999999997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54"/>
    <n v="908"/>
    <n v="101.02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56"/>
    <n v="107"/>
    <n v="76.81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16"/>
    <n v="32"/>
    <n v="33.28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39"/>
    <n v="183"/>
    <n v="43.92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35"/>
    <n v="1910"/>
    <n v="36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54"/>
    <n v="38"/>
    <n v="88.21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94"/>
    <n v="104"/>
    <n v="65.239999999999995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43"/>
    <n v="72"/>
    <n v="69.959999999999994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51"/>
    <n v="49"/>
    <n v="39.88000000000000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5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44"/>
    <n v="295"/>
    <n v="41.02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31"/>
    <n v="245"/>
    <n v="98.9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82"/>
    <n v="32"/>
    <n v="87.78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46"/>
    <n v="142"/>
    <n v="80.77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86"/>
    <n v="85"/>
    <n v="94.28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"/>
    <n v="7"/>
    <n v="73.430000000000007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32"/>
    <n v="659"/>
    <n v="65.9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74"/>
    <n v="803"/>
    <n v="109.04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75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20"/>
    <n v="16"/>
    <n v="99.13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03"/>
    <n v="121"/>
    <n v="105.88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10"/>
    <n v="3742"/>
    <n v="49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95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94"/>
    <n v="133"/>
    <n v="31.0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33"/>
    <n v="31"/>
    <n v="103.87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66"/>
    <n v="108"/>
    <n v="59.27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19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15"/>
    <n v="17"/>
    <n v="53.12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38"/>
    <n v="64"/>
    <n v="50.8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94"/>
    <n v="2468"/>
    <n v="65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66"/>
    <n v="5168"/>
    <n v="38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24"/>
    <n v="26"/>
    <n v="82.62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64"/>
    <n v="307"/>
    <n v="37.94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90"/>
    <n v="73"/>
    <n v="80.78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46"/>
    <n v="128"/>
    <n v="25.98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38"/>
    <n v="33"/>
    <n v="30.36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33"/>
    <n v="2441"/>
    <n v="54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22"/>
    <n v="211"/>
    <n v="101.79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84"/>
    <n v="1385"/>
    <n v="45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43"/>
    <n v="190"/>
    <n v="77.069999999999993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99"/>
    <n v="470"/>
    <n v="88.08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23"/>
    <n v="253"/>
    <n v="47.04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86"/>
    <n v="1113"/>
    <n v="111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14"/>
    <n v="2283"/>
    <n v="87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97"/>
    <n v="1072"/>
    <n v="63.9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22"/>
    <n v="1095"/>
    <n v="105.99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79"/>
    <n v="1690"/>
    <n v="73.989999999999995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79"/>
    <n v="1297"/>
    <n v="84.02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94"/>
    <n v="393"/>
    <n v="88.97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84"/>
    <n v="1257"/>
    <n v="76.989999999999995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66"/>
    <n v="328"/>
    <n v="97.15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53"/>
    <n v="147"/>
    <n v="33.01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41"/>
    <n v="830"/>
    <n v="99.95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14"/>
    <n v="331"/>
    <n v="69.97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34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00"/>
    <n v="191"/>
    <n v="66.01000000000000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71"/>
    <n v="3483"/>
    <n v="41.01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53"/>
    <n v="923"/>
    <n v="103.96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5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27"/>
    <n v="2013"/>
    <n v="47.01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34"/>
    <n v="33"/>
    <n v="29.61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10"/>
    <n v="1703"/>
    <n v="81.010000000000005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23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58"/>
    <n v="86"/>
    <n v="26.06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36"/>
    <n v="40"/>
    <n v="85.78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84"/>
    <n v="41"/>
    <n v="103.73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11"/>
    <n v="23"/>
    <n v="49.83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98"/>
    <n v="187"/>
    <n v="63.89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26"/>
    <n v="2875"/>
    <n v="47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73"/>
    <n v="88"/>
    <n v="108.48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71"/>
    <n v="191"/>
    <n v="72.0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60"/>
    <n v="139"/>
    <n v="59.9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16"/>
    <n v="186"/>
    <n v="78.209999999999994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33"/>
    <n v="112"/>
    <n v="104.78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92"/>
    <n v="101"/>
    <n v="105.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18"/>
    <n v="75"/>
    <n v="24.93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76"/>
    <n v="206"/>
    <n v="69.87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73"/>
    <n v="154"/>
    <n v="95.73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59"/>
    <n v="5966"/>
    <n v="30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67"/>
    <n v="2176"/>
    <n v="59.01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91"/>
    <n v="169"/>
    <n v="84.7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30"/>
    <n v="2106"/>
    <n v="78.010000000000005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13"/>
    <n v="441"/>
    <n v="50.05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54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61"/>
    <n v="131"/>
    <n v="93.7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10"/>
    <n v="127"/>
    <n v="40.14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13"/>
    <n v="355"/>
    <n v="70.09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40"/>
    <n v="44"/>
    <n v="66.18000000000000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60"/>
    <n v="84"/>
    <n v="47.71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83"/>
    <n v="155"/>
    <n v="62.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63"/>
    <n v="67"/>
    <n v="86.61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25"/>
    <n v="189"/>
    <n v="75.13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72"/>
    <n v="4799"/>
    <n v="41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46"/>
    <n v="1137"/>
    <n v="50.01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76"/>
    <n v="1068"/>
    <n v="96.96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39"/>
    <n v="424"/>
    <n v="100.93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11"/>
    <n v="145"/>
    <n v="89.23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22"/>
    <n v="1152"/>
    <n v="87.98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86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"/>
    <n v="151"/>
    <n v="29.09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65"/>
    <n v="1608"/>
    <n v="42.01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28"/>
    <n v="3059"/>
    <n v="47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69"/>
    <n v="34"/>
    <n v="110.44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30"/>
    <n v="220"/>
    <n v="41.99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67"/>
    <n v="1604"/>
    <n v="48.01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73"/>
    <n v="454"/>
    <n v="31.02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17"/>
    <n v="123"/>
    <n v="99.2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63"/>
    <n v="941"/>
    <n v="66.02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2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30"/>
    <n v="299"/>
    <n v="46.06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4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86"/>
    <n v="3015"/>
    <n v="55.9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15"/>
    <n v="2237"/>
    <n v="68.989999999999995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89"/>
    <n v="435"/>
    <n v="60.98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82"/>
    <n v="645"/>
    <n v="110.98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55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31"/>
    <n v="154"/>
    <n v="78.76000000000000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46"/>
    <n v="714"/>
    <n v="87.96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36"/>
    <n v="1111"/>
    <n v="49.9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04"/>
    <n v="82"/>
    <n v="99.5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68"/>
    <n v="134"/>
    <n v="104.82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62"/>
    <n v="1089"/>
    <n v="108.01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84"/>
    <n v="5497"/>
    <n v="29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11"/>
    <n v="418"/>
    <n v="30.0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43"/>
    <n v="1439"/>
    <n v="41.01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55"/>
    <n v="15"/>
    <n v="62.8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57"/>
    <n v="1999"/>
    <n v="47.01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23"/>
    <n v="5203"/>
    <n v="27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28"/>
    <n v="94"/>
    <n v="68.33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63"/>
    <n v="118"/>
    <n v="50.97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27"/>
    <n v="205"/>
    <n v="54.02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10"/>
    <n v="162"/>
    <n v="97.06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40"/>
    <n v="83"/>
    <n v="24.87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87"/>
    <n v="92"/>
    <n v="84.4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72"/>
    <n v="219"/>
    <n v="47.09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12"/>
    <n v="2526"/>
    <n v="78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46"/>
    <n v="747"/>
    <n v="62.97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90"/>
    <n v="2138"/>
    <n v="81.010000000000005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67"/>
    <n v="84"/>
    <n v="65.319999999999993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92"/>
    <n v="94"/>
    <n v="104.44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82"/>
    <n v="91"/>
    <n v="69.989999999999995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54"/>
    <n v="792"/>
    <n v="83.0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16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16"/>
    <n v="1713"/>
    <n v="103.98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52"/>
    <n v="249"/>
    <n v="54.93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23"/>
    <n v="192"/>
    <n v="51.9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78"/>
    <n v="247"/>
    <n v="60.03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55"/>
    <n v="2293"/>
    <n v="44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61"/>
    <n v="3131"/>
    <n v="53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24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98"/>
    <n v="143"/>
    <n v="75.040000000000006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34"/>
    <n v="90"/>
    <n v="35.909999999999997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76"/>
    <n v="296"/>
    <n v="36.950000000000003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11"/>
    <n v="170"/>
    <n v="63.17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82"/>
    <n v="186"/>
    <n v="29.99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24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50"/>
    <n v="605"/>
    <n v="75.01000000000000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67"/>
    <n v="86"/>
    <n v="101.2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4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22"/>
    <n v="6286"/>
    <n v="29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63"/>
    <n v="31"/>
    <n v="98.23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56"/>
    <n v="1181"/>
    <n v="87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44"/>
    <n v="39"/>
    <n v="45.21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18"/>
    <n v="3727"/>
    <n v="37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04"/>
    <n v="1605"/>
    <n v="94.98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26"/>
    <n v="46"/>
    <n v="28.96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51"/>
    <n v="2120"/>
    <n v="55.99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90"/>
    <n v="105"/>
    <n v="54.04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7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41"/>
    <n v="2080"/>
    <n v="67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30"/>
    <n v="535"/>
    <n v="107.91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08"/>
    <n v="2105"/>
    <n v="69.010000000000005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33"/>
    <n v="2436"/>
    <n v="39.01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87"/>
    <n v="80"/>
    <n v="110.36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32"/>
    <n v="42"/>
    <n v="94.86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75"/>
    <n v="139"/>
    <n v="57.9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4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84"/>
    <n v="159"/>
    <n v="64.959999999999994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85"/>
    <n v="381"/>
    <n v="27.01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19"/>
    <n v="194"/>
    <n v="50.97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39"/>
    <n v="575"/>
    <n v="104.94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78"/>
    <n v="106"/>
    <n v="84.03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65"/>
    <n v="142"/>
    <n v="102.86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13"/>
    <n v="211"/>
    <n v="39.96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29"/>
    <n v="1120"/>
    <n v="51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54"/>
    <n v="113"/>
    <n v="40.82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36"/>
    <n v="2756"/>
    <n v="59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12"/>
    <n v="173"/>
    <n v="71.16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00"/>
    <n v="87"/>
    <n v="99.49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81"/>
    <n v="1538"/>
    <n v="103.99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16"/>
    <n v="9"/>
    <n v="76.56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52"/>
    <n v="554"/>
    <n v="87.07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60"/>
    <n v="1572"/>
    <n v="49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30"/>
    <n v="648"/>
    <n v="42.97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13"/>
    <n v="21"/>
    <n v="33.43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78"/>
    <n v="2346"/>
    <n v="83.98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20"/>
    <n v="115"/>
    <n v="101.42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01"/>
    <n v="85"/>
    <n v="109.87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91"/>
    <n v="144"/>
    <n v="31.9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05"/>
    <n v="2443"/>
    <n v="70.989999999999995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23"/>
    <n v="595"/>
    <n v="77.03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23"/>
    <n v="64"/>
    <n v="101.78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47"/>
    <n v="268"/>
    <n v="51.06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14"/>
    <n v="195"/>
    <n v="68.0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0"/>
    <n v="54"/>
    <n v="30.8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34"/>
    <n v="120"/>
    <n v="27.91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23"/>
    <n v="579"/>
    <n v="79.989999999999995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48"/>
    <n v="2072"/>
    <n v="38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70"/>
    <n v="1796"/>
    <n v="59.99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29"/>
    <n v="186"/>
    <n v="37.04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80"/>
    <n v="460"/>
    <n v="99.96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92"/>
    <n v="62"/>
    <n v="111.68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13"/>
    <n v="347"/>
    <n v="36.01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27"/>
    <n v="2528"/>
    <n v="66.010000000000005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39"/>
    <n v="19"/>
    <n v="44.05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12"/>
    <n v="3657"/>
    <n v="53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7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19"/>
    <n v="131"/>
    <n v="70.91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24"/>
    <n v="362"/>
    <n v="98.06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39"/>
    <n v="239"/>
    <n v="53.05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39"/>
    <n v="35"/>
    <n v="93.14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22"/>
    <n v="528"/>
    <n v="58.95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0"/>
    <n v="55"/>
    <n v="133"/>
    <n v="36.07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42"/>
    <n v="846"/>
    <n v="63.03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12"/>
    <n v="78"/>
    <n v="84.72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01"/>
    <n v="1773"/>
    <n v="101.98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25"/>
    <n v="32"/>
    <n v="106.44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45"/>
    <n v="369"/>
    <n v="29.98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32"/>
    <n v="191"/>
    <n v="85.81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00"/>
    <n v="89"/>
    <n v="70.819999999999993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83"/>
    <n v="1979"/>
    <n v="41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84"/>
    <n v="63"/>
    <n v="28.06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55"/>
    <n v="147"/>
    <n v="88.0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99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80"/>
    <n v="80"/>
    <n v="90.34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11"/>
    <n v="9"/>
    <n v="63.78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91"/>
    <n v="1784"/>
    <n v="54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95"/>
    <n v="3640"/>
    <n v="48.99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02"/>
    <n v="126"/>
    <n v="63.86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59"/>
    <n v="2218"/>
    <n v="83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15"/>
    <n v="243"/>
    <n v="55.08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82"/>
    <n v="202"/>
    <n v="62.04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49"/>
    <n v="140"/>
    <n v="104.98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17"/>
    <n v="1052"/>
    <n v="94.04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37"/>
    <n v="1296"/>
    <n v="44.01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72"/>
    <n v="77"/>
    <n v="92.47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65"/>
    <n v="247"/>
    <n v="57.07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24"/>
    <n v="395"/>
    <n v="109.08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"/>
    <n v="49"/>
    <n v="39.39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16"/>
    <n v="180"/>
    <n v="77.02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76"/>
    <n v="84"/>
    <n v="92.17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88"/>
    <n v="2690"/>
    <n v="61.0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63"/>
    <n v="88"/>
    <n v="78.06999999999999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69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70"/>
    <n v="2985"/>
    <n v="59.99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84"/>
    <n v="762"/>
    <n v="110.03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4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58"/>
    <n v="2779"/>
    <n v="38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98"/>
    <n v="92"/>
    <n v="96.37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43"/>
    <n v="1028"/>
    <n v="72.9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51"/>
    <n v="554"/>
    <n v="26.01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23"/>
    <n v="135"/>
    <n v="104.36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39"/>
    <n v="122"/>
    <n v="102.19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99"/>
    <n v="221"/>
    <n v="54.12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37"/>
    <n v="126"/>
    <n v="63.22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00"/>
    <n v="1022"/>
    <n v="104.03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94"/>
    <n v="3177"/>
    <n v="49.99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69"/>
    <n v="198"/>
    <n v="56.02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12"/>
    <n v="26"/>
    <n v="48.81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38"/>
    <n v="85"/>
    <n v="60.08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83"/>
    <n v="1790"/>
    <n v="78.989999999999995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04"/>
    <n v="3596"/>
    <n v="53.99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44"/>
    <n v="37"/>
    <n v="111.46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18"/>
    <n v="244"/>
    <n v="60.92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86"/>
    <n v="5180"/>
    <n v="26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37"/>
    <n v="589"/>
    <n v="80.989999999999995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05"/>
    <n v="2725"/>
    <n v="35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94"/>
    <n v="35"/>
    <n v="94.14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54"/>
    <n v="94"/>
    <n v="52.09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11"/>
    <n v="300"/>
    <n v="24.99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69"/>
    <n v="144"/>
    <n v="69.22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62"/>
    <n v="558"/>
    <n v="93.94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64"/>
    <n v="64"/>
    <n v="98.41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18"/>
    <n v="37"/>
    <n v="41.78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16"/>
    <n v="245"/>
    <n v="65.989999999999995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01"/>
    <n v="87"/>
    <n v="72.06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41"/>
    <n v="3116"/>
    <n v="48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64"/>
    <n v="71"/>
    <n v="54.1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52"/>
    <n v="42"/>
    <n v="107.8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22"/>
    <n v="909"/>
    <n v="67.03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19"/>
    <n v="1613"/>
    <n v="64.010000000000005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46"/>
    <n v="136"/>
    <n v="96.07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50"/>
    <n v="130"/>
    <n v="51.18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72"/>
    <n v="156"/>
    <n v="43.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79"/>
    <n v="1368"/>
    <n v="91.02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64"/>
    <n v="102"/>
    <n v="50.13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82"/>
    <n v="86"/>
    <n v="67.7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37"/>
    <n v="102"/>
    <n v="61.04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12"/>
    <n v="253"/>
    <n v="80.010000000000005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54"/>
    <n v="4006"/>
    <n v="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"/>
    <n v="157"/>
    <n v="71.13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08"/>
    <n v="1629"/>
    <n v="89.99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99"/>
    <n v="183"/>
    <n v="43.03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01"/>
    <n v="2188"/>
    <n v="68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62"/>
    <n v="2409"/>
    <n v="73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"/>
    <n v="82"/>
    <n v="62.34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5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06"/>
    <n v="194"/>
    <n v="67.099999999999994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28"/>
    <n v="1140"/>
    <n v="79.98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19"/>
    <n v="102"/>
    <n v="62.18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70"/>
    <n v="2857"/>
    <n v="53.01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87"/>
    <n v="107"/>
    <n v="57.74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88"/>
    <n v="160"/>
    <n v="40.03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31"/>
    <n v="2230"/>
    <n v="81.02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83"/>
    <n v="316"/>
    <n v="35.049999999999997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20"/>
    <n v="117"/>
    <n v="102.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19"/>
    <n v="6406"/>
    <n v="28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13"/>
    <n v="15"/>
    <n v="75.73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39"/>
    <n v="192"/>
    <n v="45.03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74"/>
    <n v="26"/>
    <n v="73.62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55"/>
    <n v="723"/>
    <n v="56.99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70"/>
    <n v="170"/>
    <n v="85.2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89"/>
    <n v="238"/>
    <n v="50.96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49"/>
    <n v="55"/>
    <n v="63.56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48"/>
    <n v="1198"/>
    <n v="81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28"/>
    <n v="648"/>
    <n v="86.04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68"/>
    <n v="128"/>
    <n v="90.04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19"/>
    <n v="2144"/>
    <n v="74.010000000000005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"/>
    <n v="64"/>
    <n v="92.44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59"/>
    <n v="2693"/>
    <n v="5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79"/>
    <n v="432"/>
    <n v="32.979999999999997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77"/>
    <n v="62"/>
    <n v="93.6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06"/>
    <n v="189"/>
    <n v="69.87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94"/>
    <n v="154"/>
    <n v="72.13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51"/>
    <n v="96"/>
    <n v="30.04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64"/>
    <n v="750"/>
    <n v="73.97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62"/>
    <n v="87"/>
    <n v="68.66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10"/>
    <n v="3063"/>
    <n v="59.99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42"/>
    <n v="278"/>
    <n v="111.1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83"/>
    <n v="105"/>
    <n v="53.04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78"/>
    <n v="1658"/>
    <n v="55.99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14"/>
    <n v="2266"/>
    <n v="69.989999999999995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64"/>
    <n v="2604"/>
    <n v="49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79"/>
    <n v="65"/>
    <n v="103.85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11"/>
    <n v="94"/>
    <n v="99.1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56"/>
    <n v="45"/>
    <n v="107.3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16"/>
    <n v="257"/>
    <n v="76.92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19"/>
    <n v="194"/>
    <n v="58.13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45"/>
    <n v="129"/>
    <n v="103.74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21"/>
    <n v="375"/>
    <n v="87.96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48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92"/>
    <n v="4697"/>
    <n v="38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88"/>
    <n v="2915"/>
    <n v="30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41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63"/>
    <n v="723"/>
    <n v="85.99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48"/>
    <n v="602"/>
    <n v="98.01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2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88"/>
    <n v="3868"/>
    <n v="44.99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26"/>
    <n v="409"/>
    <n v="31.01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38"/>
    <n v="234"/>
    <n v="59.97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08"/>
    <n v="3016"/>
    <n v="59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91"/>
    <n v="264"/>
    <n v="50.05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42"/>
    <n v="504"/>
    <n v="98.97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"/>
    <n v="14"/>
    <n v="58.86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60"/>
    <n v="390"/>
    <n v="81.010000000000005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47"/>
    <n v="750"/>
    <n v="76.01000000000000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81"/>
    <n v="77"/>
    <n v="96.6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54"/>
    <n v="752"/>
    <n v="76.959999999999994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97"/>
    <n v="131"/>
    <n v="67.98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77"/>
    <n v="87"/>
    <n v="88.78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33"/>
    <n v="1063"/>
    <n v="25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39"/>
    <n v="272"/>
    <n v="44.9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64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76"/>
    <n v="419"/>
    <n v="29.01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20"/>
    <n v="76"/>
    <n v="73.5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58"/>
    <n v="1621"/>
    <n v="107.97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68"/>
    <n v="1101"/>
    <n v="68.989999999999995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22"/>
    <n v="1073"/>
    <n v="111.02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55"/>
    <n v="4428"/>
    <n v="25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43"/>
    <n v="58"/>
    <n v="42.16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33"/>
    <n v="1218"/>
    <n v="47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22"/>
    <n v="331"/>
    <n v="36.04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89"/>
    <n v="1170"/>
    <n v="101.0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83"/>
    <n v="111"/>
    <n v="39.93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17"/>
    <n v="215"/>
    <n v="83.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36"/>
    <n v="363"/>
    <n v="39.979999999999997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97"/>
    <n v="2955"/>
    <n v="47.99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86"/>
    <n v="1657"/>
    <n v="95.98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50"/>
    <n v="103"/>
    <n v="78.73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58"/>
    <n v="147"/>
    <n v="56.08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42"/>
    <n v="110"/>
    <n v="69.09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67"/>
    <n v="926"/>
    <n v="102.05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91"/>
    <n v="134"/>
    <n v="107.32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32"/>
    <n v="269"/>
    <n v="51.97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29"/>
    <n v="175"/>
    <n v="71.14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00"/>
    <n v="69"/>
    <n v="106.49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26"/>
    <n v="190"/>
    <n v="42.94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42"/>
    <n v="237"/>
    <n v="30.04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90"/>
    <n v="77"/>
    <n v="70.62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63"/>
    <n v="1748"/>
    <n v="66.02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84"/>
    <n v="79"/>
    <n v="96.91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33"/>
    <n v="196"/>
    <n v="62.87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59"/>
    <n v="889"/>
    <n v="108.99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52"/>
    <n v="7295"/>
    <n v="27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46"/>
    <n v="2893"/>
    <n v="65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84"/>
    <n v="56"/>
    <n v="111.52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3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75"/>
    <n v="820"/>
    <n v="110.99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54"/>
    <n v="83"/>
    <n v="56.75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11"/>
    <n v="2038"/>
    <n v="97.02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22"/>
    <n v="116"/>
    <n v="92.09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99"/>
    <n v="2025"/>
    <n v="82.99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27"/>
    <n v="1345"/>
    <n v="103.04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58"/>
    <n v="168"/>
    <n v="68.92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07"/>
    <n v="137"/>
    <n v="87.74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42"/>
    <n v="186"/>
    <n v="75.02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47"/>
    <n v="125"/>
    <n v="50.86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2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40"/>
    <n v="202"/>
    <n v="72.900000000000006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61"/>
    <n v="103"/>
    <n v="108.49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72"/>
    <n v="1785"/>
    <n v="101.98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24"/>
    <n v="656"/>
    <n v="44.01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17"/>
    <n v="157"/>
    <n v="65.94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47"/>
    <n v="555"/>
    <n v="24.99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00"/>
    <n v="297"/>
    <n v="28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53"/>
    <n v="123"/>
    <n v="85.83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37"/>
    <n v="38"/>
    <n v="84.92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"/>
    <n v="60"/>
    <n v="90.48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56"/>
    <n v="3036"/>
    <n v="25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70"/>
    <n v="144"/>
    <n v="92.01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34"/>
    <n v="121"/>
    <n v="93.0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50"/>
    <n v="1596"/>
    <n v="61.01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88"/>
    <n v="524"/>
    <n v="92.0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65"/>
    <n v="181"/>
    <n v="81.1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17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85"/>
    <n v="122"/>
    <n v="85.2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12"/>
    <n v="1071"/>
    <n v="110.97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90"/>
    <n v="219"/>
    <n v="32.97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91"/>
    <n v="1121"/>
    <n v="96.01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27"/>
    <n v="980"/>
    <n v="84.97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19"/>
    <n v="536"/>
    <n v="25.01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54"/>
    <n v="1991"/>
    <n v="66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32"/>
    <n v="29"/>
    <n v="87.34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35"/>
    <n v="180"/>
    <n v="27.93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61"/>
    <n v="191"/>
    <n v="31.94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3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79"/>
    <n v="130"/>
    <n v="108.85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26"/>
    <n v="122"/>
    <n v="110.76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12"/>
    <n v="17"/>
    <n v="29.65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12"/>
    <n v="140"/>
    <n v="101.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3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12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28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34"/>
    <n v="614"/>
    <n v="110.97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57"/>
    <n v="366"/>
    <n v="36.96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1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32"/>
    <n v="270"/>
    <n v="30.97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92"/>
    <n v="114"/>
    <n v="47.04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56"/>
    <n v="137"/>
    <n v="88.07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68"/>
    <n v="3205"/>
    <n v="37.01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66"/>
    <n v="288"/>
    <n v="26.03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72"/>
    <n v="148"/>
    <n v="67.819999999999993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06"/>
    <n v="114"/>
    <n v="49.96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64"/>
    <n v="1518"/>
    <n v="110.02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68"/>
    <n v="1274"/>
    <n v="89.96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34"/>
    <n v="210"/>
    <n v="79.010000000000005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55"/>
    <n v="166"/>
    <n v="86.87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77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13"/>
    <n v="235"/>
    <n v="26.97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28"/>
    <n v="148"/>
    <n v="54.12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08"/>
    <n v="198"/>
    <n v="41.04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31"/>
    <n v="248"/>
    <n v="55.05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56"/>
    <n v="513"/>
    <n v="107.94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3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86"/>
    <n v="3410"/>
    <n v="3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70"/>
    <n v="216"/>
    <n v="53.9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49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13"/>
    <n v="5139"/>
    <n v="33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90"/>
    <n v="2353"/>
    <n v="43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35"/>
    <n v="78"/>
    <n v="86.86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1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65"/>
    <n v="2201"/>
    <n v="33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49"/>
    <n v="676"/>
    <n v="68.03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87"/>
    <n v="174"/>
    <n v="58.87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80"/>
    <n v="831"/>
    <n v="105.05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06"/>
    <n v="164"/>
    <n v="33.049999999999997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50"/>
    <n v="56"/>
    <n v="78.819999999999993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15"/>
    <n v="161"/>
    <n v="68.2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41"/>
    <n v="138"/>
    <n v="75.73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15"/>
    <n v="3308"/>
    <n v="31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93"/>
    <n v="127"/>
    <n v="101.88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29"/>
    <n v="207"/>
    <n v="52.88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99"/>
    <n v="859"/>
    <n v="71.010000000000005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88"/>
    <n v="31"/>
    <n v="102.39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37"/>
    <n v="45"/>
    <n v="74.47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30"/>
    <n v="1113"/>
    <n v="51.0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25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34"/>
    <n v="7"/>
    <n v="97.14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85"/>
    <n v="181"/>
    <n v="72.069999999999993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25"/>
    <n v="110"/>
    <n v="75.23999999999999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14"/>
    <n v="31"/>
    <n v="32.97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54"/>
    <n v="78"/>
    <n v="54.81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09"/>
    <n v="185"/>
    <n v="45.0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88"/>
    <n v="121"/>
    <n v="52.96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87"/>
    <n v="1225"/>
    <n v="60.02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1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02"/>
    <n v="106"/>
    <n v="44.03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97"/>
    <n v="142"/>
    <n v="86.03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07"/>
    <n v="233"/>
    <n v="28.01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68"/>
    <n v="218"/>
    <n v="32.049999999999997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50"/>
    <n v="67"/>
    <n v="73.61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80"/>
    <n v="76"/>
    <n v="108.71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64"/>
    <n v="43"/>
    <n v="42.98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30"/>
    <n v="19"/>
    <n v="83.32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62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93"/>
    <n v="221"/>
    <n v="55.93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77"/>
    <n v="679"/>
    <n v="105.0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25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39"/>
    <n v="68"/>
    <n v="112.66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92"/>
    <n v="36"/>
    <n v="81.94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30"/>
    <n v="183"/>
    <n v="64.05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15"/>
    <n v="133"/>
    <n v="106.39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68"/>
    <n v="2489"/>
    <n v="76.010000000000005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94"/>
    <n v="69"/>
    <n v="111.07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50"/>
    <n v="47"/>
    <n v="95.94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00"/>
    <n v="279"/>
    <n v="43.04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91"/>
    <n v="210"/>
    <n v="67.97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49"/>
    <n v="2100"/>
    <n v="89.99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57"/>
    <n v="252"/>
    <n v="58.1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26"/>
    <n v="1280"/>
    <n v="84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87"/>
    <n v="157"/>
    <n v="88.8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57"/>
    <n v="194"/>
    <n v="65.959999999999994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66"/>
    <n v="82"/>
    <n v="74.8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69"/>
    <n v="70"/>
    <n v="69.989999999999995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51"/>
    <n v="154"/>
    <n v="32.01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"/>
    <n v="22"/>
    <n v="64.73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08"/>
    <n v="4233"/>
    <n v="25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15"/>
    <n v="1297"/>
    <n v="104.98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57"/>
    <n v="165"/>
    <n v="64.98999999999999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53"/>
    <n v="119"/>
    <n v="94.35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89"/>
    <n v="1758"/>
    <n v="44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75"/>
    <n v="94"/>
    <n v="64.739999999999995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52"/>
    <n v="1797"/>
    <n v="84.0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38"/>
    <n v="261"/>
    <n v="34.06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90"/>
    <n v="157"/>
    <n v="93.27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00"/>
    <n v="3533"/>
    <n v="33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42"/>
    <n v="155"/>
    <n v="83.8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63"/>
    <n v="132"/>
    <n v="63.99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30"/>
    <n v="33"/>
    <n v="81.91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99"/>
    <n v="94"/>
    <n v="93.05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97"/>
    <n v="1354"/>
    <n v="101.98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08"/>
    <n v="48"/>
    <n v="105.94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37"/>
    <n v="110"/>
    <n v="101.5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38"/>
    <n v="172"/>
    <n v="62.97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33"/>
    <n v="307"/>
    <n v="29.05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1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07"/>
    <n v="160"/>
    <n v="77.93000000000000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51"/>
    <n v="31"/>
    <n v="80.8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52"/>
    <n v="1467"/>
    <n v="76.010000000000005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13"/>
    <n v="2662"/>
    <n v="72.989999999999995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02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56"/>
    <n v="158"/>
    <n v="54.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39"/>
    <n v="225"/>
    <n v="32.950000000000003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69"/>
    <n v="35"/>
    <n v="79.3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35"/>
    <n v="63"/>
    <n v="41.17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51"/>
    <n v="65"/>
    <n v="77.430000000000007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05"/>
    <n v="163"/>
    <n v="57.16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87"/>
    <n v="85"/>
    <n v="77.180000000000007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86"/>
    <n v="217"/>
    <n v="24.95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47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85"/>
    <n v="3272"/>
    <n v="46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43"/>
    <n v="898"/>
    <n v="88.02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62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84"/>
    <n v="126"/>
    <n v="102.6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23"/>
    <n v="526"/>
    <n v="72.959999999999994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89"/>
    <n v="121"/>
    <n v="57.1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72"/>
    <n v="2320"/>
    <n v="84.01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70"/>
    <n v="81"/>
    <n v="98.67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88"/>
    <n v="1887"/>
    <n v="42.01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46"/>
    <n v="4358"/>
    <n v="3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69"/>
    <n v="67"/>
    <n v="81.569999999999993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25"/>
    <n v="57"/>
    <n v="37.04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77"/>
    <n v="1229"/>
    <n v="103.0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37"/>
    <n v="12"/>
    <n v="84.33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43"/>
    <n v="53"/>
    <n v="102.6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28"/>
    <n v="2414"/>
    <n v="79.989999999999995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38"/>
    <n v="452"/>
    <n v="70.06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70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37"/>
    <n v="193"/>
    <n v="41.91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64"/>
    <n v="1886"/>
    <n v="57.99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18"/>
    <n v="52"/>
    <n v="40.94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84"/>
    <n v="1825"/>
    <n v="70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29"/>
    <n v="31"/>
    <n v="73.84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09"/>
    <n v="290"/>
    <n v="41.98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69"/>
    <n v="122"/>
    <n v="77.930000000000007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15"/>
    <n v="1470"/>
    <n v="106.02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58"/>
    <n v="165"/>
    <n v="47.02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30"/>
    <n v="182"/>
    <n v="76.0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28"/>
    <n v="199"/>
    <n v="54.12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88"/>
    <n v="56"/>
    <n v="57.29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"/>
    <n v="107"/>
    <n v="103.81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74"/>
    <n v="1460"/>
    <n v="105.03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27"/>
    <n v="27"/>
    <n v="90.26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52"/>
    <n v="1221"/>
    <n v="76.98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07"/>
    <n v="123"/>
    <n v="102.6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2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56"/>
    <n v="159"/>
    <n v="55.0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52"/>
    <n v="110"/>
    <n v="32.130000000000003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"/>
    <n v="14"/>
    <n v="50.64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12"/>
    <n v="16"/>
    <n v="49.69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63"/>
    <n v="236"/>
    <n v="54.89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62"/>
    <n v="191"/>
    <n v="46.93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20"/>
    <n v="41"/>
    <n v="44.95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19"/>
    <n v="3934"/>
    <n v="3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78"/>
    <n v="80"/>
    <n v="107.76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19"/>
    <n v="296"/>
    <n v="102.08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98"/>
    <n v="462"/>
    <n v="24.98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95"/>
    <n v="179"/>
    <n v="79.94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50"/>
    <n v="523"/>
    <n v="67.95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57"/>
    <n v="141"/>
    <n v="26.07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55"/>
    <n v="1866"/>
    <n v="105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36"/>
    <n v="52"/>
    <n v="25.83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58"/>
    <n v="27"/>
    <n v="77.67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37"/>
    <n v="156"/>
    <n v="57.83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58"/>
    <n v="225"/>
    <n v="92.96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82"/>
    <n v="255"/>
    <n v="37.950000000000003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0"/>
    <n v="38"/>
    <n v="31.8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75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37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88"/>
    <n v="2289"/>
    <n v="84.01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24"/>
    <n v="65"/>
    <n v="103.42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18"/>
    <n v="15"/>
    <n v="105.13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45"/>
    <n v="37"/>
    <n v="89.22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17"/>
    <n v="3777"/>
    <n v="5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17"/>
    <n v="184"/>
    <n v="64.959999999999994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12"/>
    <n v="85"/>
    <n v="46.24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72"/>
    <n v="112"/>
    <n v="51.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12"/>
    <n v="144"/>
    <n v="33.909999999999997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39"/>
    <n v="1902"/>
    <n v="92.0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81"/>
    <n v="105"/>
    <n v="107.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64"/>
    <n v="132"/>
    <n v="75.84999999999999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"/>
    <n v="21"/>
    <n v="80.48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49"/>
    <n v="976"/>
    <n v="86.98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09"/>
    <n v="96"/>
    <n v="105.14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49"/>
    <n v="67"/>
    <n v="57.3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62"/>
    <n v="66"/>
    <n v="93.35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13"/>
    <n v="78"/>
    <n v="71.989999999999995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64"/>
    <n v="67"/>
    <n v="92.61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59"/>
    <n v="114"/>
    <n v="104.99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81"/>
    <n v="263"/>
    <n v="30.96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32"/>
    <n v="1691"/>
    <n v="33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"/>
    <n v="181"/>
    <n v="84.19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26"/>
    <n v="13"/>
    <n v="73.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62"/>
    <n v="160"/>
    <n v="36.99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61"/>
    <n v="203"/>
    <n v="46.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5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96"/>
    <n v="1559"/>
    <n v="102.02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70"/>
    <n v="2266"/>
    <n v="45.01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60"/>
    <n v="21"/>
    <n v="94.29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67"/>
    <n v="1548"/>
    <n v="101.02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09"/>
    <n v="80"/>
    <n v="97.0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19"/>
    <n v="830"/>
    <n v="43.01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26"/>
    <n v="131"/>
    <n v="94.92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34"/>
    <n v="112"/>
    <n v="72.150000000000006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"/>
    <n v="130"/>
    <n v="51.01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85"/>
    <n v="55"/>
    <n v="85.05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19"/>
    <n v="155"/>
    <n v="43.87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96"/>
    <n v="266"/>
    <n v="40.06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84"/>
    <n v="114"/>
    <n v="43.83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55"/>
    <n v="155"/>
    <n v="84.93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86"/>
    <n v="207"/>
    <n v="41.07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92"/>
    <n v="245"/>
    <n v="54.97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37"/>
    <n v="1573"/>
    <n v="77.010000000000005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38"/>
    <n v="114"/>
    <n v="71.2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08"/>
    <n v="93"/>
    <n v="91.9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60"/>
    <n v="594"/>
    <n v="97.07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27"/>
    <n v="24"/>
    <n v="58.92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28"/>
    <n v="1681"/>
    <n v="58.02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21"/>
    <n v="252"/>
    <n v="103.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73"/>
    <n v="32"/>
    <n v="93.47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54"/>
    <n v="135"/>
    <n v="61.97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22"/>
    <n v="140"/>
    <n v="92.0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73"/>
    <n v="67"/>
    <n v="77.27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64"/>
    <n v="92"/>
    <n v="93.9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43"/>
    <n v="1015"/>
    <n v="84.97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40"/>
    <n v="742"/>
    <n v="105.9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78"/>
    <n v="323"/>
    <n v="36.97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84"/>
    <n v="75"/>
    <n v="81.53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45"/>
    <n v="2326"/>
    <n v="81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52"/>
    <n v="381"/>
    <n v="26.01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67"/>
    <n v="4405"/>
    <n v="2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40"/>
    <n v="92"/>
    <n v="34.17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16"/>
    <n v="480"/>
    <n v="28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52"/>
    <n v="64"/>
    <n v="76.5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99"/>
    <n v="226"/>
    <n v="53.05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87"/>
    <n v="64"/>
    <n v="106.86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13"/>
    <n v="241"/>
    <n v="46.02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26"/>
    <n v="132"/>
    <n v="100.17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77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52"/>
    <n v="842"/>
    <n v="87.97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57"/>
    <n v="2043"/>
    <n v="75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72"/>
    <n v="112"/>
    <n v="42.98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60"/>
    <n v="139"/>
    <n v="33.119999999999997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56"/>
    <n v="374"/>
    <n v="101.13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56"/>
    <n v="1122"/>
    <n v="55.99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8879D-E400-5D47-8283-12034842D59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15" firstHeaderRow="1" firstDataRow="2" firstDataCol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>
      <items count="806">
        <item x="0"/>
        <item x="97"/>
        <item x="48"/>
        <item x="235"/>
        <item x="404"/>
        <item x="279"/>
        <item x="382"/>
        <item x="338"/>
        <item x="702"/>
        <item x="739"/>
        <item x="498"/>
        <item x="371"/>
        <item x="252"/>
        <item x="265"/>
        <item x="165"/>
        <item x="744"/>
        <item x="300"/>
        <item x="706"/>
        <item x="118"/>
        <item x="482"/>
        <item x="624"/>
        <item x="326"/>
        <item x="742"/>
        <item x="631"/>
        <item x="41"/>
        <item x="95"/>
        <item x="440"/>
        <item x="611"/>
        <item x="126"/>
        <item x="661"/>
        <item x="200"/>
        <item x="462"/>
        <item x="409"/>
        <item x="64"/>
        <item x="561"/>
        <item x="692"/>
        <item x="56"/>
        <item x="360"/>
        <item x="323"/>
        <item x="616"/>
        <item x="141"/>
        <item x="459"/>
        <item x="400"/>
        <item x="213"/>
        <item x="376"/>
        <item x="538"/>
        <item x="57"/>
        <item x="301"/>
        <item x="439"/>
        <item x="768"/>
        <item x="621"/>
        <item x="113"/>
        <item x="7"/>
        <item x="206"/>
        <item x="99"/>
        <item x="175"/>
        <item x="55"/>
        <item x="749"/>
        <item x="433"/>
        <item x="613"/>
        <item x="636"/>
        <item x="177"/>
        <item x="253"/>
        <item x="662"/>
        <item x="731"/>
        <item x="50"/>
        <item x="696"/>
        <item x="606"/>
        <item x="535"/>
        <item x="170"/>
        <item x="639"/>
        <item x="315"/>
        <item x="644"/>
        <item x="802"/>
        <item x="273"/>
        <item x="429"/>
        <item x="756"/>
        <item x="685"/>
        <item x="796"/>
        <item x="32"/>
        <item x="25"/>
        <item x="183"/>
        <item x="397"/>
        <item x="189"/>
        <item x="40"/>
        <item x="446"/>
        <item x="156"/>
        <item x="566"/>
        <item x="454"/>
        <item x="398"/>
        <item x="620"/>
        <item x="794"/>
        <item x="260"/>
        <item x="407"/>
        <item x="623"/>
        <item x="443"/>
        <item x="182"/>
        <item x="92"/>
        <item x="176"/>
        <item x="298"/>
        <item x="748"/>
        <item x="255"/>
        <item x="31"/>
        <item x="236"/>
        <item x="244"/>
        <item x="23"/>
        <item x="223"/>
        <item x="173"/>
        <item x="208"/>
        <item x="474"/>
        <item x="278"/>
        <item x="568"/>
        <item x="421"/>
        <item x="268"/>
        <item x="269"/>
        <item x="80"/>
        <item x="258"/>
        <item x="619"/>
        <item x="779"/>
        <item x="347"/>
        <item x="422"/>
        <item x="718"/>
        <item x="174"/>
        <item x="353"/>
        <item x="320"/>
        <item x="75"/>
        <item x="632"/>
        <item x="782"/>
        <item x="287"/>
        <item x="698"/>
        <item x="502"/>
        <item x="716"/>
        <item x="721"/>
        <item x="363"/>
        <item x="161"/>
        <item x="361"/>
        <item x="204"/>
        <item x="565"/>
        <item x="293"/>
        <item x="230"/>
        <item x="578"/>
        <item x="428"/>
        <item x="665"/>
        <item x="193"/>
        <item x="774"/>
        <item x="231"/>
        <item x="675"/>
        <item x="128"/>
        <item x="780"/>
        <item x="778"/>
        <item x="274"/>
        <item x="111"/>
        <item x="158"/>
        <item x="659"/>
        <item x="447"/>
        <item x="559"/>
        <item x="52"/>
        <item x="736"/>
        <item x="550"/>
        <item x="18"/>
        <item x="171"/>
        <item x="523"/>
        <item x="656"/>
        <item x="225"/>
        <item x="47"/>
        <item x="17"/>
        <item x="406"/>
        <item x="704"/>
        <item x="799"/>
        <item x="366"/>
        <item x="44"/>
        <item x="754"/>
        <item x="184"/>
        <item x="770"/>
        <item x="131"/>
        <item x="142"/>
        <item x="735"/>
        <item x="331"/>
        <item x="322"/>
        <item x="723"/>
        <item x="306"/>
        <item x="121"/>
        <item x="384"/>
        <item x="350"/>
        <item x="45"/>
        <item x="210"/>
        <item x="76"/>
        <item x="30"/>
        <item x="489"/>
        <item x="91"/>
        <item x="466"/>
        <item x="290"/>
        <item x="733"/>
        <item x="246"/>
        <item x="329"/>
        <item x="626"/>
        <item x="119"/>
        <item x="354"/>
        <item x="344"/>
        <item x="511"/>
        <item x="732"/>
        <item x="295"/>
        <item x="592"/>
        <item x="527"/>
        <item x="379"/>
        <item x="199"/>
        <item x="651"/>
        <item x="437"/>
        <item x="755"/>
        <item x="509"/>
        <item x="106"/>
        <item x="256"/>
        <item x="187"/>
        <item x="392"/>
        <item x="575"/>
        <item x="249"/>
        <item x="212"/>
        <item x="146"/>
        <item x="497"/>
        <item x="263"/>
        <item x="648"/>
        <item x="657"/>
        <item x="394"/>
        <item x="46"/>
        <item x="542"/>
        <item x="451"/>
        <item x="294"/>
        <item x="637"/>
        <item x="492"/>
        <item x="302"/>
        <item x="380"/>
        <item x="410"/>
        <item x="247"/>
        <item x="504"/>
        <item x="485"/>
        <item x="695"/>
        <item x="395"/>
        <item x="655"/>
        <item x="734"/>
        <item x="222"/>
        <item x="391"/>
        <item x="783"/>
        <item x="209"/>
        <item x="730"/>
        <item x="633"/>
        <item x="159"/>
        <item x="77"/>
        <item x="667"/>
        <item x="368"/>
        <item x="534"/>
        <item x="488"/>
        <item x="98"/>
        <item x="572"/>
        <item x="71"/>
        <item x="250"/>
        <item x="584"/>
        <item x="525"/>
        <item x="73"/>
        <item x="473"/>
        <item x="37"/>
        <item x="700"/>
        <item x="709"/>
        <item x="725"/>
        <item x="763"/>
        <item x="154"/>
        <item x="520"/>
        <item x="746"/>
        <item x="87"/>
        <item x="245"/>
        <item x="717"/>
        <item x="789"/>
        <item x="59"/>
        <item x="677"/>
        <item x="546"/>
        <item x="155"/>
        <item x="553"/>
        <item x="643"/>
        <item x="788"/>
        <item x="453"/>
        <item x="65"/>
        <item x="169"/>
        <item x="341"/>
        <item x="134"/>
        <item x="51"/>
        <item x="345"/>
        <item x="292"/>
        <item x="334"/>
        <item x="551"/>
        <item x="442"/>
        <item x="145"/>
        <item x="658"/>
        <item x="393"/>
        <item x="490"/>
        <item x="234"/>
        <item x="5"/>
        <item x="494"/>
        <item x="201"/>
        <item x="136"/>
        <item x="477"/>
        <item x="62"/>
        <item x="83"/>
        <item x="196"/>
        <item x="618"/>
        <item x="264"/>
        <item x="791"/>
        <item x="27"/>
        <item x="469"/>
        <item x="519"/>
        <item x="457"/>
        <item x="516"/>
        <item x="377"/>
        <item x="9"/>
        <item x="386"/>
        <item x="116"/>
        <item x="455"/>
        <item x="399"/>
        <item x="486"/>
        <item x="194"/>
        <item x="220"/>
        <item x="528"/>
        <item x="465"/>
        <item x="467"/>
        <item x="330"/>
        <item x="240"/>
        <item x="309"/>
        <item x="67"/>
        <item x="507"/>
        <item x="671"/>
        <item x="682"/>
        <item x="683"/>
        <item x="6"/>
        <item x="417"/>
        <item x="217"/>
        <item x="93"/>
        <item x="276"/>
        <item x="387"/>
        <item x="596"/>
        <item x="680"/>
        <item x="285"/>
        <item x="135"/>
        <item x="609"/>
        <item x="319"/>
        <item x="365"/>
        <item x="349"/>
        <item x="100"/>
        <item x="216"/>
        <item x="506"/>
        <item x="517"/>
        <item x="512"/>
        <item x="625"/>
        <item x="741"/>
        <item x="676"/>
        <item x="557"/>
        <item x="127"/>
        <item x="438"/>
        <item x="642"/>
        <item x="646"/>
        <item x="262"/>
        <item x="378"/>
        <item x="540"/>
        <item x="35"/>
        <item x="589"/>
        <item x="369"/>
        <item x="413"/>
        <item x="228"/>
        <item x="20"/>
        <item x="573"/>
        <item x="185"/>
        <item x="499"/>
        <item x="115"/>
        <item x="339"/>
        <item x="144"/>
        <item x="277"/>
        <item x="317"/>
        <item x="389"/>
        <item x="719"/>
        <item x="715"/>
        <item x="54"/>
        <item x="348"/>
        <item x="248"/>
        <item x="195"/>
        <item x="579"/>
        <item x="461"/>
        <item x="449"/>
        <item x="434"/>
        <item x="149"/>
        <item x="514"/>
        <item x="576"/>
        <item x="423"/>
        <item x="785"/>
        <item x="272"/>
        <item x="61"/>
        <item x="107"/>
        <item x="765"/>
        <item x="333"/>
        <item x="503"/>
        <item x="653"/>
        <item x="537"/>
        <item x="776"/>
        <item x="242"/>
        <item x="594"/>
        <item x="8"/>
        <item x="708"/>
        <item x="481"/>
        <item x="694"/>
        <item x="515"/>
        <item x="261"/>
        <item x="24"/>
        <item x="202"/>
        <item x="284"/>
        <item x="604"/>
        <item x="562"/>
        <item x="663"/>
        <item x="524"/>
        <item x="367"/>
        <item x="150"/>
        <item x="720"/>
        <item x="635"/>
        <item x="539"/>
        <item x="311"/>
        <item x="160"/>
        <item x="532"/>
        <item x="190"/>
        <item x="650"/>
        <item x="69"/>
        <item x="681"/>
        <item x="179"/>
        <item x="402"/>
        <item x="591"/>
        <item x="396"/>
        <item x="267"/>
        <item x="352"/>
        <item x="38"/>
        <item x="654"/>
        <item x="232"/>
        <item x="36"/>
        <item x="522"/>
        <item x="4"/>
        <item x="224"/>
        <item x="759"/>
        <item x="104"/>
        <item x="148"/>
        <item x="554"/>
        <item x="724"/>
        <item x="227"/>
        <item x="797"/>
        <item x="426"/>
        <item x="271"/>
        <item x="545"/>
        <item x="556"/>
        <item x="729"/>
        <item x="140"/>
        <item x="784"/>
        <item x="475"/>
        <item x="435"/>
        <item x="304"/>
        <item x="701"/>
        <item x="792"/>
        <item x="699"/>
        <item x="745"/>
        <item x="243"/>
        <item x="162"/>
        <item x="385"/>
        <item x="343"/>
        <item x="478"/>
        <item x="335"/>
        <item x="571"/>
        <item x="372"/>
        <item x="645"/>
        <item x="123"/>
        <item x="491"/>
        <item x="629"/>
        <item x="153"/>
        <item x="697"/>
        <item x="560"/>
        <item x="74"/>
        <item x="192"/>
        <item x="740"/>
        <item x="518"/>
        <item x="441"/>
        <item x="513"/>
        <item x="124"/>
        <item x="133"/>
        <item x="760"/>
        <item x="479"/>
        <item x="282"/>
        <item x="299"/>
        <item x="693"/>
        <item x="495"/>
        <item x="529"/>
        <item x="324"/>
        <item x="238"/>
        <item x="603"/>
        <item x="257"/>
        <item x="795"/>
        <item x="711"/>
        <item x="688"/>
        <item x="670"/>
        <item x="172"/>
        <item x="58"/>
        <item x="188"/>
        <item x="254"/>
        <item x="411"/>
        <item x="219"/>
        <item x="163"/>
        <item x="297"/>
        <item x="587"/>
        <item x="468"/>
        <item x="84"/>
        <item x="569"/>
        <item x="79"/>
        <item x="666"/>
        <item x="687"/>
        <item x="430"/>
        <item x="678"/>
        <item x="684"/>
        <item x="312"/>
        <item x="419"/>
        <item x="769"/>
        <item x="713"/>
        <item x="383"/>
        <item x="456"/>
        <item x="342"/>
        <item x="598"/>
        <item x="781"/>
        <item x="608"/>
        <item x="14"/>
        <item x="33"/>
        <item x="21"/>
        <item x="777"/>
        <item x="526"/>
        <item x="68"/>
        <item x="327"/>
        <item x="460"/>
        <item x="597"/>
        <item x="72"/>
        <item x="549"/>
        <item x="401"/>
        <item x="660"/>
        <item x="530"/>
        <item x="139"/>
        <item x="125"/>
        <item x="351"/>
        <item x="112"/>
        <item x="203"/>
        <item x="640"/>
        <item x="630"/>
        <item x="761"/>
        <item x="308"/>
        <item x="427"/>
        <item x="610"/>
        <item x="590"/>
        <item x="281"/>
        <item x="129"/>
        <item x="211"/>
        <item x="358"/>
        <item x="705"/>
        <item x="463"/>
        <item x="622"/>
        <item x="305"/>
        <item x="275"/>
        <item x="558"/>
        <item x="679"/>
        <item x="313"/>
        <item x="101"/>
        <item x="753"/>
        <item x="357"/>
        <item x="86"/>
        <item x="359"/>
        <item x="53"/>
        <item x="122"/>
        <item x="628"/>
        <item x="207"/>
        <item x="593"/>
        <item x="531"/>
        <item x="728"/>
        <item x="390"/>
        <item x="464"/>
        <item x="241"/>
        <item x="599"/>
        <item x="82"/>
        <item x="510"/>
        <item x="191"/>
        <item x="96"/>
        <item x="786"/>
        <item x="600"/>
        <item x="757"/>
        <item x="602"/>
        <item x="586"/>
        <item x="78"/>
        <item x="476"/>
        <item x="533"/>
        <item x="472"/>
        <item x="766"/>
        <item x="747"/>
        <item x="689"/>
        <item x="601"/>
        <item x="452"/>
        <item x="686"/>
        <item x="764"/>
        <item x="790"/>
        <item x="536"/>
        <item x="346"/>
        <item x="793"/>
        <item x="500"/>
        <item x="28"/>
        <item x="471"/>
        <item x="496"/>
        <item x="13"/>
        <item x="132"/>
        <item x="283"/>
        <item x="772"/>
        <item x="325"/>
        <item x="43"/>
        <item x="114"/>
        <item x="415"/>
        <item x="775"/>
        <item x="109"/>
        <item x="408"/>
        <item x="130"/>
        <item x="448"/>
        <item x="147"/>
        <item x="103"/>
        <item x="340"/>
        <item x="674"/>
        <item x="178"/>
        <item x="570"/>
        <item x="34"/>
        <item x="607"/>
        <item x="508"/>
        <item x="480"/>
        <item x="555"/>
        <item x="239"/>
        <item x="259"/>
        <item x="221"/>
        <item x="641"/>
        <item x="580"/>
        <item x="355"/>
        <item x="198"/>
        <item x="585"/>
        <item x="773"/>
        <item x="381"/>
        <item x="787"/>
        <item x="652"/>
        <item x="314"/>
        <item x="703"/>
        <item x="233"/>
        <item x="450"/>
        <item x="214"/>
        <item x="405"/>
        <item x="137"/>
        <item x="501"/>
        <item x="710"/>
        <item x="280"/>
        <item x="552"/>
        <item x="197"/>
        <item x="49"/>
        <item x="288"/>
        <item x="364"/>
        <item x="3"/>
        <item x="424"/>
        <item x="614"/>
        <item x="373"/>
        <item x="218"/>
        <item x="316"/>
        <item x="444"/>
        <item x="1"/>
        <item x="800"/>
        <item x="356"/>
        <item x="166"/>
        <item x="270"/>
        <item x="567"/>
        <item x="750"/>
        <item x="803"/>
        <item x="296"/>
        <item x="403"/>
        <item x="416"/>
        <item x="431"/>
        <item x="801"/>
        <item x="691"/>
        <item x="251"/>
        <item x="617"/>
        <item x="120"/>
        <item x="436"/>
        <item x="303"/>
        <item x="647"/>
        <item x="229"/>
        <item x="771"/>
        <item x="180"/>
        <item x="738"/>
        <item x="484"/>
        <item x="11"/>
        <item x="649"/>
        <item x="714"/>
        <item x="707"/>
        <item x="420"/>
        <item x="521"/>
        <item x="712"/>
        <item x="588"/>
        <item x="2"/>
        <item x="751"/>
        <item x="102"/>
        <item x="548"/>
        <item x="328"/>
        <item x="547"/>
        <item x="612"/>
        <item x="726"/>
        <item x="543"/>
        <item x="291"/>
        <item x="321"/>
        <item x="89"/>
        <item x="205"/>
        <item x="425"/>
        <item x="487"/>
        <item x="164"/>
        <item x="483"/>
        <item x="388"/>
        <item x="226"/>
        <item x="138"/>
        <item x="336"/>
        <item x="374"/>
        <item x="418"/>
        <item x="470"/>
        <item x="767"/>
        <item x="743"/>
        <item x="152"/>
        <item x="727"/>
        <item x="668"/>
        <item x="12"/>
        <item x="752"/>
        <item x="762"/>
        <item x="70"/>
        <item x="143"/>
        <item x="22"/>
        <item x="337"/>
        <item x="181"/>
        <item x="289"/>
        <item x="690"/>
        <item x="19"/>
        <item x="310"/>
        <item x="722"/>
        <item x="237"/>
        <item x="266"/>
        <item x="672"/>
        <item x="458"/>
        <item x="577"/>
        <item x="638"/>
        <item x="26"/>
        <item x="94"/>
        <item x="798"/>
        <item x="574"/>
        <item x="544"/>
        <item x="39"/>
        <item x="758"/>
        <item x="42"/>
        <item x="105"/>
        <item x="737"/>
        <item x="505"/>
        <item x="412"/>
        <item x="634"/>
        <item x="16"/>
        <item x="563"/>
        <item x="157"/>
        <item x="90"/>
        <item x="375"/>
        <item x="332"/>
        <item x="595"/>
        <item x="664"/>
        <item x="615"/>
        <item x="63"/>
        <item x="108"/>
        <item x="215"/>
        <item x="581"/>
        <item x="286"/>
        <item x="186"/>
        <item x="110"/>
        <item x="432"/>
        <item x="88"/>
        <item x="627"/>
        <item x="117"/>
        <item x="168"/>
        <item x="318"/>
        <item x="414"/>
        <item x="15"/>
        <item x="362"/>
        <item x="85"/>
        <item x="605"/>
        <item x="370"/>
        <item x="583"/>
        <item x="307"/>
        <item x="564"/>
        <item x="673"/>
        <item x="81"/>
        <item x="541"/>
        <item x="60"/>
        <item x="493"/>
        <item x="582"/>
        <item x="445"/>
        <item x="66"/>
        <item x="167"/>
        <item x="29"/>
        <item x="10"/>
        <item x="669"/>
        <item x="151"/>
        <item x="80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063E9-1F90-7A44-AD71-5DE059B0B8F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2BE2A5-5358-D84D-AC6D-C9B69AD7E75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3F57-415F-BD48-98FA-CB58199BBB5B}">
  <dimension ref="A1:G15"/>
  <sheetViews>
    <sheetView tabSelected="1" workbookViewId="0">
      <selection activeCell="H20" sqref="H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10" width="22.6640625" bestFit="1" customWidth="1"/>
    <col min="11" max="11" width="27.5" bestFit="1" customWidth="1"/>
    <col min="12" max="12" width="20.5" bestFit="1" customWidth="1"/>
  </cols>
  <sheetData>
    <row r="1" spans="1:7" x14ac:dyDescent="0.2">
      <c r="A1" t="s">
        <v>2071</v>
      </c>
    </row>
    <row r="3" spans="1:7" x14ac:dyDescent="0.2">
      <c r="A3" s="4" t="s">
        <v>2066</v>
      </c>
      <c r="B3" s="4" t="s">
        <v>2070</v>
      </c>
    </row>
    <row r="4" spans="1:7" x14ac:dyDescent="0.2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  <c r="G4" t="s">
        <v>2069</v>
      </c>
    </row>
    <row r="5" spans="1:7" x14ac:dyDescent="0.2">
      <c r="A5" s="5" t="s">
        <v>2041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5" t="s">
        <v>2033</v>
      </c>
      <c r="B6">
        <v>4</v>
      </c>
      <c r="C6">
        <v>20</v>
      </c>
      <c r="E6">
        <v>22</v>
      </c>
      <c r="G6">
        <v>46</v>
      </c>
    </row>
    <row r="7" spans="1:7" x14ac:dyDescent="0.2">
      <c r="A7" s="5" t="s">
        <v>2050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5" t="s">
        <v>2064</v>
      </c>
      <c r="E8">
        <v>4</v>
      </c>
      <c r="G8">
        <v>4</v>
      </c>
    </row>
    <row r="9" spans="1:7" x14ac:dyDescent="0.2">
      <c r="A9" s="5" t="s">
        <v>2035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5" t="s">
        <v>2054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5" t="s">
        <v>2047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5" t="s">
        <v>2037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5" t="s">
        <v>2039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5" t="s">
        <v>2068</v>
      </c>
    </row>
    <row r="15" spans="1:7" x14ac:dyDescent="0.2">
      <c r="A15" s="5" t="s">
        <v>2069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D992-1AF4-1D49-A28B-F54E4FA9ADDB}">
  <dimension ref="A1:G31"/>
  <sheetViews>
    <sheetView workbookViewId="0">
      <selection activeCell="A25" sqref="A2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4" t="s">
        <v>6</v>
      </c>
      <c r="B1" t="s">
        <v>2072</v>
      </c>
    </row>
    <row r="2" spans="1:7" x14ac:dyDescent="0.2">
      <c r="A2" s="4" t="s">
        <v>2031</v>
      </c>
      <c r="B2" t="s">
        <v>2072</v>
      </c>
    </row>
    <row r="4" spans="1:7" x14ac:dyDescent="0.2">
      <c r="A4" s="4" t="s">
        <v>2066</v>
      </c>
      <c r="B4" s="4" t="s">
        <v>2070</v>
      </c>
    </row>
    <row r="5" spans="1:7" x14ac:dyDescent="0.2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  <c r="G5" t="s">
        <v>2069</v>
      </c>
    </row>
    <row r="6" spans="1:7" x14ac:dyDescent="0.2">
      <c r="A6" s="5" t="s">
        <v>2049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5" t="s">
        <v>2065</v>
      </c>
      <c r="E7">
        <v>4</v>
      </c>
      <c r="G7">
        <v>4</v>
      </c>
    </row>
    <row r="8" spans="1:7" x14ac:dyDescent="0.2">
      <c r="A8" s="5" t="s">
        <v>2042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5" t="s">
        <v>2044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5" t="s">
        <v>2043</v>
      </c>
      <c r="C10">
        <v>8</v>
      </c>
      <c r="E10">
        <v>10</v>
      </c>
      <c r="G10">
        <v>18</v>
      </c>
    </row>
    <row r="11" spans="1:7" x14ac:dyDescent="0.2">
      <c r="A11" s="5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5" t="s">
        <v>2034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5" t="s">
        <v>2045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5" t="s">
        <v>2058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5" t="s">
        <v>2057</v>
      </c>
      <c r="C15">
        <v>3</v>
      </c>
      <c r="E15">
        <v>4</v>
      </c>
      <c r="G15">
        <v>7</v>
      </c>
    </row>
    <row r="16" spans="1:7" x14ac:dyDescent="0.2">
      <c r="A16" s="5" t="s">
        <v>2061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5" t="s">
        <v>2048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5" t="s">
        <v>2055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5" t="s">
        <v>2040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5" t="s">
        <v>2056</v>
      </c>
      <c r="C20">
        <v>4</v>
      </c>
      <c r="E20">
        <v>4</v>
      </c>
      <c r="G20">
        <v>8</v>
      </c>
    </row>
    <row r="21" spans="1:7" x14ac:dyDescent="0.2">
      <c r="A21" s="5" t="s">
        <v>2036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5" t="s">
        <v>2063</v>
      </c>
      <c r="C22">
        <v>9</v>
      </c>
      <c r="E22">
        <v>5</v>
      </c>
      <c r="G22">
        <v>14</v>
      </c>
    </row>
    <row r="23" spans="1:7" x14ac:dyDescent="0.2">
      <c r="A23" s="5" t="s">
        <v>2052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5" t="s">
        <v>2060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5" t="s">
        <v>2059</v>
      </c>
      <c r="C25">
        <v>7</v>
      </c>
      <c r="E25">
        <v>14</v>
      </c>
      <c r="G25">
        <v>21</v>
      </c>
    </row>
    <row r="26" spans="1:7" x14ac:dyDescent="0.2">
      <c r="A26" s="5" t="s">
        <v>2051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5" t="s">
        <v>2046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5" t="s">
        <v>2038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5" t="s">
        <v>2062</v>
      </c>
      <c r="E29">
        <v>3</v>
      </c>
      <c r="G29">
        <v>3</v>
      </c>
    </row>
    <row r="30" spans="1:7" x14ac:dyDescent="0.2">
      <c r="A30" s="5" t="s">
        <v>2068</v>
      </c>
    </row>
    <row r="31" spans="1:7" x14ac:dyDescent="0.2">
      <c r="A31" s="5" t="s">
        <v>2069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F7CF-18B4-424C-A619-5BFB51602B8A}">
  <dimension ref="A1:F18"/>
  <sheetViews>
    <sheetView topLeftCell="A3" workbookViewId="0">
      <selection activeCell="G38" sqref="G3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6640625" bestFit="1" customWidth="1"/>
    <col min="8" max="8" width="22" bestFit="1" customWidth="1"/>
    <col min="9" max="9" width="15.6640625" bestFit="1" customWidth="1"/>
    <col min="10" max="10" width="26.83203125" bestFit="1" customWidth="1"/>
    <col min="11" max="11" width="20.5" bestFit="1" customWidth="1"/>
  </cols>
  <sheetData>
    <row r="1" spans="1:6" x14ac:dyDescent="0.2">
      <c r="A1" s="4" t="s">
        <v>2031</v>
      </c>
      <c r="B1" t="s">
        <v>2072</v>
      </c>
    </row>
    <row r="2" spans="1:6" x14ac:dyDescent="0.2">
      <c r="A2" s="4" t="s">
        <v>2087</v>
      </c>
      <c r="B2" t="s">
        <v>2072</v>
      </c>
    </row>
    <row r="4" spans="1:6" x14ac:dyDescent="0.2">
      <c r="A4" s="4" t="s">
        <v>2066</v>
      </c>
      <c r="B4" s="4" t="s">
        <v>2070</v>
      </c>
    </row>
    <row r="5" spans="1:6" x14ac:dyDescent="0.2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8" t="s">
        <v>2082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2083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2084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8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8" t="s">
        <v>2069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D46B-6A95-9B48-AA26-F9C557A82BF4}">
  <dimension ref="A1:H13"/>
  <sheetViews>
    <sheetView workbookViewId="0">
      <selection activeCell="B3" sqref="B3"/>
    </sheetView>
  </sheetViews>
  <sheetFormatPr baseColWidth="10" defaultRowHeight="16" x14ac:dyDescent="0.2"/>
  <cols>
    <col min="1" max="1" width="27" bestFit="1" customWidth="1"/>
    <col min="2" max="2" width="16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">
      <c r="A2" t="s">
        <v>2096</v>
      </c>
      <c r="B2">
        <f>COUNTIFS(goal,"&lt;1000", status,"successful")</f>
        <v>30</v>
      </c>
      <c r="C2">
        <f>COUNTIFS(goal,"&lt;1000", status,"failed")</f>
        <v>20</v>
      </c>
      <c r="D2">
        <f>COUNTIFS(goal,"&lt;1000", status,"canceled")</f>
        <v>1</v>
      </c>
      <c r="E2">
        <f>SUM(B2,C2,D2)</f>
        <v>51</v>
      </c>
      <c r="F2" s="9">
        <f>ROUND( ( B2/E2 ), 2)</f>
        <v>0.59</v>
      </c>
      <c r="G2" s="9">
        <f>ROUND(C2/E2, 2)</f>
        <v>0.39</v>
      </c>
      <c r="H2" s="9">
        <f>ROUND(D2/E2, 2)</f>
        <v>0.02</v>
      </c>
    </row>
    <row r="3" spans="1:8" x14ac:dyDescent="0.2">
      <c r="A3" t="s">
        <v>2097</v>
      </c>
      <c r="B3">
        <f>COUNTIFS(goal,"&gt;=1000", goal,"&lt;=4999", status,"successful")</f>
        <v>191</v>
      </c>
      <c r="C3">
        <f>COUNTIFS(goal,"&gt;=1000", goal,"&lt;=4999", status,"failed")</f>
        <v>38</v>
      </c>
      <c r="D3">
        <f>COUNTIFS(goal,"&gt;=1000", goal,"&lt;=4999", status,"canceled")</f>
        <v>2</v>
      </c>
      <c r="E3">
        <f t="shared" ref="E3:E13" si="0">SUM(B3,C3,D3)</f>
        <v>231</v>
      </c>
      <c r="F3" s="9">
        <f t="shared" ref="F3:F13" si="1">ROUND( ( B3/E3 ), 2)</f>
        <v>0.83</v>
      </c>
      <c r="G3" s="9">
        <f t="shared" ref="G3:G13" si="2">ROUND(C3/E3, 2)</f>
        <v>0.16</v>
      </c>
      <c r="H3" s="9">
        <f t="shared" ref="H3:H13" si="3">ROUND(D3/E3, 2)</f>
        <v>0.01</v>
      </c>
    </row>
    <row r="4" spans="1:8" x14ac:dyDescent="0.2">
      <c r="A4" t="s">
        <v>2098</v>
      </c>
      <c r="B4">
        <f>COUNTIFS(goal,"&gt;=5000", goal,"&lt;=9999", status,"successful")</f>
        <v>164</v>
      </c>
      <c r="C4">
        <f>COUNTIFS(goal,"&gt;=5000", goal,"&lt;=9999", status,"failed")</f>
        <v>126</v>
      </c>
      <c r="D4">
        <f>COUNTIFS(goal,"&gt;=5000", goal,"&lt;=9999", status,"canceled")</f>
        <v>25</v>
      </c>
      <c r="E4">
        <f t="shared" si="0"/>
        <v>315</v>
      </c>
      <c r="F4" s="9">
        <f t="shared" si="1"/>
        <v>0.52</v>
      </c>
      <c r="G4" s="9">
        <f t="shared" si="2"/>
        <v>0.4</v>
      </c>
      <c r="H4" s="9">
        <f t="shared" si="3"/>
        <v>0.08</v>
      </c>
    </row>
    <row r="5" spans="1:8" x14ac:dyDescent="0.2">
      <c r="A5" t="s">
        <v>2099</v>
      </c>
      <c r="B5">
        <f>COUNTIFS(goal,"&gt;=10000", goal,"&lt;=14999", status,"successful")</f>
        <v>4</v>
      </c>
      <c r="C5">
        <f>COUNTIFS(goal,"&gt;=10000", goal,"&lt;=14999", status,"failed")</f>
        <v>5</v>
      </c>
      <c r="D5">
        <f>COUNTIFS(goal,"&gt;=10000", goal,"&lt;=14999", status,"canceled")</f>
        <v>0</v>
      </c>
      <c r="E5">
        <f t="shared" si="0"/>
        <v>9</v>
      </c>
      <c r="F5" s="9">
        <f t="shared" si="1"/>
        <v>0.44</v>
      </c>
      <c r="G5" s="9">
        <f t="shared" si="2"/>
        <v>0.56000000000000005</v>
      </c>
      <c r="H5" s="9">
        <f t="shared" si="3"/>
        <v>0</v>
      </c>
    </row>
    <row r="6" spans="1:8" x14ac:dyDescent="0.2">
      <c r="A6" t="s">
        <v>2100</v>
      </c>
      <c r="B6">
        <f>COUNTIFS(goal,"&gt;=15000", goal,"&lt;=19999", status,"successful")</f>
        <v>10</v>
      </c>
      <c r="C6">
        <f>COUNTIFS(goal,"&gt;=15000", goal,"&lt;=19999", status,"failed")</f>
        <v>0</v>
      </c>
      <c r="D6">
        <f>COUNTIFS(goal,"&gt;=15000", goal,"&lt;=19999", status,"canceled")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2101</v>
      </c>
      <c r="B7">
        <f>COUNTIFS(goal,"&gt;=20000", goal,"&lt;=24999", status,"successful")</f>
        <v>7</v>
      </c>
      <c r="C7">
        <f>COUNTIFS(goal,"&gt;=20000", goal,"&lt;=24999", status,"failed")</f>
        <v>0</v>
      </c>
      <c r="D7">
        <f>COUNTIFS(goal,"&gt;=20000", goal,"&lt;=24999", status,"canceled")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2102</v>
      </c>
      <c r="B8">
        <f>COUNTIFS(goal,"&gt;=25000", goal,"&lt;=29999", status,"successful")</f>
        <v>11</v>
      </c>
      <c r="C8">
        <f>COUNTIFS(goal,"&gt;=25000", goal,"&lt;=29999", status,"failed")</f>
        <v>3</v>
      </c>
      <c r="D8">
        <f>COUNTIFS(goal,"&gt;=25000", goal,"&lt;=29999", status,"canceled")</f>
        <v>0</v>
      </c>
      <c r="E8">
        <f t="shared" si="0"/>
        <v>14</v>
      </c>
      <c r="F8" s="9">
        <f t="shared" si="1"/>
        <v>0.79</v>
      </c>
      <c r="G8" s="9">
        <f t="shared" si="2"/>
        <v>0.21</v>
      </c>
      <c r="H8" s="9">
        <f t="shared" si="3"/>
        <v>0</v>
      </c>
    </row>
    <row r="9" spans="1:8" x14ac:dyDescent="0.2">
      <c r="A9" t="s">
        <v>2103</v>
      </c>
      <c r="B9">
        <f>COUNTIFS(goal,"&gt;=30000", goal,"&lt;=34999", status,"successful")</f>
        <v>7</v>
      </c>
      <c r="C9">
        <f>COUNTIFS(goal,"&gt;=30000", goal,"&lt;=34999", status,"failed")</f>
        <v>0</v>
      </c>
      <c r="D9">
        <f>COUNTIFS(goal,"&gt;=30000", goal,"&lt;=34999", status,"canceled")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2104</v>
      </c>
      <c r="B10">
        <f>COUNTIFS(goal,"&gt;=35000", goal,"&lt;=39999", status,"successful")</f>
        <v>8</v>
      </c>
      <c r="C10">
        <f>COUNTIFS(goal,"&gt;=35000", goal,"&lt;=39999", status,"failed")</f>
        <v>3</v>
      </c>
      <c r="D10">
        <f>COUNTIFS(goal,"&gt;=35000", goal,"&lt;=39999", status,"canceled")</f>
        <v>1</v>
      </c>
      <c r="E10">
        <f t="shared" si="0"/>
        <v>12</v>
      </c>
      <c r="F10" s="9">
        <f t="shared" si="1"/>
        <v>0.67</v>
      </c>
      <c r="G10" s="9">
        <f t="shared" si="2"/>
        <v>0.25</v>
      </c>
      <c r="H10" s="9">
        <f t="shared" si="3"/>
        <v>0.08</v>
      </c>
    </row>
    <row r="11" spans="1:8" x14ac:dyDescent="0.2">
      <c r="A11" t="s">
        <v>2105</v>
      </c>
      <c r="B11">
        <f>COUNTIFS(goal,"&gt;=40000", goal,"&lt;=44999", status,"successful")</f>
        <v>11</v>
      </c>
      <c r="C11">
        <f>COUNTIFS(goal,"&gt;=40000", goal,"&lt;=44999", status,"failed")</f>
        <v>3</v>
      </c>
      <c r="D11">
        <f>COUNTIFS(goal,"&gt;=40000", goal,"&lt;=44999", status,"canceled")</f>
        <v>0</v>
      </c>
      <c r="E11">
        <f t="shared" si="0"/>
        <v>14</v>
      </c>
      <c r="F11" s="9">
        <f t="shared" si="1"/>
        <v>0.79</v>
      </c>
      <c r="G11" s="9">
        <f t="shared" si="2"/>
        <v>0.21</v>
      </c>
      <c r="H11" s="9">
        <f t="shared" si="3"/>
        <v>0</v>
      </c>
    </row>
    <row r="12" spans="1:8" x14ac:dyDescent="0.2">
      <c r="A12" t="s">
        <v>2106</v>
      </c>
      <c r="B12">
        <f>COUNTIFS(goal,"&gt;=45000", goal,"&lt;=49999", status,"successful")</f>
        <v>8</v>
      </c>
      <c r="C12">
        <f>COUNTIFS(goal,"&gt;=45000", goal,"&lt;=49999", status,"failed")</f>
        <v>3</v>
      </c>
      <c r="D12">
        <f>COUNTIFS(goal,"&gt;=45000", goal,"&lt;=49999", status,"canceled")</f>
        <v>0</v>
      </c>
      <c r="E12">
        <f t="shared" si="0"/>
        <v>11</v>
      </c>
      <c r="F12" s="9">
        <f t="shared" si="1"/>
        <v>0.73</v>
      </c>
      <c r="G12" s="9">
        <f t="shared" si="2"/>
        <v>0.27</v>
      </c>
      <c r="H12" s="9">
        <f t="shared" si="3"/>
        <v>0</v>
      </c>
    </row>
    <row r="13" spans="1:8" x14ac:dyDescent="0.2">
      <c r="A13" t="s">
        <v>2107</v>
      </c>
      <c r="B13">
        <f>COUNTIFS(goal,"&gt;=50000", status,"successful")</f>
        <v>114</v>
      </c>
      <c r="C13">
        <f>COUNTIFS(goal,"&gt;=50000", status,"failed")</f>
        <v>163</v>
      </c>
      <c r="D13">
        <f>COUNTIFS(goal,"&gt;=50000", status,"canceled")</f>
        <v>28</v>
      </c>
      <c r="E13">
        <f t="shared" si="0"/>
        <v>305</v>
      </c>
      <c r="F13" s="9">
        <f t="shared" si="1"/>
        <v>0.37</v>
      </c>
      <c r="G13" s="9">
        <f t="shared" si="2"/>
        <v>0.53</v>
      </c>
      <c r="H13" s="9">
        <f t="shared" si="3"/>
        <v>0.09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507D-5156-9045-9544-6524083ECF0D}">
  <dimension ref="A1:S566"/>
  <sheetViews>
    <sheetView workbookViewId="0">
      <selection activeCell="F34" sqref="F34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12.1640625" bestFit="1" customWidth="1"/>
    <col min="8" max="8" width="7.33203125" bestFit="1" customWidth="1"/>
    <col min="9" max="9" width="9.1640625" bestFit="1" customWidth="1"/>
    <col min="10" max="10" width="5.1640625" bestFit="1" customWidth="1"/>
    <col min="11" max="12" width="12.1640625" bestFit="1" customWidth="1"/>
    <col min="14" max="14" width="12.1640625" bestFit="1" customWidth="1"/>
    <col min="15" max="15" width="7.33203125" bestFit="1" customWidth="1"/>
    <col min="16" max="16" width="9.1640625" bestFit="1" customWidth="1"/>
    <col min="17" max="17" width="5.1640625" bestFit="1" customWidth="1"/>
    <col min="18" max="18" width="11.1640625" bestFit="1" customWidth="1"/>
    <col min="19" max="19" width="12.1640625" bestFit="1" customWidth="1"/>
  </cols>
  <sheetData>
    <row r="1" spans="1:1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9" x14ac:dyDescent="0.2">
      <c r="A2" t="s">
        <v>20</v>
      </c>
      <c r="B2">
        <v>158</v>
      </c>
      <c r="D2" t="s">
        <v>14</v>
      </c>
      <c r="E2">
        <v>0</v>
      </c>
      <c r="G2" t="s">
        <v>2114</v>
      </c>
      <c r="N2" t="s">
        <v>2115</v>
      </c>
    </row>
    <row r="3" spans="1:19" x14ac:dyDescent="0.2">
      <c r="A3" t="s">
        <v>20</v>
      </c>
      <c r="B3">
        <v>1425</v>
      </c>
      <c r="D3" t="s">
        <v>14</v>
      </c>
      <c r="E3">
        <v>24</v>
      </c>
      <c r="G3" t="s">
        <v>2108</v>
      </c>
      <c r="H3" t="s">
        <v>2109</v>
      </c>
      <c r="I3" t="s">
        <v>2110</v>
      </c>
      <c r="J3" t="s">
        <v>2111</v>
      </c>
      <c r="K3" t="s">
        <v>2113</v>
      </c>
      <c r="L3" t="s">
        <v>2112</v>
      </c>
      <c r="N3" t="s">
        <v>2108</v>
      </c>
      <c r="O3" t="s">
        <v>2109</v>
      </c>
      <c r="P3" t="s">
        <v>2110</v>
      </c>
      <c r="Q3" t="s">
        <v>2111</v>
      </c>
      <c r="R3" t="s">
        <v>2113</v>
      </c>
      <c r="S3" t="s">
        <v>2112</v>
      </c>
    </row>
    <row r="4" spans="1:19" x14ac:dyDescent="0.2">
      <c r="A4" t="s">
        <v>20</v>
      </c>
      <c r="B4">
        <v>174</v>
      </c>
      <c r="D4" t="s">
        <v>14</v>
      </c>
      <c r="E4">
        <v>53</v>
      </c>
      <c r="G4">
        <f>AVERAGE(B:B)</f>
        <v>851.14690265486729</v>
      </c>
      <c r="H4">
        <f>MEDIAN(B:B)</f>
        <v>201</v>
      </c>
      <c r="I4">
        <f>MIN(B:B)</f>
        <v>16</v>
      </c>
      <c r="J4">
        <f>MAX(E:E)</f>
        <v>6080</v>
      </c>
      <c r="K4">
        <f>_xlfn.VAR.S(B:B)</f>
        <v>1606216.5936295739</v>
      </c>
      <c r="L4">
        <f>_xlfn.STDEV.S(B:B)</f>
        <v>1267.366006183523</v>
      </c>
      <c r="N4">
        <f>AVERAGE(E:E)</f>
        <v>585.61538461538464</v>
      </c>
      <c r="O4">
        <f>MEDIAN(E:E)</f>
        <v>114.5</v>
      </c>
      <c r="P4">
        <f>MIN(E:E)</f>
        <v>0</v>
      </c>
      <c r="Q4">
        <f>MAX(E:E)</f>
        <v>6080</v>
      </c>
      <c r="R4">
        <f>_xlfn.VAR.S(E:E)</f>
        <v>924113.45496927318</v>
      </c>
      <c r="S4">
        <f>STDEV(E:E)</f>
        <v>961.30819978260524</v>
      </c>
    </row>
    <row r="5" spans="1:19" x14ac:dyDescent="0.2">
      <c r="A5" t="s">
        <v>20</v>
      </c>
      <c r="B5">
        <v>227</v>
      </c>
      <c r="D5" t="s">
        <v>14</v>
      </c>
      <c r="E5">
        <v>18</v>
      </c>
    </row>
    <row r="6" spans="1:19" x14ac:dyDescent="0.2">
      <c r="A6" t="s">
        <v>20</v>
      </c>
      <c r="B6">
        <v>220</v>
      </c>
      <c r="D6" t="s">
        <v>14</v>
      </c>
      <c r="E6">
        <v>44</v>
      </c>
    </row>
    <row r="7" spans="1:19" x14ac:dyDescent="0.2">
      <c r="A7" t="s">
        <v>20</v>
      </c>
      <c r="B7">
        <v>98</v>
      </c>
      <c r="D7" t="s">
        <v>14</v>
      </c>
      <c r="E7">
        <v>27</v>
      </c>
    </row>
    <row r="8" spans="1:19" x14ac:dyDescent="0.2">
      <c r="A8" t="s">
        <v>20</v>
      </c>
      <c r="B8">
        <v>100</v>
      </c>
      <c r="D8" t="s">
        <v>14</v>
      </c>
      <c r="E8">
        <v>55</v>
      </c>
    </row>
    <row r="9" spans="1:19" x14ac:dyDescent="0.2">
      <c r="A9" t="s">
        <v>20</v>
      </c>
      <c r="B9">
        <v>1249</v>
      </c>
      <c r="D9" t="s">
        <v>14</v>
      </c>
      <c r="E9">
        <v>200</v>
      </c>
    </row>
    <row r="10" spans="1:19" x14ac:dyDescent="0.2">
      <c r="A10" t="s">
        <v>20</v>
      </c>
      <c r="B10">
        <v>1396</v>
      </c>
      <c r="D10" t="s">
        <v>14</v>
      </c>
      <c r="E10">
        <v>452</v>
      </c>
    </row>
    <row r="11" spans="1:19" x14ac:dyDescent="0.2">
      <c r="A11" t="s">
        <v>20</v>
      </c>
      <c r="B11">
        <v>890</v>
      </c>
      <c r="D11" t="s">
        <v>14</v>
      </c>
      <c r="E11">
        <v>674</v>
      </c>
    </row>
    <row r="12" spans="1:19" x14ac:dyDescent="0.2">
      <c r="A12" t="s">
        <v>20</v>
      </c>
      <c r="B12">
        <v>142</v>
      </c>
      <c r="D12" t="s">
        <v>14</v>
      </c>
      <c r="E12">
        <v>558</v>
      </c>
    </row>
    <row r="13" spans="1:19" x14ac:dyDescent="0.2">
      <c r="A13" t="s">
        <v>20</v>
      </c>
      <c r="B13">
        <v>2673</v>
      </c>
      <c r="D13" t="s">
        <v>14</v>
      </c>
      <c r="E13">
        <v>15</v>
      </c>
    </row>
    <row r="14" spans="1:19" x14ac:dyDescent="0.2">
      <c r="A14" t="s">
        <v>20</v>
      </c>
      <c r="B14">
        <v>163</v>
      </c>
      <c r="D14" t="s">
        <v>14</v>
      </c>
      <c r="E14">
        <v>2307</v>
      </c>
    </row>
    <row r="15" spans="1:19" x14ac:dyDescent="0.2">
      <c r="A15" t="s">
        <v>20</v>
      </c>
      <c r="B15">
        <v>2220</v>
      </c>
      <c r="D15" t="s">
        <v>14</v>
      </c>
      <c r="E15">
        <v>88</v>
      </c>
    </row>
    <row r="16" spans="1:1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9" priority="7" operator="containsText" text="successful">
      <formula>NOT(ISERROR(SEARCH("successful",A1)))</formula>
    </cfRule>
    <cfRule type="containsText" dxfId="8" priority="8" operator="containsText" text="canceled">
      <formula>NOT(ISERROR(SEARCH("canceled",A1)))</formula>
    </cfRule>
    <cfRule type="containsText" dxfId="7" priority="9" operator="containsText" text="failed">
      <formula>NOT(ISERROR(SEARCH("failed",A1)))</formula>
    </cfRule>
    <cfRule type="containsText" dxfId="6" priority="10" operator="containsText" text="live">
      <formula>NOT(ISERROR(SEARCH("live",A1)))</formula>
    </cfRule>
  </conditionalFormatting>
  <conditionalFormatting sqref="D1:D1047940">
    <cfRule type="containsText" dxfId="5" priority="3" operator="containsText" text="successful">
      <formula>NOT(ISERROR(SEARCH("successful",D1)))</formula>
    </cfRule>
    <cfRule type="containsText" dxfId="4" priority="4" operator="containsText" text="canceled">
      <formula>NOT(ISERROR(SEARCH("canceled",D1)))</formula>
    </cfRule>
    <cfRule type="containsText" dxfId="3" priority="5" operator="containsText" text="failed">
      <formula>NOT(ISERROR(SEARCH("failed",D1)))</formula>
    </cfRule>
    <cfRule type="containsText" dxfId="2" priority="6" operator="containsText" text="live">
      <formula>NOT(ISERROR(SEARCH("live",D1)))</formula>
    </cfRule>
  </conditionalFormatting>
  <conditionalFormatting sqref="G2">
    <cfRule type="cellIs" dxfId="1" priority="2" operator="equal">
      <formula>"SUCCESSFUL"</formula>
    </cfRule>
  </conditionalFormatting>
  <conditionalFormatting sqref="N2">
    <cfRule type="cellIs" dxfId="0" priority="1" operator="equal">
      <formula>"failed"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B1" zoomScale="75" workbookViewId="0">
      <selection activeCell="H1" sqref="H1:H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6" customWidth="1"/>
    <col min="8" max="8" width="13" bestFit="1" customWidth="1"/>
    <col min="9" max="9" width="17" customWidth="1"/>
    <col min="12" max="12" width="15.33203125" customWidth="1"/>
    <col min="13" max="13" width="26" customWidth="1"/>
    <col min="14" max="14" width="23.83203125" customWidth="1"/>
    <col min="15" max="15" width="29.33203125" customWidth="1"/>
    <col min="18" max="19" width="28" bestFit="1" customWidth="1"/>
    <col min="20" max="20" width="16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6" t="s">
        <v>2073</v>
      </c>
      <c r="N1" s="1" t="s">
        <v>9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f>INT((E2/D2)*100)</f>
        <v>0</v>
      </c>
      <c r="H2">
        <v>0</v>
      </c>
      <c r="I2">
        <f>IF(H2&lt;&gt;0,ROUND( (E2/H2), 2),0)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f t="shared" ref="G3:G66" si="0">INT((E3/D3)*100)</f>
        <v>1040</v>
      </c>
      <c r="H3">
        <v>158</v>
      </c>
      <c r="I3">
        <f>IF(H2&lt;&gt;0,ROUND( (E2/H2),2), 0)</f>
        <v>0</v>
      </c>
      <c r="J3" t="s">
        <v>21</v>
      </c>
      <c r="K3" t="s">
        <v>22</v>
      </c>
      <c r="L3">
        <v>1408424400</v>
      </c>
      <c r="M3" s="7">
        <f t="shared" ref="M3:M66" si="1"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f t="shared" si="0"/>
        <v>131</v>
      </c>
      <c r="H4">
        <v>1425</v>
      </c>
      <c r="I4">
        <f t="shared" ref="I4:I67" si="3">IF(H4&lt;&gt;0,ROUND( (E4/H4),2), 0)</f>
        <v>100.02</v>
      </c>
      <c r="J4" t="s">
        <v>26</v>
      </c>
      <c r="K4" t="s">
        <v>27</v>
      </c>
      <c r="L4">
        <v>1384668000</v>
      </c>
      <c r="M4" s="7">
        <f t="shared" si="1"/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f t="shared" si="0"/>
        <v>58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7">
        <f t="shared" si="1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f t="shared" si="0"/>
        <v>69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7">
        <f t="shared" si="1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f t="shared" si="0"/>
        <v>173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7">
        <f t="shared" si="1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f t="shared" si="0"/>
        <v>20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7">
        <f t="shared" si="1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f t="shared" si="0"/>
        <v>327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7">
        <f t="shared" si="1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f t="shared" si="0"/>
        <v>19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7">
        <f t="shared" si="1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f t="shared" si="0"/>
        <v>51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7">
        <f t="shared" si="1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f t="shared" si="0"/>
        <v>266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7">
        <f t="shared" si="1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f t="shared" si="0"/>
        <v>48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7">
        <f t="shared" si="1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f t="shared" si="0"/>
        <v>89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7">
        <f t="shared" si="1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f t="shared" si="0"/>
        <v>245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7">
        <f t="shared" si="1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f t="shared" si="0"/>
        <v>66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7">
        <f t="shared" si="1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f t="shared" si="0"/>
        <v>47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7">
        <f t="shared" si="1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f t="shared" si="0"/>
        <v>649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7">
        <f t="shared" si="1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f t="shared" si="0"/>
        <v>159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7">
        <f t="shared" si="1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f t="shared" si="0"/>
        <v>66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7">
        <f t="shared" si="1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f t="shared" si="0"/>
        <v>48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7">
        <f t="shared" si="1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f t="shared" si="0"/>
        <v>112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7">
        <f t="shared" si="1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f t="shared" si="0"/>
        <v>40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7">
        <f t="shared" si="1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f t="shared" si="0"/>
        <v>128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7">
        <f t="shared" si="1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f t="shared" si="0"/>
        <v>332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7">
        <f t="shared" si="1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f t="shared" si="0"/>
        <v>112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7">
        <f t="shared" si="1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f t="shared" si="0"/>
        <v>216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7">
        <f t="shared" si="1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f t="shared" si="0"/>
        <v>48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7">
        <f t="shared" si="1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f t="shared" si="0"/>
        <v>79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7">
        <f t="shared" si="1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f t="shared" si="0"/>
        <v>105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7">
        <f t="shared" si="1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f t="shared" si="0"/>
        <v>328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7">
        <f t="shared" si="1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f t="shared" si="0"/>
        <v>160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7">
        <f t="shared" si="1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f t="shared" si="0"/>
        <v>310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7">
        <f t="shared" si="1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f t="shared" si="0"/>
        <v>86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7">
        <f t="shared" si="1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f t="shared" si="0"/>
        <v>377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7">
        <f t="shared" si="1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f t="shared" si="0"/>
        <v>150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7">
        <f t="shared" si="1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f t="shared" si="0"/>
        <v>150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7">
        <f t="shared" si="1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f t="shared" si="0"/>
        <v>157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7">
        <f t="shared" si="1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f t="shared" si="0"/>
        <v>139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7">
        <f t="shared" si="1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f t="shared" si="0"/>
        <v>325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7">
        <f t="shared" si="1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f t="shared" si="0"/>
        <v>50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7">
        <f t="shared" si="1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f t="shared" si="0"/>
        <v>169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7">
        <f t="shared" si="1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f t="shared" si="0"/>
        <v>212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7">
        <f t="shared" si="1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f t="shared" si="0"/>
        <v>443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7">
        <f t="shared" si="1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f t="shared" si="0"/>
        <v>185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7">
        <f t="shared" si="1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f t="shared" si="0"/>
        <v>658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7">
        <f t="shared" si="1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f t="shared" si="0"/>
        <v>47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7">
        <f t="shared" si="1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f t="shared" si="0"/>
        <v>114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7">
        <f t="shared" si="1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f t="shared" si="0"/>
        <v>475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7">
        <f t="shared" si="1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f t="shared" si="0"/>
        <v>386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7">
        <f t="shared" si="1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f t="shared" si="0"/>
        <v>189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7">
        <f t="shared" si="1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f t="shared" si="0"/>
        <v>2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7">
        <f t="shared" si="1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f t="shared" si="0"/>
        <v>91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7">
        <f t="shared" si="1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f t="shared" si="0"/>
        <v>34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7">
        <f t="shared" si="1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f t="shared" si="0"/>
        <v>140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7">
        <f t="shared" si="1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f t="shared" si="0"/>
        <v>89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7">
        <f t="shared" si="1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f t="shared" si="0"/>
        <v>177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7">
        <f t="shared" si="1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f t="shared" si="0"/>
        <v>143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7">
        <f t="shared" si="1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f t="shared" si="0"/>
        <v>215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7">
        <f t="shared" si="1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f t="shared" si="0"/>
        <v>227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7">
        <f t="shared" si="1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f t="shared" si="0"/>
        <v>275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7">
        <f t="shared" si="1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f t="shared" si="0"/>
        <v>144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7">
        <f t="shared" si="1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f t="shared" si="0"/>
        <v>92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7">
        <f t="shared" si="1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f t="shared" si="0"/>
        <v>722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7">
        <f t="shared" si="1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f t="shared" si="0"/>
        <v>11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7">
        <f t="shared" si="1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f t="shared" si="0"/>
        <v>97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7">
        <f t="shared" si="1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f t="shared" ref="G67:G130" si="4">INT((E67/D67)*100)</f>
        <v>236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 s="7">
        <f t="shared" ref="M67:M130" si="5">(((L67/60)/60)/24)+DATE(1970,1,1)</f>
        <v>40570.25</v>
      </c>
      <c r="N67">
        <v>1296712800</v>
      </c>
      <c r="O67" s="7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f t="shared" si="4"/>
        <v>45</v>
      </c>
      <c r="H68">
        <v>12</v>
      </c>
      <c r="I68">
        <f t="shared" ref="I68:I131" si="7">IF(H68&lt;&gt;0,ROUND( (E68/H68),2), 0)</f>
        <v>108.92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>
        <v>1428901200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f t="shared" si="4"/>
        <v>162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>
        <v>1264831200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f t="shared" si="4"/>
        <v>254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>
        <v>1505192400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f t="shared" si="4"/>
        <v>24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>
        <v>1295676000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f t="shared" si="4"/>
        <v>123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>
        <v>1292911200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f t="shared" si="4"/>
        <v>108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>
        <v>1575439200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f t="shared" si="4"/>
        <v>670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>
        <v>1438837200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f t="shared" si="4"/>
        <v>660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>
        <v>1480485600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f t="shared" si="4"/>
        <v>122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>
        <v>1459141200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f t="shared" si="4"/>
        <v>150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>
        <v>1532322000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f t="shared" si="4"/>
        <v>78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>
        <v>1426222800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f t="shared" si="4"/>
        <v>46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>
        <v>1286773200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f t="shared" si="4"/>
        <v>300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>
        <v>1523941200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f t="shared" si="4"/>
        <v>69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>
        <v>1529557200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f t="shared" si="4"/>
        <v>637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>
        <v>1506574800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f t="shared" si="4"/>
        <v>225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>
        <v>1513576800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f t="shared" si="4"/>
        <v>1497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>
        <v>1548309600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f t="shared" si="4"/>
        <v>37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>
        <v>1471582800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f t="shared" si="4"/>
        <v>132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>
        <v>1344315600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f t="shared" si="4"/>
        <v>131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>
        <v>1316408400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f t="shared" si="4"/>
        <v>167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>
        <v>1431838800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f t="shared" si="4"/>
        <v>61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>
        <v>1300510800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f t="shared" si="4"/>
        <v>260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>
        <v>1431061200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f t="shared" si="4"/>
        <v>252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>
        <v>1271480400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f t="shared" si="4"/>
        <v>78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>
        <v>1456380000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f t="shared" si="4"/>
        <v>48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>
        <v>1472878800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f t="shared" si="4"/>
        <v>258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>
        <v>1277355600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f t="shared" si="4"/>
        <v>60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>
        <v>1351054800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f t="shared" si="4"/>
        <v>303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>
        <v>1555563600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f t="shared" si="4"/>
        <v>113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>
        <v>1571634000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f t="shared" si="4"/>
        <v>217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>
        <v>1300856400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f t="shared" si="4"/>
        <v>926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>
        <v>1439874000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f t="shared" si="4"/>
        <v>33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>
        <v>1438318800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f t="shared" si="4"/>
        <v>196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>
        <v>1419400800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f t="shared" si="4"/>
        <v>1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>
        <v>1320555600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f t="shared" si="4"/>
        <v>1021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>
        <v>1425103200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f t="shared" si="4"/>
        <v>281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>
        <v>1526878800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f t="shared" si="4"/>
        <v>24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>
        <v>1288674000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f t="shared" si="4"/>
        <v>143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>
        <v>1495602000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f t="shared" si="4"/>
        <v>144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>
        <v>1366434000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f t="shared" si="4"/>
        <v>359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>
        <v>1568350800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f t="shared" si="4"/>
        <v>186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>
        <v>1525928400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f t="shared" si="4"/>
        <v>595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>
        <v>1336885200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f t="shared" si="4"/>
        <v>59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>
        <v>1389679200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f t="shared" si="4"/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>
        <v>1538283600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f t="shared" si="4"/>
        <v>119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>
        <v>1348808400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f t="shared" si="4"/>
        <v>268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>
        <v>1410152400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f t="shared" si="4"/>
        <v>376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>
        <v>1505797200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f t="shared" si="4"/>
        <v>727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>
        <v>1554872400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f t="shared" si="4"/>
        <v>87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>
        <v>1513922400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f t="shared" si="4"/>
        <v>88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>
        <v>1442638800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f t="shared" si="4"/>
        <v>173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>
        <v>1317186000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f t="shared" si="4"/>
        <v>117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>
        <v>1391234400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f t="shared" si="4"/>
        <v>214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>
        <v>1404363600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f t="shared" si="4"/>
        <v>149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>
        <v>1429592400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f t="shared" si="4"/>
        <v>219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>
        <v>1413608400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f t="shared" si="4"/>
        <v>64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>
        <v>1419400800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f t="shared" si="4"/>
        <v>18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>
        <v>1448604000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f t="shared" si="4"/>
        <v>367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>
        <v>1562302800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f t="shared" si="4"/>
        <v>159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>
        <v>1537678800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f t="shared" si="4"/>
        <v>38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>
        <v>1473570000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f t="shared" si="4"/>
        <v>51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>
        <v>1273899600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f t="shared" si="4"/>
        <v>60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7">
        <f t="shared" si="5"/>
        <v>40417.208333333336</v>
      </c>
      <c r="N130">
        <v>1284008400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f t="shared" ref="G131:G194" si="8">INT((E131/D131)*100)</f>
        <v>3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 s="7">
        <f t="shared" ref="M131:M194" si="9">(((L131/60)/60)/24)+DATE(1970,1,1)</f>
        <v>42038.25</v>
      </c>
      <c r="N131">
        <v>1425103200</v>
      </c>
      <c r="O131" s="7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f t="shared" si="8"/>
        <v>155</v>
      </c>
      <c r="H132">
        <v>533</v>
      </c>
      <c r="I132">
        <f t="shared" ref="I132:I195" si="11">IF(H132&lt;&gt;0,ROUND( (E132/H132),2), 0)</f>
        <v>28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>
        <v>1320991200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f t="shared" si="8"/>
        <v>100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>
        <v>1386828000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f t="shared" si="8"/>
        <v>116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>
        <v>1517119200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f t="shared" si="8"/>
        <v>310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>
        <v>1315026000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f t="shared" si="8"/>
        <v>89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>
        <v>1312693200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f t="shared" si="8"/>
        <v>71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>
        <v>1363064400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f t="shared" si="8"/>
        <v>3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>
        <v>1403154000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f t="shared" si="8"/>
        <v>261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>
        <v>1286859600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f t="shared" si="8"/>
        <v>96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>
        <v>1349326800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f t="shared" si="8"/>
        <v>20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>
        <v>1430974800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f t="shared" si="8"/>
        <v>223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>
        <v>1519970400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f t="shared" si="8"/>
        <v>101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>
        <v>1434603600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f t="shared" si="8"/>
        <v>230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>
        <v>1337230800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f t="shared" si="8"/>
        <v>135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>
        <v>1279429200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f t="shared" si="8"/>
        <v>129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>
        <v>1561438800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f t="shared" si="8"/>
        <v>236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>
        <v>1410498000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f t="shared" si="8"/>
        <v>17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>
        <v>1322460000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f t="shared" si="8"/>
        <v>112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>
        <v>1466312400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f t="shared" si="8"/>
        <v>121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>
        <v>1501736400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f t="shared" si="8"/>
        <v>219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>
        <v>1361512800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f t="shared" si="8"/>
        <v>1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>
        <v>1545026400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f t="shared" si="8"/>
        <v>64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>
        <v>1406696400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f t="shared" si="8"/>
        <v>423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>
        <v>1487916000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f t="shared" si="8"/>
        <v>92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>
        <v>1351141200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f t="shared" si="8"/>
        <v>58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>
        <v>1465016400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f t="shared" si="8"/>
        <v>65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>
        <v>1270789200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f t="shared" si="8"/>
        <v>73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>
        <v>1572325200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f t="shared" si="8"/>
        <v>52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>
        <v>1389420000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f t="shared" si="8"/>
        <v>220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>
        <v>1449640800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f t="shared" si="8"/>
        <v>100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>
        <v>1555218000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f t="shared" si="8"/>
        <v>162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>
        <v>1557723600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f t="shared" si="8"/>
        <v>78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>
        <v>1443502800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f t="shared" si="8"/>
        <v>149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>
        <v>1546840800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f t="shared" si="8"/>
        <v>253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>
        <v>1512712800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f t="shared" si="8"/>
        <v>100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>
        <v>1507525200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f t="shared" si="8"/>
        <v>121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>
        <v>1504328400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f t="shared" si="8"/>
        <v>137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>
        <v>1293343200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f t="shared" si="8"/>
        <v>415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>
        <v>1371704400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f t="shared" si="8"/>
        <v>31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>
        <v>1552798800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f t="shared" si="8"/>
        <v>424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>
        <v>1342328400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f t="shared" si="8"/>
        <v>2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>
        <v>1502341200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f t="shared" si="8"/>
        <v>10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>
        <v>1397192400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f t="shared" si="8"/>
        <v>82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>
        <v>1407042000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f t="shared" si="8"/>
        <v>163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>
        <v>1369371600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f t="shared" si="8"/>
        <v>894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>
        <v>1444107600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f t="shared" si="8"/>
        <v>26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>
        <v>1474261200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f t="shared" si="8"/>
        <v>74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>
        <v>1473656400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8" hidden="1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f t="shared" si="8"/>
        <v>416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>
        <v>1291960800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f t="shared" si="8"/>
        <v>96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>
        <v>1506747600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f t="shared" si="8"/>
        <v>357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>
        <v>1363582800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f t="shared" si="8"/>
        <v>308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>
        <v>1269666000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f t="shared" si="8"/>
        <v>61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>
        <v>1508648400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f t="shared" si="8"/>
        <v>722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>
        <v>1561957200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f t="shared" si="8"/>
        <v>69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>
        <v>1285131600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f t="shared" si="8"/>
        <v>293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>
        <v>1556946000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f t="shared" si="8"/>
        <v>71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>
        <v>1527138000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f t="shared" si="8"/>
        <v>31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>
        <v>1402117200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f t="shared" si="8"/>
        <v>229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>
        <v>1364014800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f t="shared" si="8"/>
        <v>32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>
        <v>1417586400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f t="shared" si="8"/>
        <v>23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>
        <v>1457071200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f t="shared" si="8"/>
        <v>68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>
        <v>1370408400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f t="shared" si="8"/>
        <v>37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>
        <v>1552626000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f t="shared" si="8"/>
        <v>19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7">
        <f t="shared" si="9"/>
        <v>41817.208333333336</v>
      </c>
      <c r="N194">
        <v>1404190800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f t="shared" ref="G195:G258" si="12">INT((E195/D195)*100)</f>
        <v>45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 s="7">
        <f t="shared" ref="M195:M258" si="13">(((L195/60)/60)/24)+DATE(1970,1,1)</f>
        <v>43198.208333333328</v>
      </c>
      <c r="N195">
        <v>1523509200</v>
      </c>
      <c r="O195" s="7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f t="shared" si="12"/>
        <v>122</v>
      </c>
      <c r="H196">
        <v>126</v>
      </c>
      <c r="I196">
        <f t="shared" ref="I196:I259" si="15">IF(H196&lt;&gt;0,ROUND( (E196/H196),2), 0)</f>
        <v>69.17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>
        <v>1443589200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f t="shared" si="12"/>
        <v>361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>
        <v>1533445200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f t="shared" si="12"/>
        <v>63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>
        <v>1474520400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f t="shared" si="12"/>
        <v>298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>
        <v>1499403600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f t="shared" si="12"/>
        <v>9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>
        <v>1283576400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f t="shared" si="12"/>
        <v>53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>
        <v>1436590800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f t="shared" si="12"/>
        <v>2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>
        <v>1270443600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f t="shared" si="12"/>
        <v>681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>
        <v>1407819600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f t="shared" si="12"/>
        <v>78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>
        <v>1317877200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f t="shared" si="12"/>
        <v>134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>
        <v>1484805600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f t="shared" si="12"/>
        <v>3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>
        <v>1302670800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f t="shared" si="12"/>
        <v>431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>
        <v>1540789200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f t="shared" si="12"/>
        <v>38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>
        <v>1268028000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f t="shared" si="12"/>
        <v>425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>
        <v>1537160400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f t="shared" si="12"/>
        <v>101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>
        <v>1512280800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f t="shared" si="12"/>
        <v>21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>
        <v>1463115600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f t="shared" si="12"/>
        <v>67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>
        <v>1490850000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f t="shared" si="12"/>
        <v>94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>
        <v>1379653200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f t="shared" si="12"/>
        <v>151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>
        <v>1580364000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f t="shared" si="12"/>
        <v>195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>
        <v>1289714400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f t="shared" si="12"/>
        <v>1023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>
        <v>1282712400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f t="shared" si="12"/>
        <v>3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>
        <v>1550210400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f t="shared" si="12"/>
        <v>155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>
        <v>1322114400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f t="shared" si="12"/>
        <v>44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>
        <v>1557205200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f t="shared" si="12"/>
        <v>215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>
        <v>1323928800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f t="shared" si="12"/>
        <v>332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>
        <v>1346130000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f t="shared" si="12"/>
        <v>8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>
        <v>1311051600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f t="shared" si="12"/>
        <v>98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>
        <v>1340427600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f t="shared" si="12"/>
        <v>137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>
        <v>1412312400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f t="shared" si="12"/>
        <v>93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>
        <v>1459314000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f t="shared" si="12"/>
        <v>403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>
        <v>1415426400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f t="shared" si="12"/>
        <v>260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>
        <v>1399093200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f t="shared" si="12"/>
        <v>366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>
        <v>1273899600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f t="shared" si="12"/>
        <v>168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>
        <v>1432184400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f t="shared" si="12"/>
        <v>119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>
        <v>1474779600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f t="shared" si="12"/>
        <v>193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>
        <v>1500440400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f t="shared" si="12"/>
        <v>420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>
        <v>1575612000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f t="shared" si="12"/>
        <v>76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>
        <v>1374123600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f t="shared" si="12"/>
        <v>171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>
        <v>1469509200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f t="shared" si="12"/>
        <v>157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>
        <v>1309237200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f t="shared" si="12"/>
        <v>109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>
        <v>1503982800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f t="shared" si="12"/>
        <v>41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>
        <v>1487397600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f t="shared" si="12"/>
        <v>10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>
        <v>1562043600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f t="shared" si="12"/>
        <v>159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>
        <v>1398574800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f t="shared" si="12"/>
        <v>422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>
        <v>1515391200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f t="shared" si="12"/>
        <v>97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>
        <v>1441170000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f t="shared" si="12"/>
        <v>418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>
        <v>1281157200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f t="shared" si="12"/>
        <v>101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>
        <v>1398229200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f t="shared" si="12"/>
        <v>127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>
        <v>1495256400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f t="shared" si="12"/>
        <v>445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>
        <v>1520402400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f t="shared" si="12"/>
        <v>569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>
        <v>1409806800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f t="shared" si="12"/>
        <v>509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>
        <v>1396933200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f t="shared" si="12"/>
        <v>325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>
        <v>1376024400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f t="shared" si="12"/>
        <v>932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>
        <v>1483682400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f t="shared" si="12"/>
        <v>211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>
        <v>1420437600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f t="shared" si="12"/>
        <v>273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>
        <v>1420783200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f t="shared" si="12"/>
        <v>3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>
        <v>1267423200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f t="shared" si="12"/>
        <v>54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>
        <v>1355205600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f t="shared" si="12"/>
        <v>626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>
        <v>1383109200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f t="shared" si="12"/>
        <v>89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>
        <v>1303275600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f t="shared" si="12"/>
        <v>184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>
        <v>1487829600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f t="shared" si="12"/>
        <v>120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>
        <v>1298268000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f t="shared" si="12"/>
        <v>23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7">
        <f t="shared" si="13"/>
        <v>42393.25</v>
      </c>
      <c r="N258">
        <v>1456812000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f t="shared" ref="G259:G322" si="16">INT((E259/D259)*100)</f>
        <v>146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 s="7">
        <f t="shared" ref="M259:M322" si="17">(((L259/60)/60)/24)+DATE(1970,1,1)</f>
        <v>41338.25</v>
      </c>
      <c r="N259">
        <v>1363669200</v>
      </c>
      <c r="O259" s="7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f t="shared" si="16"/>
        <v>268</v>
      </c>
      <c r="H260">
        <v>186</v>
      </c>
      <c r="I260">
        <f t="shared" ref="I260:I323" si="19">IF(H260&lt;&gt;0,ROUND( (E260/H260),2), 0)</f>
        <v>72.17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>
        <v>1482904800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f t="shared" si="16"/>
        <v>597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>
        <v>1356588000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f t="shared" si="16"/>
        <v>157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>
        <v>1349845200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f t="shared" si="16"/>
        <v>31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>
        <v>1283058000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f t="shared" si="16"/>
        <v>313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>
        <v>1304226000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f t="shared" si="16"/>
        <v>370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>
        <v>1263016800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f t="shared" si="16"/>
        <v>362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>
        <v>1362031200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f t="shared" si="16"/>
        <v>123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>
        <v>1455602400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f t="shared" si="16"/>
        <v>76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>
        <v>1418191200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f t="shared" si="16"/>
        <v>233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>
        <v>1352440800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f t="shared" si="16"/>
        <v>180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>
        <v>1353304800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f t="shared" si="16"/>
        <v>252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>
        <v>1550728800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f t="shared" si="16"/>
        <v>27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>
        <v>1291442400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f t="shared" si="16"/>
        <v>1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>
        <v>1452146400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f t="shared" si="16"/>
        <v>304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>
        <v>1564894800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f t="shared" si="16"/>
        <v>137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>
        <v>1505883600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f t="shared" si="16"/>
        <v>32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>
        <v>1510380000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f t="shared" si="16"/>
        <v>241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>
        <v>1555218000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f t="shared" si="16"/>
        <v>96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>
        <v>1335243600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f t="shared" si="16"/>
        <v>1066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>
        <v>1279688400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f t="shared" si="16"/>
        <v>325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>
        <v>1356069600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f t="shared" si="16"/>
        <v>170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>
        <v>1536210000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f t="shared" si="16"/>
        <v>581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>
        <v>1511762400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f t="shared" si="16"/>
        <v>91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>
        <v>1333256400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f t="shared" si="16"/>
        <v>108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>
        <v>1480744800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f t="shared" si="16"/>
        <v>18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>
        <v>1465016400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f t="shared" si="16"/>
        <v>83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>
        <v>1336280400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f t="shared" si="16"/>
        <v>706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>
        <v>1476766800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f t="shared" si="16"/>
        <v>17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>
        <v>1480485600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f t="shared" si="16"/>
        <v>209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>
        <v>1430197200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f t="shared" si="16"/>
        <v>97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>
        <v>1331787600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f t="shared" si="16"/>
        <v>1684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>
        <v>1438837200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f t="shared" si="16"/>
        <v>54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>
        <v>1370926800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f t="shared" si="16"/>
        <v>456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>
        <v>1319000400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f t="shared" si="16"/>
        <v>9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>
        <v>1333429200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f t="shared" si="16"/>
        <v>16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>
        <v>1287032400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f t="shared" si="16"/>
        <v>1339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>
        <v>1541570400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f t="shared" si="16"/>
        <v>35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>
        <v>1383976800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f t="shared" si="16"/>
        <v>54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>
        <v>1550556000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f t="shared" si="16"/>
        <v>94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>
        <v>1390456800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f t="shared" si="16"/>
        <v>143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>
        <v>1458018000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f t="shared" si="16"/>
        <v>51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>
        <v>1461819600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f t="shared" si="16"/>
        <v>5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>
        <v>1504155600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f t="shared" si="16"/>
        <v>1344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>
        <v>1426395600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f t="shared" si="16"/>
        <v>31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>
        <v>1537074000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f t="shared" si="16"/>
        <v>82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>
        <v>1452578400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f t="shared" si="16"/>
        <v>546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>
        <v>1474088400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f t="shared" si="16"/>
        <v>286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>
        <v>1461906000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f t="shared" si="16"/>
        <v>7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>
        <v>1500267600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f t="shared" si="16"/>
        <v>132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>
        <v>1340686800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f t="shared" si="16"/>
        <v>74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>
        <v>1303189200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f t="shared" si="16"/>
        <v>75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>
        <v>1318309200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f t="shared" si="16"/>
        <v>20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>
        <v>1272171600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f t="shared" si="16"/>
        <v>203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>
        <v>1298872800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f t="shared" si="16"/>
        <v>310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>
        <v>1383282000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f t="shared" si="16"/>
        <v>395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>
        <v>1330495200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f t="shared" si="16"/>
        <v>294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>
        <v>1552798800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f t="shared" si="16"/>
        <v>33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>
        <v>1403413200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f t="shared" si="16"/>
        <v>66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>
        <v>1574229600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f t="shared" si="16"/>
        <v>19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>
        <v>1495861200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f t="shared" si="16"/>
        <v>15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>
        <v>1392530400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f t="shared" si="16"/>
        <v>38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>
        <v>1283662800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f t="shared" si="16"/>
        <v>9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7">
        <f t="shared" si="17"/>
        <v>40673.208333333336</v>
      </c>
      <c r="N322">
        <v>1305781200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f t="shared" ref="G323:G386" si="20">INT((E323/D323)*100)</f>
        <v>94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 s="7">
        <f t="shared" ref="M323:M386" si="21">(((L323/60)/60)/24)+DATE(1970,1,1)</f>
        <v>40634.208333333336</v>
      </c>
      <c r="N323">
        <v>1302325200</v>
      </c>
      <c r="O323" s="7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f t="shared" si="20"/>
        <v>166</v>
      </c>
      <c r="H324">
        <v>5168</v>
      </c>
      <c r="I324">
        <f t="shared" ref="I324:I387" si="23">IF(H324&lt;&gt;0,ROUND( (E324/H324),2), 0)</f>
        <v>38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>
        <v>1291788000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f t="shared" si="20"/>
        <v>24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>
        <v>1396069200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f t="shared" si="20"/>
        <v>164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>
        <v>1435899600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f t="shared" si="20"/>
        <v>90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>
        <v>1531112400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f t="shared" si="20"/>
        <v>46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>
        <v>1451628000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f t="shared" si="20"/>
        <v>38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>
        <v>1567314000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f t="shared" si="20"/>
        <v>133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>
        <v>1544508000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f t="shared" si="20"/>
        <v>22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>
        <v>1482472800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f t="shared" si="20"/>
        <v>184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>
        <v>1512799200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f t="shared" si="20"/>
        <v>443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>
        <v>1324360800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f t="shared" si="20"/>
        <v>199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>
        <v>1364533200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f t="shared" si="20"/>
        <v>123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>
        <v>1545112800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f t="shared" si="20"/>
        <v>186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>
        <v>1516168800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f t="shared" si="20"/>
        <v>114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>
        <v>1574920800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f t="shared" si="20"/>
        <v>97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>
        <v>1292479200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f t="shared" si="20"/>
        <v>122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>
        <v>1573538400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f t="shared" si="20"/>
        <v>179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>
        <v>1320382800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f t="shared" si="20"/>
        <v>79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>
        <v>1502859600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f t="shared" si="20"/>
        <v>94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>
        <v>1323756000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f t="shared" si="20"/>
        <v>84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>
        <v>1441342800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f t="shared" si="20"/>
        <v>66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>
        <v>1375333200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f t="shared" si="20"/>
        <v>53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>
        <v>1389420000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f t="shared" si="20"/>
        <v>41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>
        <v>1520056800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f t="shared" si="20"/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>
        <v>1436504400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f t="shared" si="20"/>
        <v>34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>
        <v>1508302800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f t="shared" si="20"/>
        <v>1400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>
        <v>1425708000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f t="shared" si="20"/>
        <v>71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>
        <v>1488348000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f t="shared" si="20"/>
        <v>53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>
        <v>1502600400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f t="shared" si="20"/>
        <v>5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>
        <v>1433653200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f t="shared" si="20"/>
        <v>127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>
        <v>1441602000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f t="shared" si="20"/>
        <v>34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>
        <v>1447567200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f t="shared" si="20"/>
        <v>410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>
        <v>1562389200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f t="shared" si="20"/>
        <v>123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>
        <v>1378789200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f t="shared" si="20"/>
        <v>58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>
        <v>1488520800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f t="shared" si="20"/>
        <v>36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>
        <v>1327298400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f t="shared" si="20"/>
        <v>184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>
        <v>1443416400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f t="shared" si="20"/>
        <v>11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>
        <v>1534136400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f t="shared" si="20"/>
        <v>298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>
        <v>1315026000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f t="shared" si="20"/>
        <v>226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>
        <v>1295071200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f t="shared" si="20"/>
        <v>173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>
        <v>1509426000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f t="shared" si="20"/>
        <v>371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>
        <v>1299391200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f t="shared" si="20"/>
        <v>160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>
        <v>1325052000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f t="shared" si="20"/>
        <v>1616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>
        <v>1522818000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f t="shared" si="20"/>
        <v>733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>
        <v>1485324000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f t="shared" si="20"/>
        <v>592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>
        <v>1294120800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f t="shared" si="20"/>
        <v>18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>
        <v>1415685600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f t="shared" si="20"/>
        <v>276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>
        <v>1288933200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f t="shared" si="20"/>
        <v>273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>
        <v>1363237200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f t="shared" si="20"/>
        <v>159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>
        <v>1555822800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f t="shared" si="20"/>
        <v>67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>
        <v>1427778000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f t="shared" si="20"/>
        <v>1591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>
        <v>1422424800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f t="shared" si="20"/>
        <v>730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>
        <v>1503637200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f t="shared" si="20"/>
        <v>13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>
        <v>1547618400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f t="shared" si="20"/>
        <v>54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>
        <v>1449900000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f t="shared" si="20"/>
        <v>361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>
        <v>1405141200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f t="shared" si="20"/>
        <v>10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>
        <v>1572933600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f t="shared" si="20"/>
        <v>13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>
        <v>1530162000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f t="shared" si="20"/>
        <v>40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>
        <v>1320904800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f t="shared" si="20"/>
        <v>160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>
        <v>1372395600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f t="shared" si="20"/>
        <v>183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>
        <v>1437714000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f t="shared" si="20"/>
        <v>63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>
        <v>1509771600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f t="shared" si="20"/>
        <v>225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>
        <v>1550556000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f t="shared" si="20"/>
        <v>172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7">
        <f t="shared" si="21"/>
        <v>42776.25</v>
      </c>
      <c r="N386">
        <v>1489039200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f t="shared" ref="G387:G450" si="24">INT((E387/D387)*100)</f>
        <v>146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 s="7">
        <f t="shared" ref="M387:M450" si="25">(((L387/60)/60)/24)+DATE(1970,1,1)</f>
        <v>43553.208333333328</v>
      </c>
      <c r="N387">
        <v>1556600400</v>
      </c>
      <c r="O387" s="7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f t="shared" si="24"/>
        <v>76</v>
      </c>
      <c r="H388">
        <v>1068</v>
      </c>
      <c r="I388">
        <f t="shared" ref="I388:I451" si="27">IF(H388&lt;&gt;0,ROUND( (E388/H388),2), 0)</f>
        <v>96.96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>
        <v>1278565200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f t="shared" si="24"/>
        <v>39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>
        <v>1339909200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f t="shared" si="24"/>
        <v>11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>
        <v>1325829600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f t="shared" si="24"/>
        <v>122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>
        <v>1290578400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f t="shared" si="24"/>
        <v>186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>
        <v>1380344400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f t="shared" si="24"/>
        <v>7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>
        <v>1389852000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f t="shared" si="24"/>
        <v>65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>
        <v>1294466400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f t="shared" si="24"/>
        <v>228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>
        <v>1500354000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f t="shared" si="24"/>
        <v>469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>
        <v>1375938000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f t="shared" si="24"/>
        <v>130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>
        <v>1323410400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f t="shared" si="24"/>
        <v>167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>
        <v>1539406800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f t="shared" si="24"/>
        <v>173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>
        <v>1369803600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f t="shared" si="24"/>
        <v>717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>
        <v>1525928400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f t="shared" si="24"/>
        <v>63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>
        <v>1297231200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f t="shared" si="24"/>
        <v>2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>
        <v>1378530000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f t="shared" si="24"/>
        <v>1530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>
        <v>1572152400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f t="shared" si="24"/>
        <v>40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>
        <v>1329890400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f t="shared" si="24"/>
        <v>86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>
        <v>1276750800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f t="shared" si="24"/>
        <v>315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>
        <v>1510898400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f t="shared" si="24"/>
        <v>89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>
        <v>1532408400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f t="shared" si="24"/>
        <v>182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>
        <v>1360562400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f t="shared" si="24"/>
        <v>355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>
        <v>1571547600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f t="shared" si="24"/>
        <v>131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>
        <v>1468126800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f t="shared" si="24"/>
        <v>46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>
        <v>1492837200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f t="shared" si="24"/>
        <v>36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>
        <v>1430197200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f t="shared" si="24"/>
        <v>104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>
        <v>1496206800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f t="shared" si="24"/>
        <v>668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>
        <v>1389592800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f t="shared" si="24"/>
        <v>62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>
        <v>1545631200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f t="shared" si="24"/>
        <v>84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>
        <v>1272430800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f t="shared" si="24"/>
        <v>11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>
        <v>1327903200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f t="shared" si="24"/>
        <v>43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>
        <v>1296021600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f t="shared" si="24"/>
        <v>55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>
        <v>1543298400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f t="shared" si="24"/>
        <v>57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>
        <v>1336366800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f t="shared" si="24"/>
        <v>123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>
        <v>1325052000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f t="shared" si="24"/>
        <v>128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>
        <v>1499576400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f t="shared" si="24"/>
        <v>63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>
        <v>1501304400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f t="shared" si="24"/>
        <v>127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>
        <v>1273208400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f t="shared" si="24"/>
        <v>10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>
        <v>1316840400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f t="shared" si="24"/>
        <v>40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>
        <v>1524546000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f t="shared" si="24"/>
        <v>287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>
        <v>1438578000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f t="shared" si="24"/>
        <v>572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>
        <v>1362549600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f t="shared" si="24"/>
        <v>112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>
        <v>1413349200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f t="shared" si="24"/>
        <v>46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>
        <v>1298008800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f t="shared" si="24"/>
        <v>90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>
        <v>1394427600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f t="shared" si="24"/>
        <v>67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>
        <v>1572670800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f t="shared" si="24"/>
        <v>192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>
        <v>1531112400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f t="shared" si="24"/>
        <v>82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>
        <v>1400734800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f t="shared" si="24"/>
        <v>54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>
        <v>1386741600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f t="shared" si="24"/>
        <v>16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>
        <v>1481781600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f t="shared" si="24"/>
        <v>116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>
        <v>1419660000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f t="shared" si="24"/>
        <v>1052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>
        <v>1555822800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f t="shared" si="24"/>
        <v>123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>
        <v>1442379600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f t="shared" si="24"/>
        <v>178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f t="shared" si="24"/>
        <v>355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>
        <v>1479016800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f t="shared" si="24"/>
        <v>161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>
        <v>1499662800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f t="shared" si="24"/>
        <v>24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>
        <v>1337835600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f t="shared" si="24"/>
        <v>198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>
        <v>1505710800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f t="shared" si="24"/>
        <v>34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>
        <v>1287464400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f t="shared" si="24"/>
        <v>176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>
        <v>1311656400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f t="shared" si="24"/>
        <v>511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>
        <v>1293170400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f t="shared" si="24"/>
        <v>82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>
        <v>1355983200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f t="shared" si="24"/>
        <v>24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>
        <v>1515045600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f t="shared" si="24"/>
        <v>50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7">
        <f t="shared" si="25"/>
        <v>41378.208333333336</v>
      </c>
      <c r="N450">
        <v>1366088400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f t="shared" ref="G451:G514" si="28">INT((E451/D451)*100)</f>
        <v>967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 s="7">
        <f t="shared" ref="M451:M514" si="29">(((L451/60)/60)/24)+DATE(1970,1,1)</f>
        <v>43530.25</v>
      </c>
      <c r="N451">
        <v>1553317200</v>
      </c>
      <c r="O451" s="7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f t="shared" si="28"/>
        <v>4</v>
      </c>
      <c r="H452">
        <v>1</v>
      </c>
      <c r="I452">
        <f t="shared" ref="I452:I515" si="31">IF(H452&lt;&gt;0,ROUND( (E452/H452),2), 0)</f>
        <v>4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>
        <v>1542088800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f t="shared" si="28"/>
        <v>122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>
        <v>1503118800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f t="shared" si="28"/>
        <v>63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>
        <v>1278478800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f t="shared" si="28"/>
        <v>56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>
        <v>1484114400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f t="shared" si="28"/>
        <v>44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>
        <v>1385445600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f t="shared" si="28"/>
        <v>118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>
        <v>1318741200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f t="shared" si="28"/>
        <v>104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>
        <v>1518242400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f t="shared" si="28"/>
        <v>26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>
        <v>1476594000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f t="shared" si="28"/>
        <v>351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>
        <v>1273554000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f t="shared" si="28"/>
        <v>90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>
        <v>1421906400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f t="shared" si="28"/>
        <v>171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>
        <v>1281589200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f t="shared" si="28"/>
        <v>141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>
        <v>1400389200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f t="shared" si="28"/>
        <v>30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>
        <v>1362808800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f t="shared" si="28"/>
        <v>108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>
        <v>1388815200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f t="shared" si="28"/>
        <v>133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>
        <v>1519538400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f t="shared" si="28"/>
        <v>187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>
        <v>1517810400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f t="shared" si="28"/>
        <v>332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>
        <v>1370581200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f t="shared" si="28"/>
        <v>575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>
        <v>1448863200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f t="shared" si="28"/>
        <v>40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>
        <v>1556600400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f t="shared" si="28"/>
        <v>184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>
        <v>1432098000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f t="shared" si="28"/>
        <v>285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>
        <v>1482127200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f t="shared" si="28"/>
        <v>319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>
        <v>1335934800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f t="shared" si="28"/>
        <v>39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>
        <v>1556946000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f t="shared" si="28"/>
        <v>178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>
        <v>1530075600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f t="shared" si="28"/>
        <v>365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>
        <v>1418796000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f t="shared" si="28"/>
        <v>113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>
        <v>1372482000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f t="shared" si="28"/>
        <v>29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>
        <v>1534395600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f t="shared" si="28"/>
        <v>54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>
        <v>1311397200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f t="shared" si="28"/>
        <v>236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>
        <v>1426914000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f t="shared" si="28"/>
        <v>512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>
        <v>1501477200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f t="shared" si="28"/>
        <v>100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>
        <v>1269061200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f t="shared" si="28"/>
        <v>81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>
        <v>1415772000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f t="shared" si="28"/>
        <v>16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>
        <v>1331013600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f t="shared" si="28"/>
        <v>52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>
        <v>1576735200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f t="shared" si="28"/>
        <v>260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>
        <v>1411362000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f t="shared" si="28"/>
        <v>30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>
        <v>1563685200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f t="shared" si="28"/>
        <v>13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>
        <v>1521867600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f t="shared" si="28"/>
        <v>178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>
        <v>1495515600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f t="shared" si="28"/>
        <v>220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>
        <v>1455948000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f t="shared" si="28"/>
        <v>101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>
        <v>1282366800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f t="shared" si="28"/>
        <v>191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>
        <v>1574575200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f t="shared" si="28"/>
        <v>305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>
        <v>1374901200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f t="shared" si="28"/>
        <v>23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>
        <v>1278910800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f t="shared" si="28"/>
        <v>723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>
        <v>1562907600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f t="shared" si="28"/>
        <v>547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>
        <v>1332478800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f t="shared" si="28"/>
        <v>414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>
        <v>1402722000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f t="shared" si="28"/>
        <v>0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>
        <v>1496811600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f t="shared" si="28"/>
        <v>34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>
        <v>1482213600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f t="shared" si="28"/>
        <v>23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>
        <v>1420264800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f t="shared" si="28"/>
        <v>48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>
        <v>1458450000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f t="shared" si="28"/>
        <v>0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>
        <v>1369803600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f t="shared" si="28"/>
        <v>70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>
        <v>1363237200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f t="shared" si="28"/>
        <v>529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>
        <v>1345870800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f t="shared" si="28"/>
        <v>180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>
        <v>1437454800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f t="shared" si="28"/>
        <v>92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>
        <v>1432011600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f t="shared" si="28"/>
        <v>13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>
        <v>1366347600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f t="shared" si="28"/>
        <v>927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>
        <v>1512885600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f t="shared" si="28"/>
        <v>39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>
        <v>1369717200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f t="shared" si="28"/>
        <v>112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>
        <v>1534654800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f t="shared" si="28"/>
        <v>70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>
        <v>1337058000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f t="shared" si="28"/>
        <v>119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>
        <v>1529816400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f t="shared" si="28"/>
        <v>24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>
        <v>1564894800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f t="shared" si="28"/>
        <v>139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7">
        <f t="shared" si="29"/>
        <v>41825.208333333336</v>
      </c>
      <c r="N514">
        <v>1404622800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f t="shared" ref="G515:G578" si="32">INT((E515/D515)*100)</f>
        <v>39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 s="7">
        <f t="shared" ref="M515:M578" si="33">(((L515/60)/60)/24)+DATE(1970,1,1)</f>
        <v>40430.208333333336</v>
      </c>
      <c r="N515">
        <v>1284181200</v>
      </c>
      <c r="O515" s="7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f t="shared" si="32"/>
        <v>22</v>
      </c>
      <c r="H516">
        <v>528</v>
      </c>
      <c r="I516">
        <f t="shared" ref="I516:I579" si="35">IF(H516&lt;&gt;0,ROUND( (E516/H516),2), 0)</f>
        <v>58.95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>
        <v>1386741600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f t="shared" si="32"/>
        <v>55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>
        <v>1324792800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f t="shared" si="32"/>
        <v>42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>
        <v>1284354000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f t="shared" si="32"/>
        <v>112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>
        <v>1494392400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f t="shared" si="32"/>
        <v>7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>
        <v>1519538400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f t="shared" si="32"/>
        <v>101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>
        <v>1421906400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f t="shared" si="32"/>
        <v>425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>
        <v>1555909200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f t="shared" si="32"/>
        <v>145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>
        <v>1472446800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f t="shared" si="32"/>
        <v>32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>
        <v>1342328400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f t="shared" si="32"/>
        <v>700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>
        <v>1268114400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f t="shared" si="32"/>
        <v>83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>
        <v>1273381200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f t="shared" si="32"/>
        <v>84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>
        <v>1290837600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f t="shared" si="32"/>
        <v>155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>
        <v>1454306400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f t="shared" si="32"/>
        <v>99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>
        <v>1457762400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f t="shared" si="32"/>
        <v>80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>
        <v>1389074400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f t="shared" si="32"/>
        <v>11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>
        <v>1402117200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f t="shared" si="32"/>
        <v>91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>
        <v>1284440400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f t="shared" si="32"/>
        <v>95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>
        <v>1388988000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f t="shared" si="32"/>
        <v>502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>
        <v>1516946400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f t="shared" si="32"/>
        <v>159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>
        <v>1377752400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f t="shared" si="32"/>
        <v>15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>
        <v>1534568400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f t="shared" si="32"/>
        <v>482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>
        <v>1528606800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f t="shared" si="32"/>
        <v>149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>
        <v>1284872400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f t="shared" si="32"/>
        <v>117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>
        <v>1537592400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f t="shared" si="32"/>
        <v>37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>
        <v>1381208400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f t="shared" si="32"/>
        <v>72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>
        <v>1562475600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f t="shared" si="32"/>
        <v>265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>
        <v>1527397200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f t="shared" si="32"/>
        <v>24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>
        <v>1436158800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f t="shared" si="32"/>
        <v>2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>
        <v>1456034400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f t="shared" si="32"/>
        <v>16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>
        <v>1380171600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f t="shared" si="32"/>
        <v>276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>
        <v>1453356000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f t="shared" si="32"/>
        <v>88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>
        <v>1578981600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f t="shared" si="32"/>
        <v>163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>
        <v>1537419600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f t="shared" si="32"/>
        <v>969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>
        <v>1423202400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f t="shared" si="32"/>
        <v>270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>
        <v>1460610000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f t="shared" si="32"/>
        <v>284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>
        <v>1370494800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f t="shared" si="32"/>
        <v>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>
        <v>1332306000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f t="shared" si="32"/>
        <v>58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>
        <v>1422511200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f t="shared" si="32"/>
        <v>98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>
        <v>1480312800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f t="shared" si="32"/>
        <v>43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>
        <v>1294034400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f t="shared" si="32"/>
        <v>151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>
        <v>1482645600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f t="shared" si="32"/>
        <v>223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>
        <v>1399093200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f t="shared" si="32"/>
        <v>239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>
        <v>1315890000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f t="shared" si="32"/>
        <v>199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>
        <v>1444021200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f t="shared" si="32"/>
        <v>137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>
        <v>1460005200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f t="shared" si="32"/>
        <v>100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>
        <v>1470718800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f t="shared" si="32"/>
        <v>794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>
        <v>1325052000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f t="shared" si="32"/>
        <v>369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>
        <v>1319000400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f t="shared" si="32"/>
        <v>12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>
        <v>1552539600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f t="shared" si="32"/>
        <v>138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>
        <v>1543816800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f t="shared" si="32"/>
        <v>83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>
        <v>1427086800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f t="shared" si="32"/>
        <v>204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>
        <v>1323064800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f t="shared" si="32"/>
        <v>44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>
        <v>1458277200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f t="shared" si="32"/>
        <v>218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>
        <v>1405141200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f t="shared" si="32"/>
        <v>186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>
        <v>1283058000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f t="shared" si="32"/>
        <v>237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>
        <v>1295762400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f t="shared" si="32"/>
        <v>305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>
        <v>1419573600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f t="shared" si="32"/>
        <v>94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>
        <v>1438750800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f t="shared" si="32"/>
        <v>54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>
        <v>1444798800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f t="shared" si="32"/>
        <v>111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>
        <v>1399179600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f t="shared" si="32"/>
        <v>369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>
        <v>1576562400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f t="shared" si="32"/>
        <v>62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>
        <v>1400821200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f t="shared" si="32"/>
        <v>64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7">
        <f t="shared" si="33"/>
        <v>43040.208333333328</v>
      </c>
      <c r="N578">
        <v>1510984800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f t="shared" ref="G579:G642" si="36">INT((E579/D579)*100)</f>
        <v>18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 s="7">
        <f t="shared" ref="M579:M642" si="37">(((L579/60)/60)/24)+DATE(1970,1,1)</f>
        <v>40613.25</v>
      </c>
      <c r="N579">
        <v>1302066000</v>
      </c>
      <c r="O579" s="7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f t="shared" si="36"/>
        <v>16</v>
      </c>
      <c r="H580">
        <v>245</v>
      </c>
      <c r="I580">
        <f t="shared" ref="I580:I643" si="39">IF(H580&lt;&gt;0,ROUND( (E580/H580),2), 0)</f>
        <v>65.989999999999995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>
        <v>1322978400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f t="shared" si="36"/>
        <v>101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>
        <v>1313730000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f t="shared" si="36"/>
        <v>341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>
        <v>1394085600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f t="shared" si="36"/>
        <v>64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>
        <v>1305349200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f t="shared" si="36"/>
        <v>52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>
        <v>1434344400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f t="shared" si="36"/>
        <v>322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>
        <v>1331186400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f t="shared" si="36"/>
        <v>119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>
        <v>1336539600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f t="shared" si="36"/>
        <v>146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>
        <v>1269752400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f t="shared" si="36"/>
        <v>950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>
        <v>1291615200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f t="shared" si="36"/>
        <v>72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>
        <v>1552366800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f t="shared" si="36"/>
        <v>79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>
        <v>1272171600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f t="shared" si="36"/>
        <v>64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>
        <v>1436677200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f t="shared" si="36"/>
        <v>82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>
        <v>1420092000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f t="shared" si="36"/>
        <v>1037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>
        <v>1279947600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f t="shared" si="36"/>
        <v>12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>
        <v>1402203600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f t="shared" si="36"/>
        <v>154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>
        <v>1396933200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f t="shared" si="36"/>
        <v>7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>
        <v>1467262800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f t="shared" si="36"/>
        <v>208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>
        <v>1270530000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f t="shared" si="36"/>
        <v>99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>
        <v>1457762400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f t="shared" si="36"/>
        <v>201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>
        <v>1575525600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f t="shared" si="36"/>
        <v>162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>
        <v>1279083600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f t="shared" si="36"/>
        <v>3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>
        <v>1424412000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f t="shared" si="36"/>
        <v>5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>
        <v>1376197200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f t="shared" si="36"/>
        <v>206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>
        <v>1402894800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f t="shared" si="36"/>
        <v>128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>
        <v>1434430800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f t="shared" si="36"/>
        <v>119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>
        <v>1557896400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f t="shared" si="36"/>
        <v>170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>
        <v>1297490400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f t="shared" si="36"/>
        <v>187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>
        <v>1447394400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f t="shared" si="36"/>
        <v>188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>
        <v>1458277200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f t="shared" si="36"/>
        <v>131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>
        <v>1395723600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f t="shared" si="36"/>
        <v>283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>
        <v>1552197600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f t="shared" si="36"/>
        <v>120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>
        <v>1549087200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f t="shared" si="36"/>
        <v>419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>
        <v>1356847200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f t="shared" si="36"/>
        <v>13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>
        <v>1375765200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f t="shared" si="36"/>
        <v>139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>
        <v>1289800800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f t="shared" si="36"/>
        <v>174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>
        <v>1504501200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f t="shared" si="36"/>
        <v>155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>
        <v>1485669600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f t="shared" si="36"/>
        <v>170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>
        <v>1462770000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f t="shared" si="36"/>
        <v>189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>
        <v>1379739600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f t="shared" si="36"/>
        <v>249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>
        <v>1402722000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f t="shared" si="36"/>
        <v>48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>
        <v>1369285200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f t="shared" si="36"/>
        <v>28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>
        <v>1304744400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f t="shared" si="36"/>
        <v>268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>
        <v>1468299600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f t="shared" si="36"/>
        <v>619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>
        <v>1474174800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f t="shared" si="36"/>
        <v>3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>
        <v>1526014800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f t="shared" si="36"/>
        <v>159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>
        <v>1437454800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f t="shared" si="36"/>
        <v>279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>
        <v>1422684000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f t="shared" si="36"/>
        <v>77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>
        <v>1581314400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f t="shared" si="36"/>
        <v>206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>
        <v>1286427600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f t="shared" si="36"/>
        <v>694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>
        <v>1278738000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f t="shared" si="36"/>
        <v>151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>
        <v>1286427600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f t="shared" si="36"/>
        <v>64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>
        <v>1467954000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f t="shared" si="36"/>
        <v>62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>
        <v>1557637200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f t="shared" si="36"/>
        <v>310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>
        <v>1553922000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f t="shared" si="36"/>
        <v>42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>
        <v>1416463200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f t="shared" si="36"/>
        <v>83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>
        <v>1447221600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f t="shared" si="36"/>
        <v>78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>
        <v>1491627600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f t="shared" si="36"/>
        <v>114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>
        <v>1363150800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f t="shared" si="36"/>
        <v>64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>
        <v>1330754400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f t="shared" si="36"/>
        <v>79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>
        <v>1479794400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f t="shared" si="36"/>
        <v>11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>
        <v>1281243600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f t="shared" si="36"/>
        <v>56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>
        <v>1532754000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f t="shared" si="36"/>
        <v>16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7">
        <f t="shared" si="37"/>
        <v>42387.25</v>
      </c>
      <c r="N642">
        <v>1453356000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f t="shared" ref="G643:G706" si="40">INT((E643/D643)*100)</f>
        <v>119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 s="7">
        <f t="shared" ref="M643:M706" si="41">(((L643/60)/60)/24)+DATE(1970,1,1)</f>
        <v>42786.25</v>
      </c>
      <c r="N643">
        <v>1489986000</v>
      </c>
      <c r="O643" s="7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f t="shared" si="40"/>
        <v>145</v>
      </c>
      <c r="H644">
        <v>129</v>
      </c>
      <c r="I644">
        <f t="shared" ref="I644:I707" si="43">IF(H644&lt;&gt;0,ROUND( (E644/H644),2), 0)</f>
        <v>103.74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>
        <v>1545804000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f t="shared" si="40"/>
        <v>221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>
        <v>1489899600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f t="shared" si="40"/>
        <v>48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>
        <v>1546495200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f t="shared" si="40"/>
        <v>92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>
        <v>1539752400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f t="shared" si="40"/>
        <v>88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>
        <v>1364101200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f t="shared" si="40"/>
        <v>41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>
        <v>1525323600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f t="shared" si="40"/>
        <v>63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>
        <v>1500872400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f t="shared" si="40"/>
        <v>48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>
        <v>1288501200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f t="shared" si="40"/>
        <v>2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>
        <v>1407128400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f t="shared" si="40"/>
        <v>88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>
        <v>1394344800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f t="shared" si="40"/>
        <v>126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>
        <v>1474088400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f t="shared" si="40"/>
        <v>2338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>
        <v>1460264400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f t="shared" si="40"/>
        <v>508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>
        <v>1440824400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f t="shared" si="40"/>
        <v>191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>
        <v>1489554000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f t="shared" si="40"/>
        <v>42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>
        <v>1514872800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f t="shared" si="40"/>
        <v>8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>
        <v>1515736800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f t="shared" si="40"/>
        <v>60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>
        <v>1442898000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f t="shared" si="40"/>
        <v>47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>
        <v>1296194400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f t="shared" si="40"/>
        <v>81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>
        <v>1440910800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f t="shared" si="40"/>
        <v>54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>
        <v>1335502800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f t="shared" si="40"/>
        <v>97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>
        <v>1544680800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f t="shared" si="40"/>
        <v>77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>
        <v>1288414800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f t="shared" si="40"/>
        <v>33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>
        <v>1330581600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f t="shared" si="40"/>
        <v>239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>
        <v>1311397200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f t="shared" si="40"/>
        <v>64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>
        <v>1378357200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f t="shared" si="40"/>
        <v>176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>
        <v>1411102800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f t="shared" si="40"/>
        <v>20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>
        <v>1344834000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f t="shared" si="40"/>
        <v>358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>
        <v>1499230800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f t="shared" si="40"/>
        <v>468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>
        <v>1457416800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f t="shared" si="40"/>
        <v>122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>
        <v>1280898000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f t="shared" si="40"/>
        <v>55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>
        <v>1522472400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f t="shared" si="40"/>
        <v>43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>
        <v>1462510800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f t="shared" si="40"/>
        <v>33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>
        <v>1317790800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f t="shared" si="40"/>
        <v>122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>
        <v>1568782800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f t="shared" si="40"/>
        <v>189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>
        <v>1349413200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f t="shared" si="40"/>
        <v>83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>
        <v>1472446800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f t="shared" si="40"/>
        <v>17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>
        <v>1548050400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f t="shared" si="40"/>
        <v>1036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>
        <v>1571806800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f t="shared" si="40"/>
        <v>97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>
        <v>1576476000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f t="shared" si="40"/>
        <v>86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>
        <v>1324965600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f t="shared" si="40"/>
        <v>150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>
        <v>1387519200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f t="shared" si="40"/>
        <v>358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>
        <v>1537246800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f t="shared" si="40"/>
        <v>542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>
        <v>1279515600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f t="shared" si="40"/>
        <v>67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>
        <v>1442379600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f t="shared" si="40"/>
        <v>191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>
        <v>1523077200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f t="shared" si="40"/>
        <v>932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>
        <v>1489554000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f t="shared" si="40"/>
        <v>429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>
        <v>1548482400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f t="shared" si="40"/>
        <v>100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>
        <v>1384063200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f t="shared" si="40"/>
        <v>226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>
        <v>1322892000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f t="shared" si="40"/>
        <v>142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>
        <v>1350709200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f t="shared" si="40"/>
        <v>90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>
        <v>1564203600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f t="shared" si="40"/>
        <v>63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>
        <v>1509685200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f t="shared" si="40"/>
        <v>84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>
        <v>1514959200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f t="shared" si="40"/>
        <v>133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>
        <v>1448863200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f t="shared" si="40"/>
        <v>59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>
        <v>1429592400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f t="shared" si="40"/>
        <v>152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>
        <v>1522645200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f t="shared" si="40"/>
        <v>446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>
        <v>1323324000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f t="shared" si="40"/>
        <v>84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>
        <v>1561525200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f t="shared" si="40"/>
        <v>3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>
        <v>1265695200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f t="shared" si="40"/>
        <v>175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>
        <v>1301806800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f t="shared" si="40"/>
        <v>54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>
        <v>1374901200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f t="shared" si="40"/>
        <v>311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>
        <v>1336453200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f t="shared" si="40"/>
        <v>122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7">
        <f t="shared" si="41"/>
        <v>42555.208333333328</v>
      </c>
      <c r="N706">
        <v>1468904400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f t="shared" ref="G707:G770" si="44">INT((E707/D707)*100)</f>
        <v>99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 s="7">
        <f t="shared" ref="M707:M770" si="45">(((L707/60)/60)/24)+DATE(1970,1,1)</f>
        <v>41619.25</v>
      </c>
      <c r="N707">
        <v>1387087200</v>
      </c>
      <c r="O707" s="7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f t="shared" si="44"/>
        <v>127</v>
      </c>
      <c r="H708">
        <v>1345</v>
      </c>
      <c r="I708">
        <f t="shared" ref="I708:I771" si="47">IF(H708&lt;&gt;0,ROUND( (E708/H708),2), 0)</f>
        <v>103.04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>
        <v>1547445600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f t="shared" si="44"/>
        <v>158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>
        <v>1547359200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f t="shared" si="44"/>
        <v>707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>
        <v>1496293200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f t="shared" si="44"/>
        <v>142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>
        <v>1335416400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f t="shared" si="44"/>
        <v>147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>
        <v>1532149200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f t="shared" si="44"/>
        <v>20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>
        <v>1453788000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f t="shared" si="44"/>
        <v>1840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>
        <v>1471496400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f t="shared" si="44"/>
        <v>161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>
        <v>1472878800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f t="shared" si="44"/>
        <v>472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>
        <v>1408510800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f t="shared" si="44"/>
        <v>24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>
        <v>1281589200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f t="shared" si="44"/>
        <v>517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>
        <v>1375851600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f t="shared" si="44"/>
        <v>247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>
        <v>1315803600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f t="shared" si="44"/>
        <v>100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>
        <v>1373691600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f t="shared" si="44"/>
        <v>153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>
        <v>1339218000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f t="shared" si="44"/>
        <v>37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>
        <v>1520402400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f t="shared" si="44"/>
        <v>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>
        <v>1523336400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f t="shared" si="44"/>
        <v>156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>
        <v>1512280800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f t="shared" si="44"/>
        <v>270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>
        <v>1458709200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f t="shared" si="44"/>
        <v>134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>
        <v>1414126800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f t="shared" si="44"/>
        <v>50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>
        <v>1416204000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f t="shared" si="44"/>
        <v>88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>
        <v>1288501200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f t="shared" si="44"/>
        <v>165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>
        <v>1552971600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f t="shared" si="44"/>
        <v>17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>
        <v>1465102800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f t="shared" si="44"/>
        <v>185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>
        <v>1360130400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f t="shared" si="44"/>
        <v>412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>
        <v>1432875600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f t="shared" si="44"/>
        <v>90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>
        <v>1500872400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f t="shared" si="44"/>
        <v>91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>
        <v>1492146000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f t="shared" si="44"/>
        <v>527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>
        <v>1407301200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f t="shared" si="44"/>
        <v>319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>
        <v>1486620000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f t="shared" si="44"/>
        <v>354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>
        <v>1459918800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f t="shared" si="44"/>
        <v>32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>
        <v>1424757600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f t="shared" si="44"/>
        <v>135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>
        <v>1479880800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f t="shared" si="44"/>
        <v>2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>
        <v>1418018400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f t="shared" si="44"/>
        <v>61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>
        <v>1341032400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f t="shared" si="44"/>
        <v>30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>
        <v>1486360800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f t="shared" si="44"/>
        <v>1179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>
        <v>1274677200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f t="shared" si="44"/>
        <v>1126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>
        <v>1267509600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f t="shared" si="44"/>
        <v>12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>
        <v>1445922000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f t="shared" si="44"/>
        <v>712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>
        <v>1534050000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f t="shared" si="44"/>
        <v>30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>
        <v>1277528400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f t="shared" si="44"/>
        <v>212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>
        <v>1318568400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f t="shared" si="44"/>
        <v>228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>
        <v>1284354000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f t="shared" si="44"/>
        <v>34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>
        <v>1269579600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f t="shared" si="44"/>
        <v>157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>
        <v>1413781200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f t="shared" si="44"/>
        <v>1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>
        <v>1280120400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f t="shared" si="44"/>
        <v>232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>
        <v>1459486800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f t="shared" si="44"/>
        <v>92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>
        <v>1282539600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f t="shared" si="44"/>
        <v>256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>
        <v>1275886800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f t="shared" si="44"/>
        <v>168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>
        <v>1355983200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f t="shared" si="44"/>
        <v>166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>
        <v>1515391200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f t="shared" si="44"/>
        <v>772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>
        <v>1422252000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f t="shared" si="44"/>
        <v>406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>
        <v>1305522000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f t="shared" si="44"/>
        <v>564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>
        <v>1414904400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f t="shared" si="44"/>
        <v>68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>
        <v>1520402400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f t="shared" si="44"/>
        <v>34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>
        <v>1567141200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f t="shared" si="44"/>
        <v>655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>
        <v>1501131600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f t="shared" si="44"/>
        <v>177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>
        <v>1355032800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f t="shared" si="44"/>
        <v>113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>
        <v>1339477200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f t="shared" si="44"/>
        <v>728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>
        <v>1305954000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f t="shared" si="44"/>
        <v>208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>
        <v>1494392400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f t="shared" si="44"/>
        <v>31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>
        <v>1537419600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f t="shared" si="44"/>
        <v>56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>
        <v>1447999200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f t="shared" si="44"/>
        <v>231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7">
        <f t="shared" si="45"/>
        <v>41619.25</v>
      </c>
      <c r="N770">
        <v>1388037600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f t="shared" ref="G771:G834" si="48">INT((E771/D771)*100)</f>
        <v>86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 s="7">
        <f t="shared" ref="M771:M834" si="49">(((L771/60)/60)/24)+DATE(1970,1,1)</f>
        <v>41501.208333333336</v>
      </c>
      <c r="N771">
        <v>1378789200</v>
      </c>
      <c r="O771" s="7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f t="shared" si="48"/>
        <v>270</v>
      </c>
      <c r="H772">
        <v>216</v>
      </c>
      <c r="I772">
        <f t="shared" ref="I772:I835" si="51">IF(H772&lt;&gt;0,ROUND( (E772/H772),2), 0)</f>
        <v>53.9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>
        <v>1398056400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f t="shared" si="48"/>
        <v>49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>
        <v>1550815200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f t="shared" si="48"/>
        <v>113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>
        <v>1550037600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f t="shared" si="48"/>
        <v>190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>
        <v>1492923600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f t="shared" si="48"/>
        <v>135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>
        <v>1467522000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f t="shared" si="48"/>
        <v>10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>
        <v>1416117600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f t="shared" si="48"/>
        <v>65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>
        <v>1563771600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f t="shared" si="48"/>
        <v>49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>
        <v>1319259600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f t="shared" si="48"/>
        <v>787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>
        <v>1313643600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f t="shared" si="48"/>
        <v>80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>
        <v>1440306000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f t="shared" si="48"/>
        <v>106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>
        <v>1470805200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f t="shared" si="48"/>
        <v>50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>
        <v>1292911200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f t="shared" si="48"/>
        <v>215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>
        <v>1301374800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f t="shared" si="48"/>
        <v>141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>
        <v>1387864800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f t="shared" si="48"/>
        <v>115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>
        <v>1458190800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f t="shared" si="48"/>
        <v>193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>
        <v>1559278800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f t="shared" si="48"/>
        <v>729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>
        <v>1522731600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f t="shared" si="48"/>
        <v>99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>
        <v>1306731600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f t="shared" si="48"/>
        <v>88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>
        <v>1352527200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f t="shared" si="48"/>
        <v>37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>
        <v>1404363600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f t="shared" si="48"/>
        <v>30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>
        <v>1266645600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f t="shared" si="48"/>
        <v>25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>
        <v>1482818400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f t="shared" si="48"/>
        <v>34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>
        <v>1374642000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f t="shared" si="48"/>
        <v>1185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>
        <v>1372482000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f t="shared" si="48"/>
        <v>125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>
        <v>1514959200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f t="shared" si="48"/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>
        <v>1478235600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f t="shared" si="48"/>
        <v>54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>
        <v>1408078800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f t="shared" si="48"/>
        <v>109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>
        <v>1548136800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f t="shared" si="48"/>
        <v>188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>
        <v>1340859600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f t="shared" si="48"/>
        <v>87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>
        <v>1454479200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f t="shared" si="48"/>
        <v>1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>
        <v>1434430800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f t="shared" si="48"/>
        <v>202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>
        <v>1579672800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f t="shared" si="48"/>
        <v>197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>
        <v>1562389200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f t="shared" si="48"/>
        <v>107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>
        <v>1551506400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f t="shared" si="48"/>
        <v>268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>
        <v>1516600800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f t="shared" si="48"/>
        <v>50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>
        <v>1420437600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f t="shared" si="48"/>
        <v>1180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>
        <v>1332997200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f t="shared" si="48"/>
        <v>264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>
        <v>1574920800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f t="shared" si="48"/>
        <v>30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>
        <v>1464930000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f t="shared" si="48"/>
        <v>62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>
        <v>1345006800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f t="shared" si="48"/>
        <v>193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>
        <v>1512712800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f t="shared" si="48"/>
        <v>77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>
        <v>1452492000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f t="shared" si="48"/>
        <v>225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>
        <v>1524286800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f t="shared" si="48"/>
        <v>239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>
        <v>1346907600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f t="shared" si="48"/>
        <v>92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>
        <v>1464498000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f t="shared" si="48"/>
        <v>130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>
        <v>1514181600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f t="shared" si="48"/>
        <v>615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>
        <v>1392184800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f t="shared" si="48"/>
        <v>368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>
        <v>1559365200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f t="shared" si="48"/>
        <v>1094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>
        <v>1549173600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f t="shared" si="48"/>
        <v>50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>
        <v>1355032800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f t="shared" si="48"/>
        <v>800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>
        <v>1533963600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f t="shared" si="48"/>
        <v>291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>
        <v>1489381200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f t="shared" si="48"/>
        <v>349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>
        <v>1395032400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f t="shared" si="48"/>
        <v>357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>
        <v>1412485200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f t="shared" si="48"/>
        <v>126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>
        <v>1279688400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f t="shared" si="48"/>
        <v>387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>
        <v>1501995600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f t="shared" si="48"/>
        <v>457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>
        <v>1294639200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f t="shared" si="48"/>
        <v>266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>
        <v>1305435600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f t="shared" si="48"/>
        <v>69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>
        <v>1537592400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f t="shared" si="48"/>
        <v>51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>
        <v>1435122000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f t="shared" si="48"/>
        <v>1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>
        <v>1520056800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f t="shared" si="48"/>
        <v>108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>
        <v>1335675600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f t="shared" si="48"/>
        <v>315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7">
        <f t="shared" si="49"/>
        <v>42299.208333333328</v>
      </c>
      <c r="N834">
        <v>1448431200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f t="shared" ref="G835:G898" si="52">INT((E835/D835)*100)</f>
        <v>157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 s="7">
        <f t="shared" ref="M835:M898" si="53">(((L835/60)/60)/24)+DATE(1970,1,1)</f>
        <v>40588.25</v>
      </c>
      <c r="N835">
        <v>1298613600</v>
      </c>
      <c r="O835" s="7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f t="shared" si="52"/>
        <v>153</v>
      </c>
      <c r="H836">
        <v>119</v>
      </c>
      <c r="I836">
        <f t="shared" ref="I836:I899" si="55">IF(H836&lt;&gt;0,ROUND( (E836/H836),2), 0)</f>
        <v>94.35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>
        <v>1372482000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f t="shared" si="52"/>
        <v>89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>
        <v>1425621600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f t="shared" si="52"/>
        <v>75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>
        <v>1266300000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f t="shared" si="52"/>
        <v>852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>
        <v>1305867600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f t="shared" si="52"/>
        <v>138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>
        <v>1538802000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f t="shared" si="52"/>
        <v>190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>
        <v>1398920400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f t="shared" si="52"/>
        <v>100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>
        <v>1405659600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f t="shared" si="52"/>
        <v>142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>
        <v>1457244000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f t="shared" si="52"/>
        <v>563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>
        <v>1529298000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f t="shared" si="52"/>
        <v>30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>
        <v>1535778000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f t="shared" si="52"/>
        <v>99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>
        <v>1327471200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f t="shared" si="52"/>
        <v>197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>
        <v>1529557200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f t="shared" si="52"/>
        <v>508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>
        <v>1535259600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f t="shared" si="52"/>
        <v>237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>
        <v>1515564000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f t="shared" si="52"/>
        <v>338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>
        <v>1277096400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f t="shared" si="52"/>
        <v>133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>
        <v>1329026400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f t="shared" si="52"/>
        <v>1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>
        <v>1322978400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f t="shared" si="52"/>
        <v>207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>
        <v>1338786000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f t="shared" si="52"/>
        <v>51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>
        <v>1311656400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f t="shared" si="52"/>
        <v>652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>
        <v>1308978000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f t="shared" si="52"/>
        <v>113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>
        <v>1576389600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f t="shared" si="52"/>
        <v>102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>
        <v>1311051600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f t="shared" si="52"/>
        <v>356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>
        <v>1336712400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f t="shared" si="52"/>
        <v>139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>
        <v>1330408800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f t="shared" si="52"/>
        <v>69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>
        <v>1524891600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f t="shared" si="52"/>
        <v>35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>
        <v>1363669200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f t="shared" si="52"/>
        <v>251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>
        <v>1551420000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f t="shared" si="52"/>
        <v>105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>
        <v>1269838800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f t="shared" si="52"/>
        <v>187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>
        <v>1312520400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f t="shared" si="52"/>
        <v>386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>
        <v>1436504400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f t="shared" si="52"/>
        <v>347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>
        <v>1472014800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f t="shared" si="52"/>
        <v>185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>
        <v>1411534800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f t="shared" si="52"/>
        <v>43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>
        <v>1304917200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f t="shared" si="52"/>
        <v>162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>
        <v>1539579600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f t="shared" si="52"/>
        <v>184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>
        <v>1382504400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f t="shared" si="52"/>
        <v>23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>
        <v>1278306000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f t="shared" si="52"/>
        <v>89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>
        <v>1442552400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f t="shared" si="52"/>
        <v>272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>
        <v>1511071200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f t="shared" si="52"/>
        <v>170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>
        <v>1536382800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f t="shared" si="52"/>
        <v>188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>
        <v>1389592800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f t="shared" si="52"/>
        <v>346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>
        <v>1275282000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f t="shared" si="52"/>
        <v>69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>
        <v>1294984800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f t="shared" si="52"/>
        <v>25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>
        <v>1562043600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f t="shared" si="52"/>
        <v>77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>
        <v>1469595600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f t="shared" si="52"/>
        <v>37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>
        <v>1581141600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f t="shared" si="52"/>
        <v>543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>
        <v>1488520800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f t="shared" si="52"/>
        <v>228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>
        <v>1563858000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f t="shared" si="52"/>
        <v>38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>
        <v>1438923600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f t="shared" si="52"/>
        <v>370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>
        <v>1422165600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f t="shared" si="52"/>
        <v>237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>
        <v>1277874000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f t="shared" si="52"/>
        <v>64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>
        <v>1399352400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f t="shared" si="52"/>
        <v>118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>
        <v>1279083600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f t="shared" si="52"/>
        <v>84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>
        <v>1284354000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f t="shared" si="52"/>
        <v>29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>
        <v>1441170000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f t="shared" si="52"/>
        <v>209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>
        <v>1493528400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f t="shared" si="52"/>
        <v>169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>
        <v>1395205200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f t="shared" si="52"/>
        <v>115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>
        <v>1561438800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f t="shared" si="52"/>
        <v>258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>
        <v>1326693600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f t="shared" si="52"/>
        <v>230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>
        <v>1277960400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f t="shared" si="52"/>
        <v>128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>
        <v>1434690000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f t="shared" si="52"/>
        <v>188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>
        <v>1376110800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f t="shared" si="52"/>
        <v>6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>
        <v>1518415200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f t="shared" si="52"/>
        <v>774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7">
        <f t="shared" si="53"/>
        <v>40738.208333333336</v>
      </c>
      <c r="N898">
        <v>1310878800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f t="shared" ref="G899:G962" si="56">INT((E899/D899)*100)</f>
        <v>27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 s="7">
        <f t="shared" ref="M899:M962" si="57">(((L899/60)/60)/24)+DATE(1970,1,1)</f>
        <v>43583.208333333328</v>
      </c>
      <c r="N899">
        <v>1556600400</v>
      </c>
      <c r="O899" s="7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f t="shared" si="56"/>
        <v>52</v>
      </c>
      <c r="H900">
        <v>1221</v>
      </c>
      <c r="I900">
        <f t="shared" ref="I900:I963" si="59">IF(H900&lt;&gt;0,ROUND( (E900/H900),2), 0)</f>
        <v>76.98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>
        <v>1576994400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f t="shared" si="56"/>
        <v>407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>
        <v>1382677200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f t="shared" si="56"/>
        <v>2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>
        <v>1411189200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f t="shared" si="56"/>
        <v>156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>
        <v>1534654800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f t="shared" si="56"/>
        <v>252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>
        <v>1457762400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f t="shared" si="56"/>
        <v>1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>
        <v>1337490000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f t="shared" si="56"/>
        <v>12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>
        <v>1349672400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f t="shared" si="56"/>
        <v>163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>
        <v>1379826000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f t="shared" si="56"/>
        <v>162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>
        <v>1497762000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f t="shared" si="56"/>
        <v>20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>
        <v>1304485200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f t="shared" si="56"/>
        <v>319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>
        <v>1336885200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f t="shared" si="56"/>
        <v>478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>
        <v>1530421200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f t="shared" si="56"/>
        <v>19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>
        <v>1421992800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f t="shared" si="56"/>
        <v>198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>
        <v>1568178000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f t="shared" si="56"/>
        <v>795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>
        <v>1347944400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f t="shared" si="56"/>
        <v>50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>
        <v>1558760400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f t="shared" si="56"/>
        <v>57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>
        <v>1376629200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f t="shared" si="56"/>
        <v>155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>
        <v>1504760400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f t="shared" si="56"/>
        <v>36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>
        <v>1419660000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f t="shared" si="56"/>
        <v>58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>
        <v>1311310800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f t="shared" si="56"/>
        <v>237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>
        <v>1344315600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f t="shared" si="56"/>
        <v>58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>
        <v>1510725600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f t="shared" si="56"/>
        <v>182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>
        <v>1551247200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f t="shared" si="56"/>
        <v>0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>
        <v>1330236000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f t="shared" si="56"/>
        <v>175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>
        <v>1545112800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f t="shared" si="56"/>
        <v>237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>
        <v>1279170000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f t="shared" si="56"/>
        <v>488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>
        <v>1573452000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f t="shared" si="56"/>
        <v>224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>
        <v>1507093200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f t="shared" si="56"/>
        <v>18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>
        <v>1463374800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f t="shared" si="56"/>
        <v>45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>
        <v>1344574800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f t="shared" si="56"/>
        <v>117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>
        <v>1389074400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f t="shared" si="56"/>
        <v>217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>
        <v>1494997200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f t="shared" si="56"/>
        <v>112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>
        <v>1425448800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f t="shared" si="56"/>
        <v>72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>
        <v>1404104400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f t="shared" si="56"/>
        <v>212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>
        <v>1394773200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f t="shared" si="56"/>
        <v>239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>
        <v>1366520400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f t="shared" si="56"/>
        <v>181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>
        <v>1456639200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f t="shared" si="56"/>
        <v>164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>
        <v>1438318800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f t="shared" si="56"/>
        <v>1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>
        <v>1564030800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f t="shared" si="56"/>
        <v>49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>
        <v>1449295200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f t="shared" si="56"/>
        <v>109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>
        <v>1531890000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f t="shared" si="56"/>
        <v>49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>
        <v>1306213200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f t="shared" si="56"/>
        <v>62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>
        <v>1356242400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f t="shared" si="56"/>
        <v>13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>
        <v>1297576800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f t="shared" si="56"/>
        <v>64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>
        <v>1296194400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f t="shared" si="56"/>
        <v>159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>
        <v>1414558800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f t="shared" si="56"/>
        <v>81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>
        <v>1488348000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f t="shared" si="56"/>
        <v>32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>
        <v>1334898000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f t="shared" si="56"/>
        <v>9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>
        <v>1308373200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f t="shared" si="56"/>
        <v>26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>
        <v>1412312400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f t="shared" si="56"/>
        <v>62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>
        <v>1419228000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f t="shared" si="56"/>
        <v>161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>
        <v>1430974800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f t="shared" si="56"/>
        <v>5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>
        <v>1555822800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f t="shared" si="56"/>
        <v>1096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>
        <v>1482818400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f t="shared" si="56"/>
        <v>70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>
        <v>1471928400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f t="shared" si="56"/>
        <v>60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>
        <v>1453701600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f t="shared" si="56"/>
        <v>367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>
        <v>1350363600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f t="shared" si="56"/>
        <v>1109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>
        <v>1353996000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f t="shared" si="56"/>
        <v>19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>
        <v>1451109600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f t="shared" si="56"/>
        <v>126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>
        <v>1329631200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f t="shared" si="56"/>
        <v>734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>
        <v>1278997200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f t="shared" si="56"/>
        <v>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>
        <v>1280120400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f t="shared" si="56"/>
        <v>85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7">
        <f t="shared" si="57"/>
        <v>42408.25</v>
      </c>
      <c r="N962">
        <v>1458104400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f t="shared" ref="G963:G1001" si="60">INT((E963/D963)*100)</f>
        <v>119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 s="7">
        <f t="shared" ref="M963:M1001" si="61">(((L963/60)/60)/24)+DATE(1970,1,1)</f>
        <v>40591.25</v>
      </c>
      <c r="N963">
        <v>1298268000</v>
      </c>
      <c r="O963" s="7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f t="shared" si="60"/>
        <v>296</v>
      </c>
      <c r="H964">
        <v>266</v>
      </c>
      <c r="I964">
        <f t="shared" ref="I964:I1001" si="63">IF(H964&lt;&gt;0,ROUND( (E964/H964),2), 0)</f>
        <v>40.06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>
        <v>1386223200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f t="shared" si="60"/>
        <v>84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>
        <v>1299823200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f t="shared" si="60"/>
        <v>355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>
        <v>1431752400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f t="shared" si="60"/>
        <v>386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>
        <v>1267855200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f t="shared" si="60"/>
        <v>792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>
        <v>1497675600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f t="shared" si="60"/>
        <v>137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>
        <v>1336885200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f t="shared" si="60"/>
        <v>338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>
        <v>1295157600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f t="shared" si="60"/>
        <v>108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>
        <v>1577599200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f t="shared" si="60"/>
        <v>60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>
        <v>1305003600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f t="shared" si="60"/>
        <v>27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>
        <v>1381726800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f t="shared" si="60"/>
        <v>228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>
        <v>1402462800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f t="shared" si="60"/>
        <v>21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>
        <v>1292133600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f t="shared" si="60"/>
        <v>373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>
        <v>1368939600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f t="shared" si="60"/>
        <v>154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>
        <v>1452146400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f t="shared" si="60"/>
        <v>322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>
        <v>1296712800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f t="shared" si="60"/>
        <v>73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>
        <v>1520748000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f t="shared" si="60"/>
        <v>864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>
        <v>1480831200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f t="shared" si="60"/>
        <v>143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>
        <v>1426914000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f t="shared" si="60"/>
        <v>40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>
        <v>1446616800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f t="shared" si="60"/>
        <v>178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>
        <v>1517032800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f t="shared" si="60"/>
        <v>84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>
        <v>1311224400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f t="shared" si="60"/>
        <v>145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>
        <v>1566190800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f t="shared" si="60"/>
        <v>152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>
        <v>1570165200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f t="shared" si="60"/>
        <v>67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>
        <v>1388556000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f t="shared" si="60"/>
        <v>40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>
        <v>1303189200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f t="shared" si="60"/>
        <v>216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>
        <v>1494478800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f t="shared" si="60"/>
        <v>52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>
        <v>1480744800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f t="shared" si="60"/>
        <v>499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>
        <v>1555822800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f t="shared" si="60"/>
        <v>87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>
        <v>1458882000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f t="shared" si="60"/>
        <v>113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>
        <v>1411966800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f t="shared" si="60"/>
        <v>426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>
        <v>1526878800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f t="shared" si="60"/>
        <v>77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>
        <v>1452405600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f t="shared" si="60"/>
        <v>52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>
        <v>1414040400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f t="shared" si="60"/>
        <v>157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>
        <v>1543816800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f t="shared" si="60"/>
        <v>72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7">
        <f t="shared" si="61"/>
        <v>41276.25</v>
      </c>
      <c r="N998">
        <v>1359698400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f t="shared" si="60"/>
        <v>60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7">
        <f t="shared" si="61"/>
        <v>41659.25</v>
      </c>
      <c r="N999">
        <v>1390629600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f t="shared" si="60"/>
        <v>56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7">
        <f t="shared" si="61"/>
        <v>40220.25</v>
      </c>
      <c r="N1000">
        <v>1267077600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f t="shared" si="60"/>
        <v>56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7">
        <f t="shared" si="61"/>
        <v>42550.208333333328</v>
      </c>
      <c r="N1001">
        <v>1467781200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F1:F1001" xr:uid="{00000000-0001-0000-0000-000000000000}">
    <filterColumn colId="0">
      <filters>
        <filter val="failed"/>
      </filters>
    </filterColumn>
  </autoFilter>
  <conditionalFormatting sqref="F1:G1048576">
    <cfRule type="containsText" dxfId="18" priority="4" operator="containsText" text="successful">
      <formula>NOT(ISERROR(SEARCH("successful",F1)))</formula>
    </cfRule>
    <cfRule type="containsText" dxfId="17" priority="5" operator="containsText" text="canceled">
      <formula>NOT(ISERROR(SEARCH("canceled",F1)))</formula>
    </cfRule>
    <cfRule type="containsText" dxfId="16" priority="6" operator="containsText" text="failed">
      <formula>NOT(ISERROR(SEARCH("failed",F1)))</formula>
    </cfRule>
    <cfRule type="containsText" dxfId="15" priority="7" operator="containsText" text="live">
      <formula>NOT(ISERROR(SEARCH("live",F1)))</formula>
    </cfRule>
  </conditionalFormatting>
  <conditionalFormatting sqref="G1:G1048576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A2">
    <cfRule type="cellIs" dxfId="14" priority="1" operator="equal">
      <formula>$F$3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Category By Outcome</vt:lpstr>
      <vt:lpstr>SubCat By Outcome</vt:lpstr>
      <vt:lpstr>Months By Outcome</vt:lpstr>
      <vt:lpstr>Goal Analysis</vt:lpstr>
      <vt:lpstr>Statistical Analysis</vt:lpstr>
      <vt:lpstr>Crowdfunding</vt:lpstr>
      <vt:lpstr>goal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kevin romero</cp:lastModifiedBy>
  <dcterms:created xsi:type="dcterms:W3CDTF">2021-09-29T18:52:28Z</dcterms:created>
  <dcterms:modified xsi:type="dcterms:W3CDTF">2023-03-06T19:27:29Z</dcterms:modified>
</cp:coreProperties>
</file>