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urgess/Desktop/Archives/AR5 paper drafts/ClimateAR5Kaya/Data/2020-Kaya-observations-update/"/>
    </mc:Choice>
  </mc:AlternateContent>
  <xr:revisionPtr revIDLastSave="0" documentId="13_ncr:1_{C0019EB9-C969-B244-956F-F71EECAC278C}" xr6:coauthVersionLast="36" xr6:coauthVersionMax="47" xr10:uidLastSave="{00000000-0000-0000-0000-000000000000}"/>
  <bookViews>
    <workbookView xWindow="5320" yWindow="1660" windowWidth="20960" windowHeight="14240" activeTab="2" xr2:uid="{C3725C30-D312-AA4D-A7DD-743884C14F8C}"/>
  </bookViews>
  <sheets>
    <sheet name="POP" sheetId="1" r:id="rId1"/>
    <sheet name="GDP" sheetId="2" r:id="rId2"/>
    <sheet name="STEPS-Energy" sheetId="4" r:id="rId3"/>
    <sheet name="STEPS-CO2" sheetId="3" r:id="rId4"/>
    <sheet name="APS-Energy" sheetId="6" r:id="rId5"/>
    <sheet name="APS-CO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E17" i="4"/>
  <c r="D17" i="4"/>
  <c r="D33" i="1" l="1"/>
  <c r="B28" i="2"/>
  <c r="C18" i="5" l="1"/>
  <c r="C21" i="3"/>
  <c r="C15" i="6"/>
  <c r="C15" i="4"/>
  <c r="G19" i="3"/>
  <c r="E19" i="3" l="1"/>
  <c r="F13" i="6" l="1"/>
  <c r="F11" i="6"/>
  <c r="G13" i="6"/>
  <c r="G11" i="6"/>
  <c r="C19" i="3"/>
  <c r="D19" i="3"/>
  <c r="F19" i="3"/>
  <c r="B19" i="3"/>
</calcChain>
</file>

<file path=xl/sharedStrings.xml><?xml version="1.0" encoding="utf-8"?>
<sst xmlns="http://schemas.openxmlformats.org/spreadsheetml/2006/main" count="110" uniqueCount="62">
  <si>
    <t>Population assumptions by region</t>
  </si>
  <si>
    <t>Compound average annual growth rate</t>
  </si>
  <si>
    <t>Population (million)</t>
  </si>
  <si>
    <t>United States</t>
  </si>
  <si>
    <t>C&amp;S America</t>
  </si>
  <si>
    <t>Brazil</t>
  </si>
  <si>
    <t>Europe</t>
  </si>
  <si>
    <t>European Union</t>
  </si>
  <si>
    <t>Africa</t>
  </si>
  <si>
    <t>Middle East</t>
  </si>
  <si>
    <t>Eurasia</t>
  </si>
  <si>
    <t>Russia</t>
  </si>
  <si>
    <t>Asia Pacific</t>
  </si>
  <si>
    <t>China</t>
  </si>
  <si>
    <t>India</t>
  </si>
  <si>
    <t>Japan</t>
  </si>
  <si>
    <t>Southeast Asia</t>
  </si>
  <si>
    <t>World</t>
  </si>
  <si>
    <t xml:space="preserve">Source: </t>
  </si>
  <si>
    <t>Population Assumptions</t>
  </si>
  <si>
    <t>Table 2</t>
  </si>
  <si>
    <t>North America</t>
  </si>
  <si>
    <t>Macroeconomic assumptions</t>
  </si>
  <si>
    <t>Table 3</t>
  </si>
  <si>
    <t>Real GDP average growth assumptions by region and scenario</t>
  </si>
  <si>
    <t>Central and South America</t>
  </si>
  <si>
    <t>Stated Policies Scenario</t>
  </si>
  <si>
    <t>Coal</t>
  </si>
  <si>
    <t>Oil</t>
  </si>
  <si>
    <t>Natural gas</t>
  </si>
  <si>
    <t>Total primary demand</t>
  </si>
  <si>
    <t>CO2 emissions (Mt)</t>
  </si>
  <si>
    <t>Total CO2</t>
  </si>
  <si>
    <t>IEA WEO 2021</t>
  </si>
  <si>
    <t>Table A.4a: World CO2 emissions</t>
  </si>
  <si>
    <t>Combustion Activities</t>
  </si>
  <si>
    <t>Table A.1a: World Energy Supply</t>
  </si>
  <si>
    <t>Energy Demand (EJ)</t>
  </si>
  <si>
    <t>STEPS</t>
  </si>
  <si>
    <t>2000-2020</t>
  </si>
  <si>
    <t>2020-30</t>
  </si>
  <si>
    <t>2020-50</t>
  </si>
  <si>
    <t>IEA World Energy Model Real GDP average growth assumptions by region and scenario for IEA WEO-2021</t>
  </si>
  <si>
    <t>WEM Documentation - Table 2</t>
  </si>
  <si>
    <t>IEA World Energy Model Population Assumptions for IEA WEO-2021</t>
  </si>
  <si>
    <t>2010-2020</t>
  </si>
  <si>
    <t>2020-2030</t>
  </si>
  <si>
    <t>2030-2050</t>
  </si>
  <si>
    <t>2020-2050</t>
  </si>
  <si>
    <t>WEM Documentation - Table 3</t>
  </si>
  <si>
    <t>APS</t>
  </si>
  <si>
    <t>Table A.4b: World CO2 emissions</t>
  </si>
  <si>
    <t>IEA WEO 2021 - APS</t>
  </si>
  <si>
    <t>Table A.1b: World Energy Supply</t>
  </si>
  <si>
    <t>Announced Pledges Scenario</t>
  </si>
  <si>
    <t>STEPS and APS</t>
  </si>
  <si>
    <t>2020-2050 average FFI growth</t>
  </si>
  <si>
    <t>Population growth 2020-2050 continuous</t>
  </si>
  <si>
    <t>World - continuous</t>
  </si>
  <si>
    <t>2020-2050 continuous growth rate</t>
  </si>
  <si>
    <t>2020-2050 continuous growth</t>
  </si>
  <si>
    <t>Coal per capita (GJ/y)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</si>
</sst>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2C95AB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164" fontId="2" fillId="0" borderId="0" xfId="2" applyNumberFormat="1" applyFont="1"/>
    <xf numFmtId="164" fontId="2" fillId="0" borderId="0" xfId="0" applyNumberFormat="1" applyFont="1"/>
    <xf numFmtId="165" fontId="2" fillId="0" borderId="0" xfId="1" applyNumberFormat="1" applyFont="1"/>
    <xf numFmtId="165" fontId="2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0" xfId="1" applyNumberFormat="1" applyFont="1"/>
    <xf numFmtId="10" fontId="2" fillId="0" borderId="0" xfId="2" applyNumberFormat="1" applyFont="1"/>
    <xf numFmtId="43" fontId="2" fillId="0" borderId="0" xfId="0" applyNumberFormat="1" applyFont="1"/>
    <xf numFmtId="0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3" xr:uid="{D1F7AB4B-C04F-0346-977E-149C844D7376}"/>
    <cellStyle name="Percent" xfId="2" builtinId="5"/>
  </cellStyles>
  <dxfs count="0"/>
  <tableStyles count="0" defaultTableStyle="TableStyleMedium2" defaultPivotStyle="PivotStyleLight16"/>
  <colors>
    <mruColors>
      <color rgb="FF2C95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762000</xdr:colOff>
      <xdr:row>5</xdr:row>
      <xdr:rowOff>177800</xdr:rowOff>
    </xdr:from>
    <xdr:to>
      <xdr:col>20</xdr:col>
      <xdr:colOff>279400</xdr:colOff>
      <xdr:row>34</xdr:row>
      <xdr:rowOff>154126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682EC4-1A23-5242-8FF1-BF915549A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0" y="1193800"/>
          <a:ext cx="7772400" cy="5869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5</xdr:row>
      <xdr:rowOff>165100</xdr:rowOff>
    </xdr:from>
    <xdr:to>
      <xdr:col>19</xdr:col>
      <xdr:colOff>609600</xdr:colOff>
      <xdr:row>33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B05D6-AD33-BB46-9C84-C8B15C9E8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5400" y="1181100"/>
          <a:ext cx="7772400" cy="5686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0</xdr:rowOff>
    </xdr:from>
    <xdr:to>
      <xdr:col>18</xdr:col>
      <xdr:colOff>12700</xdr:colOff>
      <xdr:row>47</xdr:row>
      <xdr:rowOff>10236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CAA292-1B36-F449-82BF-50058FFB9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0"/>
          <a:ext cx="7772400" cy="9560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596900</xdr:colOff>
      <xdr:row>1</xdr:row>
      <xdr:rowOff>177800</xdr:rowOff>
    </xdr:from>
    <xdr:to>
      <xdr:col>18</xdr:col>
      <xdr:colOff>114300</xdr:colOff>
      <xdr:row>48</xdr:row>
      <xdr:rowOff>72482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BF3B1-6E63-CA48-B61A-969A7E39C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9400" y="381000"/>
          <a:ext cx="7772400" cy="94450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152400</xdr:rowOff>
    </xdr:from>
    <xdr:to>
      <xdr:col>18</xdr:col>
      <xdr:colOff>88900</xdr:colOff>
      <xdr:row>46</xdr:row>
      <xdr:rowOff>173914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08E39-5222-A34A-8DFF-A38B68030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52400"/>
          <a:ext cx="7772400" cy="9368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203200</xdr:colOff>
      <xdr:row>2</xdr:row>
      <xdr:rowOff>0</xdr:rowOff>
    </xdr:from>
    <xdr:to>
      <xdr:col>18</xdr:col>
      <xdr:colOff>546100</xdr:colOff>
      <xdr:row>49</xdr:row>
      <xdr:rowOff>37371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3CEE45-6F79-8E46-A303-3AF00AED7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1700" y="406400"/>
          <a:ext cx="7772400" cy="9587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728C-57F7-ED40-A10C-333908738535}">
  <sheetPr>
    <tabColor theme="5" tint="0.79998168889431442"/>
  </sheetPr>
  <dimension ref="A1:H35"/>
  <sheetViews>
    <sheetView topLeftCell="A6" workbookViewId="0">
      <selection activeCell="G31" sqref="G31"/>
    </sheetView>
  </sheetViews>
  <sheetFormatPr baseColWidth="10" defaultRowHeight="16" x14ac:dyDescent="0.2"/>
  <cols>
    <col min="1" max="1" width="16.33203125" style="1" bestFit="1" customWidth="1"/>
    <col min="2" max="3" width="10.83203125" style="1"/>
    <col min="4" max="4" width="20.33203125" style="1" customWidth="1"/>
    <col min="5" max="16384" width="10.83203125" style="1"/>
  </cols>
  <sheetData>
    <row r="1" spans="1:8" x14ac:dyDescent="0.2">
      <c r="A1" s="19" t="s">
        <v>55</v>
      </c>
      <c r="B1" s="19"/>
      <c r="C1" s="19"/>
      <c r="D1" s="19"/>
      <c r="E1" s="19"/>
      <c r="F1" s="19"/>
      <c r="G1" s="19"/>
      <c r="H1" s="19"/>
    </row>
    <row r="3" spans="1:8" x14ac:dyDescent="0.2">
      <c r="A3" s="2" t="s">
        <v>33</v>
      </c>
      <c r="C3" s="2" t="s">
        <v>19</v>
      </c>
    </row>
    <row r="5" spans="1:8" x14ac:dyDescent="0.2">
      <c r="A5" s="2" t="s">
        <v>18</v>
      </c>
      <c r="B5" s="1" t="s">
        <v>44</v>
      </c>
    </row>
    <row r="7" spans="1:8" x14ac:dyDescent="0.2">
      <c r="A7" s="2" t="s">
        <v>20</v>
      </c>
      <c r="B7" s="2" t="s">
        <v>0</v>
      </c>
    </row>
    <row r="9" spans="1:8" x14ac:dyDescent="0.2">
      <c r="B9" s="18" t="s">
        <v>1</v>
      </c>
      <c r="C9" s="18"/>
      <c r="D9" s="18"/>
      <c r="F9" s="18" t="s">
        <v>2</v>
      </c>
      <c r="G9" s="18"/>
    </row>
    <row r="10" spans="1:8" x14ac:dyDescent="0.2">
      <c r="B10" s="10" t="s">
        <v>39</v>
      </c>
      <c r="C10" s="10" t="s">
        <v>40</v>
      </c>
      <c r="D10" s="10" t="s">
        <v>41</v>
      </c>
      <c r="E10" s="2"/>
      <c r="F10" s="2">
        <v>2020</v>
      </c>
      <c r="G10" s="2">
        <v>2030</v>
      </c>
      <c r="H10" s="2">
        <v>2050</v>
      </c>
    </row>
    <row r="11" spans="1:8" x14ac:dyDescent="0.2">
      <c r="A11" s="1" t="s">
        <v>21</v>
      </c>
      <c r="B11" s="3">
        <v>8.9999999999999993E-3</v>
      </c>
      <c r="C11" s="3">
        <v>7.0000000000000001E-3</v>
      </c>
      <c r="D11" s="3">
        <v>5.0000000000000001E-3</v>
      </c>
      <c r="F11" s="1">
        <v>496</v>
      </c>
      <c r="G11" s="1">
        <v>526</v>
      </c>
      <c r="H11" s="1">
        <v>578</v>
      </c>
    </row>
    <row r="12" spans="1:8" x14ac:dyDescent="0.2">
      <c r="A12" s="1" t="s">
        <v>3</v>
      </c>
      <c r="B12" s="3">
        <v>8.0000000000000002E-3</v>
      </c>
      <c r="C12" s="3">
        <v>5.0000000000000001E-3</v>
      </c>
      <c r="D12" s="3">
        <v>5.0000000000000001E-3</v>
      </c>
      <c r="F12" s="1">
        <v>330</v>
      </c>
      <c r="G12" s="1">
        <v>349</v>
      </c>
      <c r="H12" s="1">
        <v>379</v>
      </c>
    </row>
    <row r="13" spans="1:8" x14ac:dyDescent="0.2">
      <c r="A13" s="1" t="s">
        <v>4</v>
      </c>
      <c r="B13" s="3">
        <v>1.0999999999999999E-2</v>
      </c>
      <c r="C13" s="3">
        <v>7.0000000000000001E-3</v>
      </c>
      <c r="D13" s="3">
        <v>5.0000000000000001E-3</v>
      </c>
      <c r="F13" s="1">
        <v>522</v>
      </c>
      <c r="G13" s="1">
        <v>562</v>
      </c>
      <c r="H13" s="1">
        <v>603</v>
      </c>
    </row>
    <row r="14" spans="1:8" x14ac:dyDescent="0.2">
      <c r="A14" s="1" t="s">
        <v>5</v>
      </c>
      <c r="B14" s="3">
        <v>0.01</v>
      </c>
      <c r="C14" s="3">
        <v>5.0000000000000001E-3</v>
      </c>
      <c r="D14" s="3">
        <v>2E-3</v>
      </c>
      <c r="F14" s="1">
        <v>213</v>
      </c>
      <c r="G14" s="1">
        <v>224</v>
      </c>
      <c r="H14" s="1">
        <v>229</v>
      </c>
    </row>
    <row r="16" spans="1:8" x14ac:dyDescent="0.2">
      <c r="A16" s="1" t="s">
        <v>6</v>
      </c>
      <c r="B16" s="3">
        <v>3.0000000000000001E-3</v>
      </c>
      <c r="C16" s="3">
        <v>0</v>
      </c>
      <c r="D16" s="3">
        <v>0</v>
      </c>
      <c r="F16" s="1">
        <v>699</v>
      </c>
      <c r="G16" s="1">
        <v>701</v>
      </c>
      <c r="H16" s="1">
        <v>690</v>
      </c>
    </row>
    <row r="17" spans="1:8" x14ac:dyDescent="0.2">
      <c r="A17" s="1" t="s">
        <v>7</v>
      </c>
      <c r="B17" s="3">
        <v>2E-3</v>
      </c>
      <c r="C17" s="3">
        <v>-1E-3</v>
      </c>
      <c r="D17" s="3">
        <v>-2E-3</v>
      </c>
      <c r="F17" s="1">
        <v>451</v>
      </c>
      <c r="G17" s="1">
        <v>447</v>
      </c>
      <c r="H17" s="1">
        <v>429</v>
      </c>
    </row>
    <row r="18" spans="1:8" x14ac:dyDescent="0.2">
      <c r="A18" s="1" t="s">
        <v>8</v>
      </c>
      <c r="B18" s="3">
        <v>2.5999999999999999E-2</v>
      </c>
      <c r="C18" s="3">
        <v>2.3E-2</v>
      </c>
      <c r="D18" s="3">
        <v>2.1000000000000001E-2</v>
      </c>
      <c r="F18" s="1">
        <v>1340</v>
      </c>
      <c r="G18" s="1">
        <v>1688</v>
      </c>
      <c r="H18" s="1">
        <v>2489</v>
      </c>
    </row>
    <row r="19" spans="1:8" x14ac:dyDescent="0.2">
      <c r="A19" s="1" t="s">
        <v>9</v>
      </c>
      <c r="B19" s="3">
        <v>2.1999999999999999E-2</v>
      </c>
      <c r="C19" s="3">
        <v>1.6E-2</v>
      </c>
      <c r="D19" s="3">
        <v>1.0999999999999999E-2</v>
      </c>
      <c r="F19" s="1">
        <v>247</v>
      </c>
      <c r="G19" s="1">
        <v>289</v>
      </c>
      <c r="H19" s="1">
        <v>348</v>
      </c>
    </row>
    <row r="20" spans="1:8" x14ac:dyDescent="0.2">
      <c r="A20" s="1" t="s">
        <v>10</v>
      </c>
      <c r="B20" s="3">
        <v>4.0000000000000001E-3</v>
      </c>
      <c r="C20" s="3">
        <v>3.0000000000000001E-3</v>
      </c>
      <c r="D20" s="3">
        <v>2E-3</v>
      </c>
      <c r="F20" s="1">
        <v>236</v>
      </c>
      <c r="G20" s="1">
        <v>244</v>
      </c>
      <c r="H20" s="1">
        <v>253</v>
      </c>
    </row>
    <row r="21" spans="1:8" x14ac:dyDescent="0.2">
      <c r="A21" s="1" t="s">
        <v>11</v>
      </c>
      <c r="B21" s="3">
        <v>-1E-3</v>
      </c>
      <c r="C21" s="3">
        <v>-2E-3</v>
      </c>
      <c r="D21" s="3">
        <v>-2E-3</v>
      </c>
      <c r="F21" s="1">
        <v>144</v>
      </c>
      <c r="G21" s="1">
        <v>142</v>
      </c>
      <c r="H21" s="1">
        <v>134</v>
      </c>
    </row>
    <row r="23" spans="1:8" x14ac:dyDescent="0.2">
      <c r="A23" s="1" t="s">
        <v>12</v>
      </c>
      <c r="B23" s="3">
        <v>0.01</v>
      </c>
      <c r="C23" s="3">
        <v>6.0000000000000001E-3</v>
      </c>
      <c r="D23" s="3">
        <v>4.0000000000000001E-3</v>
      </c>
      <c r="F23" s="1">
        <v>4210</v>
      </c>
      <c r="G23" s="1">
        <v>4488</v>
      </c>
      <c r="H23" s="1">
        <v>4727</v>
      </c>
    </row>
    <row r="24" spans="1:8" x14ac:dyDescent="0.2">
      <c r="A24" s="1" t="s">
        <v>13</v>
      </c>
      <c r="B24" s="3">
        <v>5.0000000000000001E-3</v>
      </c>
      <c r="C24" s="3">
        <v>2E-3</v>
      </c>
      <c r="D24" s="3">
        <v>-1E-3</v>
      </c>
      <c r="F24" s="1">
        <v>1411</v>
      </c>
      <c r="G24" s="1">
        <v>1436</v>
      </c>
      <c r="H24" s="1">
        <v>1375</v>
      </c>
    </row>
    <row r="26" spans="1:8" x14ac:dyDescent="0.2">
      <c r="A26" s="1" t="s">
        <v>14</v>
      </c>
      <c r="B26" s="3">
        <v>1.2999999999999999E-2</v>
      </c>
      <c r="C26" s="3">
        <v>8.9999999999999993E-3</v>
      </c>
      <c r="D26" s="3">
        <v>6.0000000000000001E-3</v>
      </c>
      <c r="F26" s="1">
        <v>1380</v>
      </c>
      <c r="G26" s="1">
        <v>1504</v>
      </c>
      <c r="H26" s="1">
        <v>1639</v>
      </c>
    </row>
    <row r="28" spans="1:8" x14ac:dyDescent="0.2">
      <c r="A28" s="1" t="s">
        <v>15</v>
      </c>
      <c r="B28" s="3">
        <v>0</v>
      </c>
      <c r="C28" s="3">
        <v>-5.0000000000000001E-3</v>
      </c>
      <c r="D28" s="3">
        <v>-6.0000000000000001E-3</v>
      </c>
      <c r="F28" s="1">
        <v>126</v>
      </c>
      <c r="G28" s="1">
        <v>120</v>
      </c>
      <c r="H28" s="1">
        <v>105</v>
      </c>
    </row>
    <row r="29" spans="1:8" x14ac:dyDescent="0.2">
      <c r="A29" s="1" t="s">
        <v>16</v>
      </c>
      <c r="B29" s="3">
        <v>1.2E-2</v>
      </c>
      <c r="C29" s="3">
        <v>8.0000000000000002E-3</v>
      </c>
      <c r="D29" s="3">
        <v>6.0000000000000001E-3</v>
      </c>
      <c r="F29" s="1">
        <v>667</v>
      </c>
      <c r="G29" s="1">
        <v>726</v>
      </c>
      <c r="H29" s="1">
        <v>792</v>
      </c>
    </row>
    <row r="31" spans="1:8" x14ac:dyDescent="0.2">
      <c r="A31" s="1" t="s">
        <v>17</v>
      </c>
      <c r="B31" s="3">
        <v>1.2E-2</v>
      </c>
      <c r="C31" s="3">
        <v>8.9999999999999993E-3</v>
      </c>
      <c r="D31" s="3">
        <v>7.0000000000000001E-3</v>
      </c>
      <c r="F31" s="1">
        <v>7749</v>
      </c>
      <c r="G31" s="1">
        <v>8501</v>
      </c>
      <c r="H31" s="1">
        <v>9687</v>
      </c>
    </row>
    <row r="33" spans="1:4" x14ac:dyDescent="0.2">
      <c r="A33" s="1" t="s">
        <v>57</v>
      </c>
      <c r="D33" s="1">
        <f>100*(LN(H31)-LN(F31))/30</f>
        <v>0.7440699255414529</v>
      </c>
    </row>
    <row r="35" spans="1:4" x14ac:dyDescent="0.2">
      <c r="A35" s="1" t="s">
        <v>43</v>
      </c>
    </row>
  </sheetData>
  <mergeCells count="3">
    <mergeCell ref="B9:D9"/>
    <mergeCell ref="F9:G9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C7F3-BCB2-CC4C-9C56-A82023ADF7B7}">
  <sheetPr>
    <tabColor theme="5" tint="0.79998168889431442"/>
  </sheetPr>
  <dimension ref="A1:H33"/>
  <sheetViews>
    <sheetView topLeftCell="A5" workbookViewId="0">
      <selection activeCell="B29" sqref="B29"/>
    </sheetView>
  </sheetViews>
  <sheetFormatPr baseColWidth="10" defaultRowHeight="16" x14ac:dyDescent="0.2"/>
  <cols>
    <col min="1" max="1" width="26" style="1" bestFit="1" customWidth="1"/>
    <col min="2" max="3" width="10.83203125" style="1"/>
    <col min="4" max="4" width="17.5" style="1" customWidth="1"/>
    <col min="5" max="16384" width="10.83203125" style="1"/>
  </cols>
  <sheetData>
    <row r="1" spans="1:8" x14ac:dyDescent="0.2">
      <c r="A1" s="19" t="s">
        <v>55</v>
      </c>
      <c r="B1" s="19"/>
      <c r="C1" s="19"/>
      <c r="D1" s="19"/>
      <c r="E1" s="19"/>
      <c r="F1" s="19"/>
      <c r="G1" s="19"/>
      <c r="H1" s="19"/>
    </row>
    <row r="4" spans="1:8" x14ac:dyDescent="0.2">
      <c r="A4" s="2" t="s">
        <v>33</v>
      </c>
      <c r="C4" s="2" t="s">
        <v>22</v>
      </c>
    </row>
    <row r="6" spans="1:8" x14ac:dyDescent="0.2">
      <c r="A6" s="2" t="s">
        <v>18</v>
      </c>
      <c r="B6" s="1" t="s">
        <v>42</v>
      </c>
    </row>
    <row r="8" spans="1:8" x14ac:dyDescent="0.2">
      <c r="A8" s="2" t="s">
        <v>23</v>
      </c>
      <c r="B8" s="2" t="s">
        <v>24</v>
      </c>
    </row>
    <row r="10" spans="1:8" x14ac:dyDescent="0.2">
      <c r="B10" s="5"/>
      <c r="C10" s="5"/>
      <c r="D10" s="5"/>
      <c r="E10" s="5"/>
      <c r="F10" s="2"/>
      <c r="G10" s="2"/>
    </row>
    <row r="11" spans="1:8" x14ac:dyDescent="0.2">
      <c r="B11" s="4" t="s">
        <v>45</v>
      </c>
      <c r="C11" s="4" t="s">
        <v>46</v>
      </c>
      <c r="D11" s="4" t="s">
        <v>47</v>
      </c>
      <c r="E11" s="4" t="s">
        <v>48</v>
      </c>
      <c r="F11" s="5"/>
      <c r="G11" s="4"/>
    </row>
    <row r="12" spans="1:8" x14ac:dyDescent="0.2">
      <c r="A12" s="1" t="s">
        <v>21</v>
      </c>
      <c r="B12" s="6">
        <v>1.6E-2</v>
      </c>
      <c r="C12" s="6">
        <v>2.4E-2</v>
      </c>
      <c r="D12" s="6">
        <v>0.02</v>
      </c>
      <c r="E12" s="7">
        <v>2.1000000000000001E-2</v>
      </c>
      <c r="F12" s="2"/>
      <c r="G12" s="6"/>
    </row>
    <row r="13" spans="1:8" x14ac:dyDescent="0.2">
      <c r="A13" s="1" t="s">
        <v>3</v>
      </c>
      <c r="B13" s="6">
        <v>1.7000000000000001E-2</v>
      </c>
      <c r="C13" s="6">
        <v>2.3E-2</v>
      </c>
      <c r="D13" s="6">
        <v>1.9E-2</v>
      </c>
      <c r="E13" s="7">
        <v>2.1000000000000001E-2</v>
      </c>
      <c r="G13" s="6"/>
    </row>
    <row r="14" spans="1:8" x14ac:dyDescent="0.2">
      <c r="A14" s="1" t="s">
        <v>25</v>
      </c>
      <c r="B14" s="6">
        <v>3.0000000000000001E-3</v>
      </c>
      <c r="C14" s="6">
        <v>2.8000000000000001E-2</v>
      </c>
      <c r="D14" s="6">
        <v>2.5999999999999999E-2</v>
      </c>
      <c r="E14" s="7">
        <v>2.7E-2</v>
      </c>
      <c r="G14" s="6"/>
    </row>
    <row r="15" spans="1:8" x14ac:dyDescent="0.2">
      <c r="A15" s="1" t="s">
        <v>5</v>
      </c>
      <c r="B15" s="6">
        <v>3.0000000000000001E-3</v>
      </c>
      <c r="C15" s="6">
        <v>2.3E-2</v>
      </c>
      <c r="D15" s="6">
        <v>2.7E-2</v>
      </c>
      <c r="E15" s="7">
        <v>2.5000000000000001E-2</v>
      </c>
      <c r="G15" s="6"/>
    </row>
    <row r="16" spans="1:8" x14ac:dyDescent="0.2">
      <c r="A16" s="1" t="s">
        <v>6</v>
      </c>
      <c r="B16" s="6">
        <v>1.0999999999999999E-2</v>
      </c>
      <c r="C16" s="6">
        <v>2.3E-2</v>
      </c>
      <c r="D16" s="6">
        <v>1.4999999999999999E-2</v>
      </c>
      <c r="E16" s="7">
        <v>1.7999999999999999E-2</v>
      </c>
      <c r="G16" s="6"/>
    </row>
    <row r="17" spans="1:7" x14ac:dyDescent="0.2">
      <c r="A17" s="1" t="s">
        <v>7</v>
      </c>
      <c r="B17" s="6">
        <v>8.0000000000000002E-3</v>
      </c>
      <c r="C17" s="6">
        <v>2.1000000000000001E-2</v>
      </c>
      <c r="D17" s="6">
        <v>1.2999999999999999E-2</v>
      </c>
      <c r="E17" s="6">
        <v>1.4999999999999999E-2</v>
      </c>
      <c r="G17" s="6"/>
    </row>
    <row r="18" spans="1:7" x14ac:dyDescent="0.2">
      <c r="A18" s="1" t="s">
        <v>8</v>
      </c>
      <c r="B18" s="6">
        <v>2.5000000000000001E-2</v>
      </c>
      <c r="C18" s="6">
        <v>4.2000000000000003E-2</v>
      </c>
      <c r="D18" s="6">
        <v>4.2000000000000003E-2</v>
      </c>
      <c r="E18" s="7">
        <v>4.2000000000000003E-2</v>
      </c>
      <c r="G18" s="6"/>
    </row>
    <row r="19" spans="1:7" x14ac:dyDescent="0.2">
      <c r="A19" s="1" t="s">
        <v>9</v>
      </c>
      <c r="B19" s="6">
        <v>1.7000000000000001E-2</v>
      </c>
      <c r="C19" s="6">
        <v>2.3E-2</v>
      </c>
      <c r="D19" s="6">
        <v>3.1E-2</v>
      </c>
      <c r="E19" s="7">
        <v>2.9000000000000001E-2</v>
      </c>
      <c r="G19" s="6"/>
    </row>
    <row r="20" spans="1:7" x14ac:dyDescent="0.2">
      <c r="A20" s="1" t="s">
        <v>10</v>
      </c>
      <c r="B20" s="6">
        <v>1.7999999999999999E-2</v>
      </c>
      <c r="C20" s="6">
        <v>2.5000000000000001E-2</v>
      </c>
      <c r="D20" s="6">
        <v>1.6E-2</v>
      </c>
      <c r="E20" s="7">
        <v>1.9E-2</v>
      </c>
      <c r="G20" s="6"/>
    </row>
    <row r="21" spans="1:7" x14ac:dyDescent="0.2">
      <c r="A21" s="1" t="s">
        <v>11</v>
      </c>
      <c r="B21" s="6">
        <v>1.2999999999999999E-2</v>
      </c>
      <c r="C21" s="6">
        <v>2.1999999999999999E-2</v>
      </c>
      <c r="D21" s="6">
        <v>1.0999999999999999E-2</v>
      </c>
      <c r="E21" s="7">
        <v>1.4E-2</v>
      </c>
      <c r="G21" s="6"/>
    </row>
    <row r="22" spans="1:7" x14ac:dyDescent="0.2">
      <c r="A22" s="1" t="s">
        <v>12</v>
      </c>
      <c r="B22" s="6">
        <v>4.7E-2</v>
      </c>
      <c r="C22" s="6">
        <v>4.9000000000000002E-2</v>
      </c>
      <c r="D22" s="6">
        <v>3.1E-2</v>
      </c>
      <c r="E22" s="7">
        <v>3.6999999999999998E-2</v>
      </c>
      <c r="G22" s="6"/>
    </row>
    <row r="23" spans="1:7" x14ac:dyDescent="0.2">
      <c r="A23" s="1" t="s">
        <v>13</v>
      </c>
      <c r="B23" s="6">
        <v>6.7000000000000004E-2</v>
      </c>
      <c r="C23" s="6">
        <v>5.1999999999999998E-2</v>
      </c>
      <c r="D23" s="6">
        <v>2.9000000000000001E-2</v>
      </c>
      <c r="E23" s="7">
        <v>3.5999999999999997E-2</v>
      </c>
      <c r="G23" s="6"/>
    </row>
    <row r="24" spans="1:7" x14ac:dyDescent="0.2">
      <c r="A24" s="1" t="s">
        <v>14</v>
      </c>
      <c r="B24" s="6">
        <v>5.0999999999999997E-2</v>
      </c>
      <c r="C24" s="6">
        <v>7.0000000000000007E-2</v>
      </c>
      <c r="D24" s="6">
        <v>4.3999999999999997E-2</v>
      </c>
      <c r="E24" s="7">
        <v>5.2999999999999999E-2</v>
      </c>
      <c r="G24" s="6"/>
    </row>
    <row r="25" spans="1:7" x14ac:dyDescent="0.2">
      <c r="A25" s="1" t="s">
        <v>15</v>
      </c>
      <c r="B25" s="6">
        <v>4.0000000000000001E-3</v>
      </c>
      <c r="C25" s="6">
        <v>1.0999999999999999E-2</v>
      </c>
      <c r="D25" s="6">
        <v>7.0000000000000001E-3</v>
      </c>
      <c r="E25" s="7">
        <v>8.0000000000000002E-3</v>
      </c>
      <c r="G25" s="6"/>
    </row>
    <row r="26" spans="1:7" x14ac:dyDescent="0.2">
      <c r="A26" s="1" t="s">
        <v>16</v>
      </c>
      <c r="B26" s="6">
        <v>4.2000000000000003E-2</v>
      </c>
      <c r="C26" s="6">
        <v>4.9000000000000002E-2</v>
      </c>
      <c r="D26" s="6">
        <v>3.2000000000000001E-2</v>
      </c>
      <c r="E26" s="7">
        <v>3.7999999999999999E-2</v>
      </c>
      <c r="G26" s="6"/>
    </row>
    <row r="27" spans="1:7" x14ac:dyDescent="0.2">
      <c r="A27" s="1" t="s">
        <v>17</v>
      </c>
      <c r="B27" s="6">
        <v>2.5999999999999999E-2</v>
      </c>
      <c r="C27" s="6">
        <v>3.5999999999999997E-2</v>
      </c>
      <c r="D27" s="6">
        <v>2.7E-2</v>
      </c>
      <c r="E27" s="7">
        <v>0.03</v>
      </c>
      <c r="G27" s="6"/>
    </row>
    <row r="28" spans="1:7" x14ac:dyDescent="0.2">
      <c r="A28" s="1" t="s">
        <v>58</v>
      </c>
      <c r="B28" s="16">
        <f>100*(LN(1.03)-LN(1))</f>
        <v>2.9558802241544431</v>
      </c>
      <c r="C28" s="3"/>
      <c r="D28" s="3"/>
    </row>
    <row r="30" spans="1:7" x14ac:dyDescent="0.2">
      <c r="A30" s="1" t="s">
        <v>49</v>
      </c>
      <c r="B30" s="3"/>
      <c r="C30" s="3"/>
      <c r="D30" s="3"/>
    </row>
    <row r="31" spans="1:7" x14ac:dyDescent="0.2">
      <c r="B31" s="3"/>
      <c r="C31" s="3"/>
      <c r="D31" s="3"/>
    </row>
    <row r="33" spans="2:4" x14ac:dyDescent="0.2">
      <c r="B33" s="3"/>
      <c r="C33" s="3"/>
      <c r="D33" s="3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BBC9-81EF-A947-9291-EA319BD14EFF}">
  <sheetPr>
    <tabColor theme="4" tint="0.79998168889431442"/>
  </sheetPr>
  <dimension ref="A1:H17"/>
  <sheetViews>
    <sheetView tabSelected="1" topLeftCell="A2" workbookViewId="0">
      <selection activeCell="E17" sqref="E17"/>
    </sheetView>
  </sheetViews>
  <sheetFormatPr baseColWidth="10" defaultRowHeight="16" x14ac:dyDescent="0.2"/>
  <cols>
    <col min="1" max="1" width="24.6640625" style="1" bestFit="1" customWidth="1"/>
    <col min="2" max="7" width="12.83203125" style="1" bestFit="1" customWidth="1"/>
    <col min="8" max="16384" width="10.83203125" style="1"/>
  </cols>
  <sheetData>
    <row r="1" spans="1:8" x14ac:dyDescent="0.2">
      <c r="A1" s="21" t="s">
        <v>38</v>
      </c>
      <c r="B1" s="21"/>
      <c r="C1" s="21"/>
      <c r="D1" s="21"/>
      <c r="E1" s="21"/>
      <c r="F1" s="21"/>
      <c r="G1" s="21"/>
      <c r="H1" s="21"/>
    </row>
    <row r="3" spans="1:8" x14ac:dyDescent="0.2">
      <c r="A3" s="2" t="s">
        <v>33</v>
      </c>
      <c r="C3" s="2" t="s">
        <v>36</v>
      </c>
    </row>
    <row r="5" spans="1:8" x14ac:dyDescent="0.2">
      <c r="A5" s="2" t="s">
        <v>18</v>
      </c>
      <c r="B5" s="1" t="s">
        <v>33</v>
      </c>
    </row>
    <row r="7" spans="1:8" x14ac:dyDescent="0.2">
      <c r="A7" s="20" t="s">
        <v>26</v>
      </c>
      <c r="B7" s="20"/>
      <c r="C7" s="20"/>
      <c r="D7" s="20"/>
      <c r="E7" s="20"/>
      <c r="F7" s="20"/>
      <c r="G7" s="20"/>
    </row>
    <row r="8" spans="1:8" x14ac:dyDescent="0.2">
      <c r="B8" s="20" t="s">
        <v>37</v>
      </c>
      <c r="C8" s="20"/>
      <c r="D8" s="20"/>
      <c r="E8" s="20"/>
      <c r="F8" s="20"/>
      <c r="G8" s="20"/>
    </row>
    <row r="9" spans="1:8" x14ac:dyDescent="0.2">
      <c r="B9" s="2">
        <v>2010</v>
      </c>
      <c r="C9" s="2">
        <v>2019</v>
      </c>
      <c r="D9" s="2">
        <v>2020</v>
      </c>
      <c r="E9" s="2">
        <v>2030</v>
      </c>
      <c r="F9" s="2">
        <v>2040</v>
      </c>
      <c r="G9" s="2">
        <v>2050</v>
      </c>
    </row>
    <row r="10" spans="1:8" x14ac:dyDescent="0.2">
      <c r="A10" s="1" t="s">
        <v>30</v>
      </c>
      <c r="B10" s="9">
        <v>544.70000000000005</v>
      </c>
      <c r="C10" s="8">
        <v>613</v>
      </c>
      <c r="D10" s="8">
        <v>589.1</v>
      </c>
      <c r="E10" s="8">
        <v>671</v>
      </c>
      <c r="F10" s="8">
        <v>714.8</v>
      </c>
      <c r="G10" s="1">
        <v>743.9</v>
      </c>
    </row>
    <row r="11" spans="1:8" x14ac:dyDescent="0.2">
      <c r="A11" s="1" t="s">
        <v>27</v>
      </c>
      <c r="B11" s="9">
        <v>153</v>
      </c>
      <c r="C11" s="9">
        <v>162</v>
      </c>
      <c r="D11" s="9">
        <v>155.80000000000001</v>
      </c>
      <c r="E11" s="9">
        <v>150.19999999999999</v>
      </c>
      <c r="F11" s="9">
        <v>132.9</v>
      </c>
      <c r="G11" s="1">
        <v>116.8</v>
      </c>
    </row>
    <row r="12" spans="1:8" x14ac:dyDescent="0.2">
      <c r="A12" s="1" t="s">
        <v>28</v>
      </c>
      <c r="B12" s="9">
        <v>172.1</v>
      </c>
      <c r="C12" s="9">
        <v>187.9</v>
      </c>
      <c r="D12" s="9">
        <v>171.4</v>
      </c>
      <c r="E12" s="9">
        <v>198.5</v>
      </c>
      <c r="F12" s="9">
        <v>199.6</v>
      </c>
      <c r="G12" s="1">
        <v>198.3</v>
      </c>
    </row>
    <row r="13" spans="1:8" x14ac:dyDescent="0.2">
      <c r="A13" s="1" t="s">
        <v>29</v>
      </c>
      <c r="B13" s="8">
        <v>115.1</v>
      </c>
      <c r="C13" s="8">
        <v>141.13999999999999</v>
      </c>
      <c r="D13" s="8">
        <v>138.69999999999999</v>
      </c>
      <c r="E13" s="8">
        <v>155.9</v>
      </c>
      <c r="F13" s="8">
        <v>168</v>
      </c>
      <c r="G13" s="1">
        <v>174</v>
      </c>
    </row>
    <row r="15" spans="1:8" x14ac:dyDescent="0.2">
      <c r="A15" s="1" t="s">
        <v>59</v>
      </c>
      <c r="C15" s="15">
        <f>100*(LN(G10)-LN(D10))/30</f>
        <v>0.77770222889884444</v>
      </c>
    </row>
    <row r="17" spans="1:7" x14ac:dyDescent="0.2">
      <c r="A17" s="1" t="s">
        <v>61</v>
      </c>
      <c r="D17" s="15">
        <f>1000*D11/POP!F31</f>
        <v>20.105820105820104</v>
      </c>
      <c r="E17" s="15">
        <f>1000*E11/POP!G31</f>
        <v>17.668509587107398</v>
      </c>
      <c r="G17" s="1">
        <f>1000*G11/POP!H31</f>
        <v>12.057396510787653</v>
      </c>
    </row>
  </sheetData>
  <mergeCells count="3">
    <mergeCell ref="A7:G7"/>
    <mergeCell ref="B8:G8"/>
    <mergeCell ref="A1:H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3D06-2359-BC4B-8386-A2F4793DF0D5}">
  <sheetPr>
    <tabColor theme="4" tint="0.79998168889431442"/>
  </sheetPr>
  <dimension ref="A1:H21"/>
  <sheetViews>
    <sheetView topLeftCell="A4" workbookViewId="0">
      <selection activeCell="C22" sqref="C22"/>
    </sheetView>
  </sheetViews>
  <sheetFormatPr baseColWidth="10" defaultRowHeight="16" x14ac:dyDescent="0.2"/>
  <cols>
    <col min="1" max="1" width="24.6640625" style="1" bestFit="1" customWidth="1"/>
    <col min="2" max="7" width="12.83203125" style="1" bestFit="1" customWidth="1"/>
    <col min="8" max="16384" width="10.83203125" style="1"/>
  </cols>
  <sheetData>
    <row r="1" spans="1:8" x14ac:dyDescent="0.2">
      <c r="A1" s="21" t="s">
        <v>38</v>
      </c>
      <c r="B1" s="21"/>
      <c r="C1" s="21"/>
      <c r="D1" s="21"/>
      <c r="E1" s="21"/>
      <c r="F1" s="21"/>
      <c r="G1" s="21"/>
      <c r="H1" s="21"/>
    </row>
    <row r="4" spans="1:8" x14ac:dyDescent="0.2">
      <c r="A4" s="2" t="s">
        <v>33</v>
      </c>
      <c r="C4" s="2" t="s">
        <v>34</v>
      </c>
    </row>
    <row r="6" spans="1:8" x14ac:dyDescent="0.2">
      <c r="A6" s="2" t="s">
        <v>18</v>
      </c>
      <c r="B6" s="1" t="s">
        <v>33</v>
      </c>
    </row>
    <row r="8" spans="1:8" x14ac:dyDescent="0.2">
      <c r="A8" s="20" t="s">
        <v>26</v>
      </c>
      <c r="B8" s="20"/>
      <c r="C8" s="20"/>
      <c r="D8" s="20"/>
      <c r="E8" s="20"/>
      <c r="F8" s="20"/>
      <c r="G8" s="20"/>
    </row>
    <row r="9" spans="1:8" x14ac:dyDescent="0.2">
      <c r="B9" s="20" t="s">
        <v>31</v>
      </c>
      <c r="C9" s="20"/>
      <c r="D9" s="20"/>
      <c r="E9" s="20"/>
      <c r="F9" s="20"/>
      <c r="G9" s="20"/>
    </row>
    <row r="10" spans="1:8" x14ac:dyDescent="0.2">
      <c r="B10" s="2">
        <v>2010</v>
      </c>
      <c r="C10" s="2">
        <v>2019</v>
      </c>
      <c r="D10" s="2">
        <v>2020</v>
      </c>
      <c r="E10" s="2">
        <v>2030</v>
      </c>
      <c r="F10" s="2">
        <v>2040</v>
      </c>
      <c r="G10" s="2">
        <v>2050</v>
      </c>
    </row>
    <row r="11" spans="1:8" x14ac:dyDescent="0.2">
      <c r="A11" s="1" t="s">
        <v>32</v>
      </c>
      <c r="B11" s="9">
        <v>32344.5</v>
      </c>
      <c r="C11" s="8">
        <v>35965.9</v>
      </c>
      <c r="D11" s="8">
        <v>34156.1</v>
      </c>
      <c r="E11" s="8">
        <v>36267.300000000003</v>
      </c>
      <c r="F11" s="8">
        <v>35311.5</v>
      </c>
      <c r="G11" s="8">
        <v>33903.199999999997</v>
      </c>
    </row>
    <row r="12" spans="1:8" x14ac:dyDescent="0.2">
      <c r="A12" s="2" t="s">
        <v>35</v>
      </c>
      <c r="B12" s="12">
        <v>30447</v>
      </c>
      <c r="C12" s="13">
        <v>33464</v>
      </c>
      <c r="D12" s="13">
        <v>31617</v>
      </c>
      <c r="E12" s="13">
        <v>33353</v>
      </c>
      <c r="F12" s="13">
        <v>32305</v>
      </c>
      <c r="G12" s="13">
        <v>30940</v>
      </c>
    </row>
    <row r="13" spans="1:8" x14ac:dyDescent="0.2">
      <c r="A13" s="1" t="s">
        <v>27</v>
      </c>
      <c r="B13" s="9">
        <v>13828</v>
      </c>
      <c r="C13" s="9">
        <v>14768</v>
      </c>
      <c r="D13" s="9">
        <v>14240</v>
      </c>
      <c r="E13" s="9">
        <v>13487</v>
      </c>
      <c r="F13" s="9">
        <v>11857</v>
      </c>
      <c r="G13" s="11">
        <v>10277</v>
      </c>
    </row>
    <row r="14" spans="1:8" x14ac:dyDescent="0.2">
      <c r="A14" s="1" t="s">
        <v>28</v>
      </c>
      <c r="B14" s="9">
        <v>10530</v>
      </c>
      <c r="C14" s="9">
        <v>11344</v>
      </c>
      <c r="D14" s="9">
        <v>10123</v>
      </c>
      <c r="E14" s="9">
        <v>11693</v>
      </c>
      <c r="F14" s="9">
        <v>11590</v>
      </c>
      <c r="G14" s="11">
        <v>11468</v>
      </c>
    </row>
    <row r="15" spans="1:8" x14ac:dyDescent="0.2">
      <c r="A15" s="1" t="s">
        <v>29</v>
      </c>
      <c r="B15" s="9">
        <v>6040</v>
      </c>
      <c r="C15" s="9">
        <v>7270</v>
      </c>
      <c r="D15" s="9">
        <v>7165</v>
      </c>
      <c r="E15" s="9">
        <v>8091</v>
      </c>
      <c r="F15" s="9">
        <v>8779</v>
      </c>
      <c r="G15" s="11">
        <v>9123</v>
      </c>
    </row>
    <row r="16" spans="1:8" x14ac:dyDescent="0.2">
      <c r="B16" s="8"/>
      <c r="C16" s="8"/>
      <c r="D16" s="8"/>
      <c r="E16" s="8"/>
      <c r="F16" s="8"/>
      <c r="G16" s="8"/>
    </row>
    <row r="17" spans="1:7" x14ac:dyDescent="0.2">
      <c r="B17" s="14"/>
      <c r="C17" s="14"/>
      <c r="D17" s="14"/>
      <c r="E17" s="14"/>
      <c r="F17" s="14"/>
      <c r="G17" s="14"/>
    </row>
    <row r="18" spans="1:7" x14ac:dyDescent="0.2">
      <c r="B18" s="8"/>
      <c r="C18" s="8"/>
      <c r="D18" s="8"/>
      <c r="E18" s="8"/>
      <c r="F18" s="8"/>
      <c r="G18" s="8"/>
    </row>
    <row r="19" spans="1:7" x14ac:dyDescent="0.2">
      <c r="B19" s="6">
        <f>(B11-B12)/B12</f>
        <v>6.2321410976450879E-2</v>
      </c>
      <c r="C19" s="6">
        <f t="shared" ref="C19:F19" si="0">(C11-C12)/C12</f>
        <v>7.4763925412383497E-2</v>
      </c>
      <c r="D19" s="6">
        <f t="shared" si="0"/>
        <v>8.0308062118480517E-2</v>
      </c>
      <c r="E19" s="6">
        <f>(E11-E12)/E12</f>
        <v>8.7377447306089498E-2</v>
      </c>
      <c r="F19" s="6">
        <f t="shared" si="0"/>
        <v>9.3066088840736721E-2</v>
      </c>
      <c r="G19" s="6">
        <f>(G11-G12)/G12</f>
        <v>9.5772462831286265E-2</v>
      </c>
    </row>
    <row r="21" spans="1:7" x14ac:dyDescent="0.2">
      <c r="A21" s="1" t="s">
        <v>56</v>
      </c>
      <c r="C21" s="15">
        <f>100*(LN(G11)-LN(D11))/30</f>
        <v>-2.4772628575610394E-2</v>
      </c>
    </row>
  </sheetData>
  <mergeCells count="3">
    <mergeCell ref="B9:G9"/>
    <mergeCell ref="A8:G8"/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BFD1-9DBF-744F-BF2F-16EECCF9764C}">
  <sheetPr>
    <tabColor rgb="FF2C95AB"/>
  </sheetPr>
  <dimension ref="A1:H15"/>
  <sheetViews>
    <sheetView workbookViewId="0">
      <selection activeCell="C15" sqref="C15"/>
    </sheetView>
  </sheetViews>
  <sheetFormatPr baseColWidth="10" defaultRowHeight="16" x14ac:dyDescent="0.2"/>
  <cols>
    <col min="1" max="1" width="24.6640625" style="1" bestFit="1" customWidth="1"/>
    <col min="2" max="7" width="12.83203125" style="1" bestFit="1" customWidth="1"/>
    <col min="8" max="16384" width="10.83203125" style="1"/>
  </cols>
  <sheetData>
    <row r="1" spans="1:8" x14ac:dyDescent="0.2">
      <c r="A1" s="22" t="s">
        <v>50</v>
      </c>
      <c r="B1" s="22"/>
      <c r="C1" s="22"/>
      <c r="D1" s="22"/>
      <c r="E1" s="22"/>
      <c r="F1" s="22"/>
      <c r="G1" s="22"/>
      <c r="H1" s="22"/>
    </row>
    <row r="3" spans="1:8" x14ac:dyDescent="0.2">
      <c r="A3" s="2" t="s">
        <v>52</v>
      </c>
      <c r="C3" s="2" t="s">
        <v>53</v>
      </c>
    </row>
    <row r="5" spans="1:8" x14ac:dyDescent="0.2">
      <c r="A5" s="2" t="s">
        <v>18</v>
      </c>
      <c r="B5" s="1" t="s">
        <v>33</v>
      </c>
    </row>
    <row r="7" spans="1:8" x14ac:dyDescent="0.2">
      <c r="A7" s="20" t="s">
        <v>54</v>
      </c>
      <c r="B7" s="20"/>
      <c r="C7" s="20"/>
      <c r="D7" s="20"/>
      <c r="E7" s="20"/>
      <c r="F7" s="20"/>
      <c r="G7" s="20"/>
    </row>
    <row r="8" spans="1:8" x14ac:dyDescent="0.2">
      <c r="B8" s="20" t="s">
        <v>37</v>
      </c>
      <c r="C8" s="20"/>
      <c r="D8" s="20"/>
      <c r="E8" s="20"/>
      <c r="F8" s="20"/>
      <c r="G8" s="20"/>
    </row>
    <row r="9" spans="1:8" x14ac:dyDescent="0.2">
      <c r="B9" s="2">
        <v>2010</v>
      </c>
      <c r="C9" s="2">
        <v>2019</v>
      </c>
      <c r="D9" s="2">
        <v>2020</v>
      </c>
      <c r="E9" s="2">
        <v>2030</v>
      </c>
      <c r="F9" s="2">
        <v>2040</v>
      </c>
      <c r="G9" s="2">
        <v>2050</v>
      </c>
    </row>
    <row r="10" spans="1:8" x14ac:dyDescent="0.2">
      <c r="A10" s="1" t="s">
        <v>30</v>
      </c>
      <c r="B10" s="9">
        <v>544.70000000000005</v>
      </c>
      <c r="C10" s="8">
        <v>613</v>
      </c>
      <c r="D10" s="8">
        <v>589.1</v>
      </c>
      <c r="E10" s="8">
        <v>671</v>
      </c>
      <c r="F10" s="8">
        <v>670.4</v>
      </c>
      <c r="G10" s="1">
        <v>674.4</v>
      </c>
    </row>
    <row r="11" spans="1:8" x14ac:dyDescent="0.2">
      <c r="A11" s="1" t="s">
        <v>27</v>
      </c>
      <c r="B11" s="9">
        <v>153</v>
      </c>
      <c r="C11" s="9">
        <v>162</v>
      </c>
      <c r="D11" s="9">
        <v>155.80000000000001</v>
      </c>
      <c r="E11" s="9">
        <v>140.9</v>
      </c>
      <c r="F11" s="9">
        <f>101.5+12</f>
        <v>113.5</v>
      </c>
      <c r="G11" s="1">
        <f>62.7+15.6</f>
        <v>78.3</v>
      </c>
    </row>
    <row r="12" spans="1:8" x14ac:dyDescent="0.2">
      <c r="A12" s="1" t="s">
        <v>28</v>
      </c>
      <c r="B12" s="9">
        <v>172.1</v>
      </c>
      <c r="C12" s="9">
        <v>187.9</v>
      </c>
      <c r="D12" s="9">
        <v>171.4</v>
      </c>
      <c r="E12" s="9">
        <v>185.1</v>
      </c>
      <c r="F12" s="9">
        <v>162.4</v>
      </c>
      <c r="G12" s="1">
        <v>147.6</v>
      </c>
    </row>
    <row r="13" spans="1:8" x14ac:dyDescent="0.2">
      <c r="A13" s="1" t="s">
        <v>29</v>
      </c>
      <c r="B13" s="8">
        <v>115.1</v>
      </c>
      <c r="C13" s="8">
        <v>141.13999999999999</v>
      </c>
      <c r="D13" s="8">
        <v>138.69999999999999</v>
      </c>
      <c r="E13" s="8">
        <v>143.6</v>
      </c>
      <c r="F13" s="8">
        <f>127.4+8.7</f>
        <v>136.1</v>
      </c>
      <c r="G13" s="1">
        <f>119.1+14.1</f>
        <v>133.19999999999999</v>
      </c>
    </row>
    <row r="15" spans="1:8" x14ac:dyDescent="0.2">
      <c r="A15" s="1" t="s">
        <v>60</v>
      </c>
      <c r="C15" s="16">
        <f>100*(LN(G10)-LN(D10))/30</f>
        <v>0.45075819386667898</v>
      </c>
    </row>
  </sheetData>
  <mergeCells count="3">
    <mergeCell ref="A1:H1"/>
    <mergeCell ref="A7:G7"/>
    <mergeCell ref="B8:G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59C9-80CF-514E-ACD1-FEBC7578B4C6}">
  <sheetPr>
    <tabColor rgb="FF2C95AB"/>
  </sheetPr>
  <dimension ref="A1:H19"/>
  <sheetViews>
    <sheetView workbookViewId="0">
      <selection activeCell="C18" sqref="C18"/>
    </sheetView>
  </sheetViews>
  <sheetFormatPr baseColWidth="10" defaultRowHeight="16" x14ac:dyDescent="0.2"/>
  <cols>
    <col min="1" max="1" width="22.5" customWidth="1"/>
  </cols>
  <sheetData>
    <row r="1" spans="1:8" x14ac:dyDescent="0.2">
      <c r="A1" s="22" t="s">
        <v>50</v>
      </c>
      <c r="B1" s="22"/>
      <c r="C1" s="22"/>
      <c r="D1" s="22"/>
      <c r="E1" s="22"/>
      <c r="F1" s="22"/>
      <c r="G1" s="22"/>
      <c r="H1" s="22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2" t="s">
        <v>52</v>
      </c>
      <c r="B4" s="1"/>
      <c r="C4" s="2" t="s">
        <v>51</v>
      </c>
      <c r="D4" s="1"/>
      <c r="E4" s="1"/>
      <c r="F4" s="1"/>
      <c r="G4" s="1"/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2" t="s">
        <v>18</v>
      </c>
      <c r="B6" s="1" t="s">
        <v>33</v>
      </c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20" t="s">
        <v>54</v>
      </c>
      <c r="B8" s="20"/>
      <c r="C8" s="20"/>
      <c r="D8" s="20"/>
      <c r="E8" s="20"/>
      <c r="F8" s="20"/>
      <c r="G8" s="20"/>
      <c r="H8" s="1"/>
    </row>
    <row r="9" spans="1:8" x14ac:dyDescent="0.2">
      <c r="A9" s="1"/>
      <c r="B9" s="20" t="s">
        <v>31</v>
      </c>
      <c r="C9" s="20"/>
      <c r="D9" s="20"/>
      <c r="E9" s="20"/>
      <c r="F9" s="20"/>
      <c r="G9" s="20"/>
      <c r="H9" s="1"/>
    </row>
    <row r="10" spans="1:8" x14ac:dyDescent="0.2">
      <c r="A10" s="1"/>
      <c r="B10" s="2">
        <v>2010</v>
      </c>
      <c r="C10" s="2">
        <v>2019</v>
      </c>
      <c r="D10" s="2">
        <v>2020</v>
      </c>
      <c r="E10" s="2">
        <v>2030</v>
      </c>
      <c r="F10" s="2">
        <v>2040</v>
      </c>
      <c r="G10" s="2">
        <v>2050</v>
      </c>
      <c r="H10" s="1"/>
    </row>
    <row r="11" spans="1:8" x14ac:dyDescent="0.2">
      <c r="A11" s="1" t="s">
        <v>32</v>
      </c>
      <c r="B11" s="9">
        <v>32344.5</v>
      </c>
      <c r="C11" s="8">
        <v>35965.9</v>
      </c>
      <c r="D11" s="8">
        <v>34156.1</v>
      </c>
      <c r="E11" s="8">
        <v>33640</v>
      </c>
      <c r="F11" s="8">
        <v>26722</v>
      </c>
      <c r="G11" s="8">
        <v>20726</v>
      </c>
      <c r="H11" s="1"/>
    </row>
    <row r="12" spans="1:8" x14ac:dyDescent="0.2">
      <c r="A12" s="2" t="s">
        <v>35</v>
      </c>
      <c r="B12" s="12">
        <v>30447</v>
      </c>
      <c r="C12" s="13">
        <v>33464</v>
      </c>
      <c r="D12" s="13">
        <v>31617</v>
      </c>
      <c r="E12" s="13">
        <v>30822</v>
      </c>
      <c r="F12" s="13">
        <v>24634</v>
      </c>
      <c r="G12" s="13">
        <v>19471</v>
      </c>
      <c r="H12" s="1"/>
    </row>
    <row r="13" spans="1:8" x14ac:dyDescent="0.2">
      <c r="A13" s="1" t="s">
        <v>27</v>
      </c>
      <c r="B13" s="9">
        <v>13828</v>
      </c>
      <c r="C13" s="9">
        <v>14768</v>
      </c>
      <c r="D13" s="9">
        <v>14240</v>
      </c>
      <c r="E13" s="9">
        <v>12614</v>
      </c>
      <c r="F13" s="9">
        <v>9235</v>
      </c>
      <c r="G13" s="11">
        <v>5713</v>
      </c>
      <c r="H13" s="1"/>
    </row>
    <row r="14" spans="1:8" x14ac:dyDescent="0.2">
      <c r="A14" s="1" t="s">
        <v>28</v>
      </c>
      <c r="B14" s="9">
        <v>10530</v>
      </c>
      <c r="C14" s="9">
        <v>11344</v>
      </c>
      <c r="D14" s="9">
        <v>10123</v>
      </c>
      <c r="E14" s="9">
        <v>10754</v>
      </c>
      <c r="F14" s="9">
        <v>9041</v>
      </c>
      <c r="G14" s="11">
        <v>7988</v>
      </c>
      <c r="H14" s="1"/>
    </row>
    <row r="15" spans="1:8" x14ac:dyDescent="0.2">
      <c r="A15" s="1" t="s">
        <v>29</v>
      </c>
      <c r="B15" s="9">
        <v>6040</v>
      </c>
      <c r="C15" s="9">
        <v>7270</v>
      </c>
      <c r="D15" s="9">
        <v>7165</v>
      </c>
      <c r="E15" s="9">
        <v>7415</v>
      </c>
      <c r="F15" s="9">
        <v>6521</v>
      </c>
      <c r="G15" s="11">
        <v>6087</v>
      </c>
      <c r="H15" s="1"/>
    </row>
    <row r="16" spans="1:8" x14ac:dyDescent="0.2">
      <c r="A16" s="1"/>
      <c r="B16" s="8"/>
      <c r="C16" s="8"/>
      <c r="D16" s="8"/>
      <c r="E16" s="8"/>
      <c r="F16" s="8"/>
      <c r="G16" s="8"/>
      <c r="H16" s="1"/>
    </row>
    <row r="17" spans="1:8" x14ac:dyDescent="0.2">
      <c r="A17" s="1"/>
      <c r="B17" s="14"/>
      <c r="C17" s="14"/>
      <c r="D17" s="14"/>
      <c r="E17" s="14"/>
      <c r="F17" s="14"/>
      <c r="G17" s="14"/>
      <c r="H17" s="1"/>
    </row>
    <row r="18" spans="1:8" x14ac:dyDescent="0.2">
      <c r="A18" s="1" t="s">
        <v>59</v>
      </c>
      <c r="B18" s="8"/>
      <c r="C18" s="17">
        <f>100*(LN(G11)-LN(D11))/30</f>
        <v>-1.6651741434078164</v>
      </c>
      <c r="D18" s="8"/>
      <c r="E18" s="8"/>
      <c r="F18" s="8"/>
      <c r="G18" s="8"/>
      <c r="H18" s="1"/>
    </row>
    <row r="19" spans="1:8" x14ac:dyDescent="0.2">
      <c r="A19" s="1"/>
      <c r="B19" s="6"/>
      <c r="C19" s="6"/>
      <c r="D19" s="6"/>
      <c r="E19" s="6"/>
      <c r="F19" s="6"/>
      <c r="G19" s="6"/>
      <c r="H19" s="1"/>
    </row>
  </sheetData>
  <mergeCells count="3">
    <mergeCell ref="A1:H1"/>
    <mergeCell ref="A8:G8"/>
    <mergeCell ref="B9:G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</vt:lpstr>
      <vt:lpstr>GDP</vt:lpstr>
      <vt:lpstr>STEPS-Energy</vt:lpstr>
      <vt:lpstr>STEPS-CO2</vt:lpstr>
      <vt:lpstr>APS-Energy</vt:lpstr>
      <vt:lpstr>APS-CO2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Ritchie</dc:creator>
  <cp:lastModifiedBy>Matt Burgess</cp:lastModifiedBy>
  <dcterms:created xsi:type="dcterms:W3CDTF">2021-02-07T23:03:57Z</dcterms:created>
  <dcterms:modified xsi:type="dcterms:W3CDTF">2021-12-28T05:52:09Z</dcterms:modified>
</cp:coreProperties>
</file>