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urgess/Desktop/AR5 paper drafts/ClimateAR5Kaya/Data/"/>
    </mc:Choice>
  </mc:AlternateContent>
  <xr:revisionPtr revIDLastSave="0" documentId="13_ncr:1_{9DD05DD6-86DF-A44F-AE15-42471E656FBC}" xr6:coauthVersionLast="36" xr6:coauthVersionMax="45" xr10:uidLastSave="{00000000-0000-0000-0000-000000000000}"/>
  <bookViews>
    <workbookView xWindow="15800" yWindow="1060" windowWidth="13000" windowHeight="10640" xr2:uid="{3C7F496D-9A8D-4FE8-B51D-23EE599C30B1}"/>
  </bookViews>
  <sheets>
    <sheet name="Kay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E44" i="1"/>
  <c r="D49" i="1"/>
  <c r="D44" i="1"/>
  <c r="E47" i="1"/>
  <c r="D47" i="1"/>
  <c r="E45" i="1"/>
  <c r="D45" i="1"/>
  <c r="E48" i="1"/>
  <c r="E43" i="1"/>
  <c r="D48" i="1"/>
  <c r="D43" i="1"/>
  <c r="E42" i="1"/>
  <c r="D42" i="1"/>
  <c r="D15" i="1" l="1"/>
  <c r="H15" i="1"/>
</calcChain>
</file>

<file path=xl/sharedStrings.xml><?xml version="1.0" encoding="utf-8"?>
<sst xmlns="http://schemas.openxmlformats.org/spreadsheetml/2006/main" count="94" uniqueCount="35">
  <si>
    <t>IEA Scenario Kaya Factors</t>
  </si>
  <si>
    <t>2019 World Energy Outlook</t>
  </si>
  <si>
    <t>Table A3</t>
  </si>
  <si>
    <t>CO2</t>
  </si>
  <si>
    <t>IEA CPS</t>
  </si>
  <si>
    <t>MtCO2</t>
  </si>
  <si>
    <t>IEA STPS</t>
  </si>
  <si>
    <t>Table B1</t>
  </si>
  <si>
    <t>POP</t>
  </si>
  <si>
    <t>North America</t>
  </si>
  <si>
    <t>million</t>
  </si>
  <si>
    <t>Central and South America</t>
  </si>
  <si>
    <t>Europe</t>
  </si>
  <si>
    <t>Africa</t>
  </si>
  <si>
    <t>Middle East</t>
  </si>
  <si>
    <t>Eurasia</t>
  </si>
  <si>
    <t>Asia Pacific</t>
  </si>
  <si>
    <t>World</t>
  </si>
  <si>
    <t>Table B2</t>
  </si>
  <si>
    <t>2000-2018</t>
  </si>
  <si>
    <t>2018-2030</t>
  </si>
  <si>
    <t>2030-2040</t>
  </si>
  <si>
    <t>2018-2040</t>
  </si>
  <si>
    <t>GDP</t>
  </si>
  <si>
    <t xml:space="preserve">compound average annual growth rate </t>
  </si>
  <si>
    <t>STPS</t>
  </si>
  <si>
    <t>CPS</t>
  </si>
  <si>
    <t>Energy Demand</t>
  </si>
  <si>
    <t>mtoe</t>
  </si>
  <si>
    <t>Population</t>
  </si>
  <si>
    <t>p.-c. GDP</t>
  </si>
  <si>
    <t>Energy intensity</t>
  </si>
  <si>
    <t>Carbon intensity</t>
  </si>
  <si>
    <t>Continuous growth rates (%/y) 2018-2040 all Kaya factors: World</t>
  </si>
  <si>
    <t>Energy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</si>
</sst>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164" fontId="3" fillId="0" borderId="0" xfId="1" applyNumberFormat="1" applyFont="1"/>
    <xf numFmtId="164" fontId="3" fillId="0" borderId="0" xfId="1" applyNumberFormat="1" applyFont="1" applyFill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E763-FE4F-44BE-9A70-064C1143DFD1}">
  <dimension ref="A1:P49"/>
  <sheetViews>
    <sheetView tabSelected="1" topLeftCell="A29" workbookViewId="0">
      <selection activeCell="E49" sqref="E49"/>
    </sheetView>
  </sheetViews>
  <sheetFormatPr baseColWidth="10" defaultColWidth="9.1640625" defaultRowHeight="14" x14ac:dyDescent="0.15"/>
  <cols>
    <col min="1" max="2" width="9.1640625" style="2"/>
    <col min="3" max="3" width="26.5" style="2" bestFit="1" customWidth="1"/>
    <col min="4" max="6" width="10.83203125" style="2" bestFit="1" customWidth="1"/>
    <col min="7" max="11" width="9.1640625" style="2"/>
    <col min="12" max="12" width="17.1640625" style="2" customWidth="1"/>
    <col min="13" max="16384" width="9.1640625" style="2"/>
  </cols>
  <sheetData>
    <row r="1" spans="1:9" x14ac:dyDescent="0.15">
      <c r="A1" s="1" t="s">
        <v>0</v>
      </c>
    </row>
    <row r="2" spans="1:9" x14ac:dyDescent="0.15">
      <c r="A2" s="2" t="s">
        <v>1</v>
      </c>
      <c r="D2" s="6" t="s">
        <v>2</v>
      </c>
      <c r="E2" s="6"/>
      <c r="F2" s="6"/>
      <c r="G2" s="6"/>
      <c r="H2" s="6"/>
    </row>
    <row r="3" spans="1:9" x14ac:dyDescent="0.15">
      <c r="D3" s="1">
        <v>2018</v>
      </c>
      <c r="E3" s="1">
        <v>2025</v>
      </c>
      <c r="F3" s="1">
        <v>2030</v>
      </c>
      <c r="G3" s="1">
        <v>2035</v>
      </c>
      <c r="H3" s="1">
        <v>2040</v>
      </c>
    </row>
    <row r="4" spans="1:9" x14ac:dyDescent="0.15">
      <c r="A4" s="1" t="s">
        <v>3</v>
      </c>
      <c r="B4" s="2" t="s">
        <v>4</v>
      </c>
      <c r="D4" s="2">
        <v>33243</v>
      </c>
      <c r="F4" s="2">
        <v>37379</v>
      </c>
      <c r="H4" s="2">
        <v>41302</v>
      </c>
      <c r="I4" s="2" t="s">
        <v>5</v>
      </c>
    </row>
    <row r="5" spans="1:9" x14ac:dyDescent="0.15">
      <c r="A5" s="1" t="s">
        <v>3</v>
      </c>
      <c r="B5" s="2" t="s">
        <v>6</v>
      </c>
      <c r="D5" s="2">
        <v>33243</v>
      </c>
      <c r="E5" s="2">
        <v>34346</v>
      </c>
      <c r="F5" s="2">
        <v>34860</v>
      </c>
      <c r="G5" s="2">
        <v>35198</v>
      </c>
      <c r="H5" s="2">
        <v>35589</v>
      </c>
      <c r="I5" s="2" t="s">
        <v>5</v>
      </c>
    </row>
    <row r="6" spans="1:9" x14ac:dyDescent="0.15">
      <c r="A6" s="1"/>
      <c r="D6" s="6" t="s">
        <v>7</v>
      </c>
      <c r="E6" s="6"/>
      <c r="F6" s="6"/>
      <c r="G6" s="6"/>
      <c r="H6" s="6"/>
    </row>
    <row r="7" spans="1:9" x14ac:dyDescent="0.15">
      <c r="D7" s="1">
        <v>2018</v>
      </c>
      <c r="H7" s="1">
        <v>2040</v>
      </c>
    </row>
    <row r="8" spans="1:9" x14ac:dyDescent="0.15">
      <c r="A8" s="1" t="s">
        <v>8</v>
      </c>
      <c r="C8" s="2" t="s">
        <v>9</v>
      </c>
      <c r="D8" s="2">
        <v>490</v>
      </c>
      <c r="E8" s="3"/>
      <c r="F8" s="3"/>
      <c r="G8" s="3"/>
      <c r="H8" s="2">
        <v>559</v>
      </c>
      <c r="I8" s="2" t="s">
        <v>10</v>
      </c>
    </row>
    <row r="9" spans="1:9" x14ac:dyDescent="0.15">
      <c r="C9" s="2" t="s">
        <v>11</v>
      </c>
      <c r="D9" s="2">
        <v>520</v>
      </c>
      <c r="E9" s="3"/>
      <c r="F9" s="3"/>
      <c r="G9" s="3"/>
      <c r="H9" s="2">
        <v>598</v>
      </c>
      <c r="I9" s="2" t="s">
        <v>10</v>
      </c>
    </row>
    <row r="10" spans="1:9" x14ac:dyDescent="0.15">
      <c r="C10" s="2" t="s">
        <v>12</v>
      </c>
      <c r="D10" s="2">
        <v>692</v>
      </c>
      <c r="E10" s="3"/>
      <c r="F10" s="3"/>
      <c r="G10" s="3"/>
      <c r="H10" s="2">
        <v>695</v>
      </c>
      <c r="I10" s="2" t="s">
        <v>10</v>
      </c>
    </row>
    <row r="11" spans="1:9" x14ac:dyDescent="0.15">
      <c r="C11" s="2" t="s">
        <v>13</v>
      </c>
      <c r="D11" s="2">
        <v>1287</v>
      </c>
      <c r="E11" s="3"/>
      <c r="F11" s="3"/>
      <c r="G11" s="3"/>
      <c r="H11" s="2">
        <v>2095</v>
      </c>
      <c r="I11" s="2" t="s">
        <v>10</v>
      </c>
    </row>
    <row r="12" spans="1:9" x14ac:dyDescent="0.15">
      <c r="C12" s="2" t="s">
        <v>14</v>
      </c>
      <c r="D12" s="2">
        <v>241</v>
      </c>
      <c r="E12" s="3"/>
      <c r="F12" s="3"/>
      <c r="G12" s="3"/>
      <c r="H12" s="2">
        <v>324</v>
      </c>
      <c r="I12" s="2" t="s">
        <v>10</v>
      </c>
    </row>
    <row r="13" spans="1:9" x14ac:dyDescent="0.15">
      <c r="C13" s="2" t="s">
        <v>15</v>
      </c>
      <c r="D13" s="2">
        <v>234</v>
      </c>
      <c r="E13" s="3"/>
      <c r="F13" s="3"/>
      <c r="G13" s="3"/>
      <c r="H13" s="2">
        <v>249</v>
      </c>
      <c r="I13" s="2" t="s">
        <v>10</v>
      </c>
    </row>
    <row r="14" spans="1:9" x14ac:dyDescent="0.15">
      <c r="C14" s="2" t="s">
        <v>16</v>
      </c>
      <c r="D14" s="2">
        <v>4138</v>
      </c>
      <c r="E14" s="3"/>
      <c r="F14" s="3"/>
      <c r="G14" s="3"/>
      <c r="H14" s="2">
        <v>4652</v>
      </c>
      <c r="I14" s="2" t="s">
        <v>10</v>
      </c>
    </row>
    <row r="15" spans="1:9" x14ac:dyDescent="0.15">
      <c r="C15" s="2" t="s">
        <v>17</v>
      </c>
      <c r="D15" s="2">
        <f>SUM(D8:D14)</f>
        <v>7602</v>
      </c>
      <c r="E15" s="3"/>
      <c r="F15" s="3"/>
      <c r="G15" s="3"/>
      <c r="H15" s="2">
        <f>SUM(H8:H14)</f>
        <v>9172</v>
      </c>
      <c r="I15" s="2" t="s">
        <v>10</v>
      </c>
    </row>
    <row r="17" spans="1:16" x14ac:dyDescent="0.15">
      <c r="D17" s="6" t="s">
        <v>18</v>
      </c>
      <c r="E17" s="6"/>
      <c r="F17" s="6"/>
      <c r="G17" s="6"/>
      <c r="H17" s="6"/>
      <c r="I17" s="6"/>
    </row>
    <row r="18" spans="1:16" x14ac:dyDescent="0.15">
      <c r="D18" s="1" t="s">
        <v>19</v>
      </c>
      <c r="E18" s="1" t="s">
        <v>20</v>
      </c>
      <c r="F18" s="1" t="s">
        <v>21</v>
      </c>
      <c r="G18" s="1" t="s">
        <v>22</v>
      </c>
      <c r="H18" s="1"/>
    </row>
    <row r="19" spans="1:16" x14ac:dyDescent="0.15">
      <c r="A19" s="1" t="s">
        <v>23</v>
      </c>
      <c r="C19" s="2" t="s">
        <v>9</v>
      </c>
      <c r="D19" s="4">
        <v>0.02</v>
      </c>
      <c r="E19" s="5">
        <v>0.02</v>
      </c>
      <c r="F19" s="5">
        <v>2.1000000000000001E-2</v>
      </c>
      <c r="G19" s="5">
        <v>0.02</v>
      </c>
      <c r="I19" s="2" t="s">
        <v>24</v>
      </c>
    </row>
    <row r="20" spans="1:16" x14ac:dyDescent="0.15">
      <c r="C20" s="2" t="s">
        <v>11</v>
      </c>
      <c r="D20" s="4">
        <v>2.5999999999999999E-2</v>
      </c>
      <c r="E20" s="5">
        <v>2.7E-2</v>
      </c>
      <c r="F20" s="5">
        <v>0.03</v>
      </c>
      <c r="G20" s="5">
        <v>2.9000000000000001E-2</v>
      </c>
      <c r="I20" s="2" t="s">
        <v>24</v>
      </c>
    </row>
    <row r="21" spans="1:16" x14ac:dyDescent="0.15">
      <c r="C21" s="2" t="s">
        <v>12</v>
      </c>
      <c r="D21" s="4">
        <v>1.7999999999999999E-2</v>
      </c>
      <c r="E21" s="5">
        <v>1.7000000000000001E-2</v>
      </c>
      <c r="F21" s="5">
        <v>1.4999999999999999E-2</v>
      </c>
      <c r="G21" s="5">
        <v>2.5999999999999999E-2</v>
      </c>
      <c r="I21" s="2" t="s">
        <v>24</v>
      </c>
    </row>
    <row r="22" spans="1:16" x14ac:dyDescent="0.15">
      <c r="C22" s="2" t="s">
        <v>13</v>
      </c>
      <c r="D22" s="4">
        <v>4.2999999999999997E-2</v>
      </c>
      <c r="E22" s="5">
        <v>4.2000000000000003E-2</v>
      </c>
      <c r="F22" s="5">
        <v>4.2999999999999997E-2</v>
      </c>
      <c r="G22" s="5">
        <v>4.2999999999999997E-2</v>
      </c>
      <c r="I22" s="2" t="s">
        <v>24</v>
      </c>
    </row>
    <row r="23" spans="1:16" x14ac:dyDescent="0.15">
      <c r="C23" s="2" t="s">
        <v>14</v>
      </c>
      <c r="D23" s="4">
        <v>3.9E-2</v>
      </c>
      <c r="E23" s="5">
        <v>2.9000000000000001E-2</v>
      </c>
      <c r="F23" s="5">
        <v>3.5999999999999997E-2</v>
      </c>
      <c r="G23" s="5">
        <v>3.2000000000000001E-2</v>
      </c>
      <c r="I23" s="2" t="s">
        <v>24</v>
      </c>
    </row>
    <row r="24" spans="1:16" x14ac:dyDescent="0.15">
      <c r="C24" s="2" t="s">
        <v>15</v>
      </c>
      <c r="D24" s="4">
        <v>0.04</v>
      </c>
      <c r="E24" s="5">
        <v>2.4E-2</v>
      </c>
      <c r="F24" s="5">
        <v>2.3E-2</v>
      </c>
      <c r="G24" s="5">
        <v>2.3E-2</v>
      </c>
      <c r="I24" s="2" t="s">
        <v>24</v>
      </c>
    </row>
    <row r="25" spans="1:16" x14ac:dyDescent="0.15">
      <c r="C25" s="2" t="s">
        <v>16</v>
      </c>
      <c r="D25" s="4">
        <v>0.06</v>
      </c>
      <c r="E25" s="5">
        <v>0.05</v>
      </c>
      <c r="F25" s="5">
        <v>3.6999999999999998E-2</v>
      </c>
      <c r="G25" s="5">
        <v>4.3999999999999997E-2</v>
      </c>
      <c r="I25" s="2" t="s">
        <v>24</v>
      </c>
    </row>
    <row r="26" spans="1:16" x14ac:dyDescent="0.15">
      <c r="C26" s="2" t="s">
        <v>17</v>
      </c>
      <c r="D26" s="4">
        <v>3.6999999999999998E-2</v>
      </c>
      <c r="E26" s="5">
        <v>3.5999999999999997E-2</v>
      </c>
      <c r="F26" s="5">
        <v>3.1E-2</v>
      </c>
      <c r="G26" s="5">
        <v>3.4000000000000002E-2</v>
      </c>
      <c r="I26" s="2" t="s">
        <v>24</v>
      </c>
    </row>
    <row r="28" spans="1:16" x14ac:dyDescent="0.15">
      <c r="D28" s="7" t="s">
        <v>25</v>
      </c>
      <c r="E28" s="7"/>
      <c r="F28" s="7"/>
      <c r="G28" s="7"/>
      <c r="H28" s="7"/>
      <c r="L28" s="8" t="s">
        <v>26</v>
      </c>
      <c r="M28" s="8"/>
      <c r="N28" s="8"/>
      <c r="O28" s="8"/>
      <c r="P28" s="8"/>
    </row>
    <row r="29" spans="1:16" x14ac:dyDescent="0.15">
      <c r="D29" s="1">
        <v>2018</v>
      </c>
      <c r="E29" s="1">
        <v>2025</v>
      </c>
      <c r="F29" s="1">
        <v>2030</v>
      </c>
      <c r="G29" s="1">
        <v>2035</v>
      </c>
      <c r="H29" s="1">
        <v>2040</v>
      </c>
      <c r="L29" s="1"/>
      <c r="M29" s="1">
        <v>2030</v>
      </c>
      <c r="N29" s="1">
        <v>2040</v>
      </c>
    </row>
    <row r="30" spans="1:16" x14ac:dyDescent="0.15">
      <c r="A30" s="1" t="s">
        <v>27</v>
      </c>
      <c r="C30" s="2" t="s">
        <v>9</v>
      </c>
      <c r="D30" s="2">
        <v>2714</v>
      </c>
      <c r="E30" s="2">
        <v>2738</v>
      </c>
      <c r="F30" s="2">
        <v>2717</v>
      </c>
      <c r="G30" s="2">
        <v>2693</v>
      </c>
      <c r="H30" s="2">
        <v>2686</v>
      </c>
      <c r="I30" s="2" t="s">
        <v>28</v>
      </c>
      <c r="K30" s="2" t="s">
        <v>9</v>
      </c>
      <c r="M30" s="2">
        <v>2806</v>
      </c>
      <c r="N30" s="2">
        <v>2878</v>
      </c>
      <c r="O30" s="2" t="s">
        <v>28</v>
      </c>
    </row>
    <row r="31" spans="1:16" x14ac:dyDescent="0.15">
      <c r="C31" s="2" t="s">
        <v>11</v>
      </c>
      <c r="D31" s="2">
        <v>660</v>
      </c>
      <c r="E31" s="2">
        <v>727</v>
      </c>
      <c r="F31" s="2">
        <v>780</v>
      </c>
      <c r="G31" s="2">
        <v>844</v>
      </c>
      <c r="H31" s="2">
        <v>913</v>
      </c>
      <c r="I31" s="2" t="s">
        <v>28</v>
      </c>
      <c r="K31" s="2" t="s">
        <v>11</v>
      </c>
      <c r="M31" s="2">
        <v>813</v>
      </c>
      <c r="N31" s="2">
        <v>983</v>
      </c>
      <c r="O31" s="2" t="s">
        <v>28</v>
      </c>
    </row>
    <row r="32" spans="1:16" x14ac:dyDescent="0.15">
      <c r="C32" s="2" t="s">
        <v>12</v>
      </c>
      <c r="D32" s="2">
        <v>2000</v>
      </c>
      <c r="E32" s="2">
        <v>1929</v>
      </c>
      <c r="F32" s="2">
        <v>1848</v>
      </c>
      <c r="G32" s="2">
        <v>1761</v>
      </c>
      <c r="H32" s="2">
        <v>1723</v>
      </c>
      <c r="I32" s="2" t="s">
        <v>28</v>
      </c>
      <c r="K32" s="2" t="s">
        <v>12</v>
      </c>
      <c r="M32" s="2">
        <v>1982</v>
      </c>
      <c r="N32" s="2">
        <v>1968</v>
      </c>
      <c r="O32" s="2" t="s">
        <v>28</v>
      </c>
    </row>
    <row r="33" spans="3:15" x14ac:dyDescent="0.15">
      <c r="C33" s="2" t="s">
        <v>13</v>
      </c>
      <c r="D33" s="2">
        <v>838</v>
      </c>
      <c r="E33" s="2">
        <v>992</v>
      </c>
      <c r="F33" s="2">
        <v>1100</v>
      </c>
      <c r="G33" s="2">
        <v>1202</v>
      </c>
      <c r="H33" s="2">
        <v>1318</v>
      </c>
      <c r="I33" s="2" t="s">
        <v>28</v>
      </c>
      <c r="K33" s="2" t="s">
        <v>13</v>
      </c>
      <c r="M33" s="2">
        <v>1126</v>
      </c>
      <c r="N33" s="2">
        <v>1395</v>
      </c>
      <c r="O33" s="2" t="s">
        <v>28</v>
      </c>
    </row>
    <row r="34" spans="3:15" x14ac:dyDescent="0.15">
      <c r="C34" s="2" t="s">
        <v>14</v>
      </c>
      <c r="D34" s="2">
        <v>763</v>
      </c>
      <c r="E34" s="2">
        <v>848</v>
      </c>
      <c r="F34" s="2">
        <v>956</v>
      </c>
      <c r="G34" s="2">
        <v>1092</v>
      </c>
      <c r="H34" s="2">
        <v>1206</v>
      </c>
      <c r="I34" s="2" t="s">
        <v>28</v>
      </c>
      <c r="K34" s="2" t="s">
        <v>14</v>
      </c>
      <c r="M34" s="2">
        <v>989</v>
      </c>
      <c r="N34" s="2">
        <v>1279</v>
      </c>
      <c r="O34" s="2" t="s">
        <v>28</v>
      </c>
    </row>
    <row r="35" spans="3:15" x14ac:dyDescent="0.15">
      <c r="C35" s="2" t="s">
        <v>15</v>
      </c>
      <c r="D35" s="2">
        <v>934</v>
      </c>
      <c r="E35" s="2">
        <v>965</v>
      </c>
      <c r="F35" s="2">
        <v>980</v>
      </c>
      <c r="G35" s="2">
        <v>1000</v>
      </c>
      <c r="H35" s="2">
        <v>1031</v>
      </c>
      <c r="I35" s="2" t="s">
        <v>28</v>
      </c>
      <c r="K35" s="2" t="s">
        <v>15</v>
      </c>
      <c r="M35" s="2">
        <v>1010</v>
      </c>
      <c r="N35" s="2">
        <v>1103</v>
      </c>
      <c r="O35" s="2" t="s">
        <v>28</v>
      </c>
    </row>
    <row r="36" spans="3:15" x14ac:dyDescent="0.15">
      <c r="C36" s="2" t="s">
        <v>16</v>
      </c>
      <c r="D36" s="2">
        <v>5989</v>
      </c>
      <c r="E36" s="2">
        <v>6858</v>
      </c>
      <c r="F36" s="2">
        <v>7402</v>
      </c>
      <c r="G36" s="2">
        <v>7837</v>
      </c>
      <c r="H36" s="2">
        <v>8209</v>
      </c>
      <c r="I36" s="2" t="s">
        <v>28</v>
      </c>
      <c r="K36" s="2" t="s">
        <v>16</v>
      </c>
      <c r="M36" s="2">
        <v>7678</v>
      </c>
      <c r="N36" s="2">
        <v>8878</v>
      </c>
      <c r="O36" s="2" t="s">
        <v>28</v>
      </c>
    </row>
    <row r="37" spans="3:15" x14ac:dyDescent="0.15">
      <c r="C37" s="2" t="s">
        <v>17</v>
      </c>
      <c r="D37" s="2">
        <v>14314</v>
      </c>
      <c r="E37" s="2">
        <v>15538</v>
      </c>
      <c r="F37" s="2">
        <v>16311</v>
      </c>
      <c r="G37" s="2">
        <v>17011</v>
      </c>
      <c r="H37" s="2">
        <v>17723</v>
      </c>
      <c r="I37" s="2" t="s">
        <v>28</v>
      </c>
      <c r="K37" s="2" t="s">
        <v>17</v>
      </c>
      <c r="M37" s="2">
        <v>16960</v>
      </c>
      <c r="N37" s="2">
        <v>19177</v>
      </c>
      <c r="O37" s="2" t="s">
        <v>28</v>
      </c>
    </row>
    <row r="40" spans="3:15" x14ac:dyDescent="0.15">
      <c r="C40" s="1" t="s">
        <v>33</v>
      </c>
    </row>
    <row r="41" spans="3:15" x14ac:dyDescent="0.15">
      <c r="D41" s="1" t="s">
        <v>25</v>
      </c>
      <c r="E41" s="1" t="s">
        <v>26</v>
      </c>
    </row>
    <row r="42" spans="3:15" x14ac:dyDescent="0.15">
      <c r="C42" s="2" t="s">
        <v>29</v>
      </c>
      <c r="D42" s="2">
        <f>100*(LN(H15)-LN(D15))/22</f>
        <v>0.85338179285727733</v>
      </c>
      <c r="E42" s="2">
        <f>100*(LN(H15)-LN(D15))/22</f>
        <v>0.85338179285727733</v>
      </c>
    </row>
    <row r="43" spans="3:15" x14ac:dyDescent="0.15">
      <c r="C43" s="2" t="s">
        <v>30</v>
      </c>
      <c r="D43" s="9">
        <f>100*(LN(1+0.034)) - D42</f>
        <v>2.4900958157664648</v>
      </c>
      <c r="E43" s="2">
        <f>100*(LN(1+0.034)) - D42</f>
        <v>2.4900958157664648</v>
      </c>
    </row>
    <row r="44" spans="3:15" x14ac:dyDescent="0.15">
      <c r="C44" s="2" t="s">
        <v>31</v>
      </c>
      <c r="D44" s="2">
        <f>(100*(LN(H37)-LN(D37))/22)-D43-D42</f>
        <v>-2.3724541915483091</v>
      </c>
      <c r="E44" s="2">
        <f>(100*(LN(N37)-LN(D37))/22)-E43-E42</f>
        <v>-2.0140523132829564</v>
      </c>
    </row>
    <row r="45" spans="3:15" x14ac:dyDescent="0.15">
      <c r="C45" s="2" t="s">
        <v>32</v>
      </c>
      <c r="D45" s="2">
        <f>((100*(LN(H5)-LN(D5)))-(100*(LN(H37)-LN(D37))))/22</f>
        <v>-0.66105804105371524</v>
      </c>
      <c r="E45" s="2">
        <f>((100*(LN(H4)-LN(D4)))-(100*(LN(N37)-LN(D37))))/22</f>
        <v>-0.34275844842122699</v>
      </c>
    </row>
    <row r="47" spans="3:15" x14ac:dyDescent="0.15">
      <c r="C47" s="2" t="s">
        <v>3</v>
      </c>
      <c r="D47" s="2">
        <f>((100*(LN(H5)-LN(D5))))/22</f>
        <v>0.30996537602171775</v>
      </c>
      <c r="E47" s="2">
        <f>((100*(LN(H4)-LN(D4))))/22</f>
        <v>0.98666684691955842</v>
      </c>
    </row>
    <row r="48" spans="3:15" x14ac:dyDescent="0.15">
      <c r="C48" s="2" t="s">
        <v>23</v>
      </c>
      <c r="D48" s="2">
        <f>100*(LN(1+0.034))</f>
        <v>3.3434776086237421</v>
      </c>
      <c r="E48" s="2">
        <f>100*(LN(1+0.034))</f>
        <v>3.3434776086237421</v>
      </c>
    </row>
    <row r="49" spans="3:5" x14ac:dyDescent="0.15">
      <c r="C49" s="2" t="s">
        <v>34</v>
      </c>
      <c r="D49" s="2">
        <f>(100*(LN(H37)-LN(D37))/22)</f>
        <v>0.97102341707543294</v>
      </c>
      <c r="E49" s="2">
        <f>(100*(LN(N37)-LN(D37))/22)</f>
        <v>1.3294252953407855</v>
      </c>
    </row>
  </sheetData>
  <mergeCells count="5">
    <mergeCell ref="D2:H2"/>
    <mergeCell ref="D6:H6"/>
    <mergeCell ref="D17:I17"/>
    <mergeCell ref="D28:H28"/>
    <mergeCell ref="L28:P2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Kaya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Ritchie</dc:creator>
  <cp:keywords/>
  <dc:description/>
  <cp:lastModifiedBy>Matt Burgess</cp:lastModifiedBy>
  <cp:revision/>
  <dcterms:created xsi:type="dcterms:W3CDTF">2020-07-22T22:47:59Z</dcterms:created>
  <dcterms:modified xsi:type="dcterms:W3CDTF">2020-07-25T19:20:03Z</dcterms:modified>
  <cp:category/>
  <cp:contentStatus/>
</cp:coreProperties>
</file>